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style+xml" PartName="/xl/charts/style1.xml"/>
  <Override ContentType="application/vnd.ms-office.chartstyle+xml" PartName="/xl/charts/style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F813D12F-5991-4425-B861-63EFD998313E}" revIDLastSave="0" xr10:uidLastSave="{00000000-0000-0000-0000-000000000000}" xr6:coauthVersionLast="47" xr6:coauthVersionMax="47"/>
  <bookViews>
    <workbookView tabRatio="848" windowHeight="15525" windowWidth="29040" xWindow="-120" xr2:uid="{00000000-000D-0000-FFFF-FFFF00000000}" yWindow="-120" activeTab="0"/>
  </bookViews>
  <sheets>
    <sheet name="Data" r:id="rId4" sheetId="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<sst xmlns="http://schemas.openxmlformats.org/spreadsheetml/2006/main" count="334" uniqueCount="122">
  <si>
    <t>% Change</t>
  </si>
  <si>
    <t>"Other Miscellaneous" funding includes federal funds; tuition, textbook, and transportation fees; and other miscellaneous income.</t>
  </si>
  <si>
    <t>Change</t>
  </si>
  <si>
    <t>Total Funds</t>
  </si>
  <si>
    <t>Income Surtaxes</t>
  </si>
  <si>
    <t>Other State Aid</t>
  </si>
  <si>
    <t>State Foundation Aid</t>
  </si>
  <si>
    <t>Instructional Support Levy</t>
  </si>
  <si>
    <t>Additional Property Taxes</t>
  </si>
  <si>
    <t>Uniform Property Taxes</t>
  </si>
  <si>
    <t>% of Total</t>
  </si>
  <si>
    <t>Amount</t>
  </si>
  <si>
    <t>Actual Fall Enrollment</t>
  </si>
  <si>
    <t>ISL Property Taxes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</si>
  <si>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</si>
  <si>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</si>
  <si>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</si>
  <si>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</si>
  <si>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</si>
  <si>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</si>
  <si>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</si>
  <si>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</si>
  <si>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Data Tab</t>
  </si>
  <si>
    <t>Department of Management</t>
  </si>
  <si>
    <t>School District Contact</t>
  </si>
  <si>
    <t>FiscalYear</t>
  </si>
  <si>
    <t>Actual/Estimated</t>
  </si>
  <si>
    <t>Actual</t>
  </si>
  <si>
    <t>Estimated</t>
  </si>
  <si>
    <t>WeightedEnrollment</t>
  </si>
  <si>
    <t>ActualFallEnrollment</t>
  </si>
  <si>
    <t>DATA SOURCES</t>
  </si>
  <si>
    <t>AID &amp; LEVY LINE</t>
  </si>
  <si>
    <t>15.4 + 15.5</t>
  </si>
  <si>
    <t>Approps (includes ISL state aid)</t>
  </si>
  <si>
    <t>est from most current DOE CAR</t>
  </si>
  <si>
    <t>Formula Enrollment</t>
  </si>
  <si>
    <t>1.1 following yr's a&amp;l</t>
  </si>
  <si>
    <t>Fiscal Year</t>
  </si>
  <si>
    <t>Factbook Tab</t>
  </si>
  <si>
    <t>Enter all the updated data in the Data tab</t>
  </si>
  <si>
    <t>Add a new year of data and copy all the formulas from the prior year and the data will populate</t>
  </si>
  <si>
    <t>Update the Estimated years with Actual and Most recent estimate if data has changed.</t>
  </si>
  <si>
    <t>10.20'+19.6</t>
  </si>
  <si>
    <t xml:space="preserve">Elementary and Secondary Education Funding Amounts for Iowa     </t>
  </si>
  <si>
    <t>(Annual changes)</t>
  </si>
  <si>
    <t>(Dollars in millions)</t>
  </si>
  <si>
    <t xml:space="preserve">Note: </t>
  </si>
  <si>
    <t>From John:</t>
  </si>
  <si>
    <t>These are the approps I use for other state aid. You can also include the C&amp;I money for the uniform and additional levy for the other state approps.</t>
  </si>
  <si>
    <t>ECI General Aid (SRG)</t>
  </si>
  <si>
    <t>ECI Preschool Tuition Assistance (SRG)</t>
  </si>
  <si>
    <t>ECI Family Support and Parent Ed (SRG)</t>
  </si>
  <si>
    <t>Special Ed. Services Birth to 3</t>
  </si>
  <si>
    <t>Early Head Start Projects</t>
  </si>
  <si>
    <t>Student Achievement/Teacher Quality</t>
  </si>
  <si>
    <t>Administrator Mentoring/Coaching Support</t>
  </si>
  <si>
    <t>English Language Literacy Grant Program</t>
  </si>
  <si>
    <t>Area Education Agency Support System</t>
  </si>
  <si>
    <t>Early Lit - Successful Progression</t>
  </si>
  <si>
    <t>Early Lit - Early Warning System</t>
  </si>
  <si>
    <t>Area Education Agency Distribution</t>
  </si>
  <si>
    <t>Empowerment - Early Care, Health, Ed</t>
  </si>
  <si>
    <t>Statewide Voluntary Preschool</t>
  </si>
  <si>
    <t>Core Curriculum</t>
  </si>
  <si>
    <t>Education Reform</t>
  </si>
  <si>
    <t>Child Development</t>
  </si>
  <si>
    <t>Instructional Support</t>
  </si>
  <si>
    <t>Teacher Excellence Program</t>
  </si>
  <si>
    <t>Early Intervention Block Grant</t>
  </si>
  <si>
    <t>State Aid Supplemental</t>
  </si>
  <si>
    <t>Transportation School Equity</t>
  </si>
  <si>
    <t>Uniform Levy Property Taxes</t>
  </si>
  <si>
    <t>Additional Levy Property Taxes</t>
  </si>
  <si>
    <t>(in millions)</t>
  </si>
  <si>
    <t>FY 2021</t>
  </si>
  <si>
    <t>FY 2019</t>
  </si>
  <si>
    <t>9.13 (minus ATB cut if any)</t>
  </si>
  <si>
    <t>FY 2022</t>
  </si>
  <si>
    <t>Income Surtax</t>
  </si>
  <si>
    <t>https://educateiowa.gov/document-type/certified-annual-financial-reports-car</t>
  </si>
  <si>
    <t/>
  </si>
  <si>
    <t>Final Action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</si>
  <si>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</si>
  <si>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</si>
  <si>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</si>
  <si>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</si>
  <si>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</si>
  <si>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</si>
  <si>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</si>
  <si>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</si>
  <si>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2020</t>
  </si>
  <si>
    <t>FY 2023</t>
  </si>
  <si>
    <t>FY 2024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</si>
  <si>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</si>
  <si>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</si>
  <si>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</si>
  <si>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</si>
  <si>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</si>
  <si>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</si>
  <si>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</si>
  <si>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</si>
  <si>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</si>
  <si>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</si>
  <si>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</si>
  <si>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</si>
  <si>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</si>
  <si>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</si>
  <si>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 xml:space="preserve">Early Lit - Successful Progression </t>
  </si>
  <si>
    <t>Transportation Equity Fund</t>
  </si>
  <si>
    <t>Child Care Assistance</t>
  </si>
  <si>
    <t>Total</t>
  </si>
  <si>
    <t>Federal</t>
  </si>
  <si>
    <t xml:space="preserve">Notes: </t>
  </si>
  <si>
    <t>Totals may not sum due to rounding.</t>
  </si>
  <si>
    <t>Potential change to fit on page without zooming</t>
  </si>
  <si>
    <t>AB Comment: May not need all the years in the page.  That's why we have the dataset</t>
  </si>
  <si>
    <t>Funding by Source</t>
  </si>
  <si>
    <t>Percent of Total by Source</t>
  </si>
  <si>
    <t xml:space="preserve">I also think this is easier to read. </t>
  </si>
  <si>
    <t xml:space="preserve">You do sacrifice a longer stretch of data to make it more readable. </t>
  </si>
  <si>
    <t xml:space="preserve">Labels on the chart need to be adjusted.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</si>
</sst>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0.0%"/>
    <numFmt numFmtId="165" formatCode="* #,##0.0;* \-#,##0.0"/>
    <numFmt numFmtId="166" formatCode="#,##0.0;\(#,##0.00\)"/>
    <numFmt numFmtId="167" formatCode="&quot;$&quot;* #,##0.0;&quot;$&quot;* \-#,##0.0"/>
    <numFmt numFmtId="168" formatCode="###,###"/>
    <numFmt numFmtId="169" formatCode="###,##0.0"/>
    <numFmt numFmtId="170" formatCode="_(* #,##0.0_);_(* \(#,##0.0\);_(* &quot;-&quot;?_);_(@_)"/>
    <numFmt numFmtId="171" formatCode="0.0"/>
    <numFmt numFmtId="172" formatCode="_(* #,##0.0;_(* \(#,##0.0\);_(* &quot;-&quot;??_);_(@_)"/>
    <numFmt numFmtId="173" formatCode="#,###"/>
    <numFmt numFmtId="174" formatCode="#,##0.0"/>
    <numFmt numFmtId="175" formatCode="_(* #,##0_);_(* \(#,##0\);_(* &quot;-&quot;??_);_(@_)"/>
    <numFmt numFmtId="176" formatCode="_(* #,##0.0_);_(* \(#,##0.0\);_(* &quot;-&quot;??_);_(@_)"/>
    <numFmt numFmtId="177" formatCode="_(&quot;$&quot;* #,##0.0_);_(&quot;$&quot;* \(#,##0.0\);_(&quot;$&quot;* &quot;-&quot;??_);_(@_)"/>
    <numFmt numFmtId="178" formatCode="#,##0\ "/>
    <numFmt numFmtId="179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Dot">
        <color theme="0" tint="-0.34998626667073579"/>
      </bottom>
      <diagonal/>
    </border>
    <border>
      <left/>
      <right/>
      <top/>
      <bottom style="dashDot">
        <color theme="0" tint="-0.24997711111789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ashDot">
        <color indexed="55"/>
      </bottom>
      <diagonal/>
    </border>
  </borders>
  <cellStyleXfs count="19">
    <xf borderId="0" fillId="0" fontId="0" numFmtId="0"/>
    <xf applyAlignment="0" applyBorder="0" applyFill="0" applyFont="0" applyProtection="0" borderId="0" fillId="0" fontId="1" numFmtId="9"/>
    <xf borderId="0" fillId="0" fontId="2" numFmtId="0"/>
    <xf applyAlignment="0" applyBorder="0" applyFill="0" applyFont="0" applyProtection="0" borderId="0" fillId="0" fontId="4" numFmtId="43"/>
    <xf applyAlignment="0" applyBorder="0" applyFill="0" applyFont="0" applyProtection="0" borderId="0" fillId="0" fontId="4" numFmtId="44"/>
    <xf borderId="0" fillId="0" fontId="5" numFmtId="0">
      <alignment vertical="top"/>
    </xf>
    <xf borderId="0" fillId="0" fontId="5" numFmtId="0">
      <alignment vertical="top"/>
    </xf>
    <xf borderId="0" fillId="0" fontId="5" numFmtId="0">
      <alignment vertical="top"/>
    </xf>
    <xf applyAlignment="0" applyBorder="0" applyFill="0" applyFont="0" applyProtection="0" borderId="0" fillId="0" fontId="4" numFmtId="9"/>
    <xf borderId="0" fillId="0" fontId="8" numFmtId="0"/>
    <xf applyAlignment="0" applyBorder="0" applyFill="0" applyFont="0" applyProtection="0" borderId="0" fillId="0" fontId="10" numFmtId="43"/>
    <xf borderId="0" fillId="0" fontId="10" numFmtId="0"/>
    <xf borderId="0" fillId="0" fontId="4" numFmtId="0"/>
    <xf applyAlignment="0" applyBorder="0" applyFill="0" applyNumberFormat="0" applyProtection="0" borderId="0" fillId="0" fontId="11" numFmtId="0"/>
    <xf borderId="0" fillId="0" fontId="12" numFmtId="0"/>
    <xf applyAlignment="0" applyBorder="0" applyFill="0" applyFont="0" applyProtection="0" borderId="0" fillId="0" fontId="4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4"/>
    <xf applyAlignment="0" applyBorder="0" applyFill="0" applyNumberFormat="0" applyProtection="0" borderId="0" fillId="0" fontId="17" numFmtId="0"/>
  </cellStyleXfs>
  <cellXfs count="112">
    <xf borderId="0" fillId="0" fontId="0" numFmtId="0" xfId="0"/>
    <xf applyNumberFormat="1" borderId="0" fillId="0" fontId="2" numFmtId="166" xfId="2"/>
    <xf applyAlignment="1" applyNumberFormat="1" borderId="0" fillId="0" fontId="2" numFmtId="1" xfId="2">
      <alignment horizontal="center" wrapText="1"/>
    </xf>
    <xf applyAlignment="1" applyNumberFormat="1" borderId="0" fillId="0" fontId="2" numFmtId="1" xfId="2">
      <alignment horizontal="left" wrapText="1"/>
    </xf>
    <xf applyAlignment="1" applyBorder="1" applyNumberFormat="1" borderId="2" fillId="0" fontId="2" numFmtId="1" xfId="2">
      <alignment horizontal="left"/>
    </xf>
    <xf applyBorder="1" applyNumberFormat="1" borderId="3" fillId="0" fontId="2" numFmtId="166" xfId="2"/>
    <xf applyFont="1" borderId="0" fillId="0" fontId="13" numFmtId="0" xfId="14"/>
    <xf applyAlignment="1" applyFont="1" borderId="0" fillId="0" fontId="13" numFmtId="0" xfId="14">
      <alignment wrapText="1"/>
    </xf>
    <xf applyAlignment="1" applyFont="1" applyNumberFormat="1" borderId="0" fillId="0" fontId="13" numFmtId="1" xfId="14">
      <alignment horizontal="left" vertical="top" wrapText="1"/>
    </xf>
    <xf applyFont="1" borderId="0" fillId="0" fontId="9" numFmtId="0" xfId="0"/>
    <xf applyFont="1" borderId="0" fillId="0" fontId="14" numFmtId="0" xfId="14"/>
    <xf borderId="0" fillId="0" fontId="2" numFmtId="0" xfId="2"/>
    <xf applyAlignment="1" applyFont="1" borderId="0" fillId="0" fontId="7" numFmtId="0" xfId="2">
      <alignment horizontal="center"/>
    </xf>
    <xf applyAlignment="1" borderId="0" fillId="0" fontId="2" numFmtId="0" xfId="2">
      <alignment wrapText="1"/>
    </xf>
    <xf applyAlignment="1" applyBorder="1" borderId="1" fillId="0" fontId="2" numFmtId="0" xfId="2">
      <alignment horizontal="center"/>
    </xf>
    <xf applyAlignment="1" borderId="0" fillId="0" fontId="2" numFmtId="0" xfId="2">
      <alignment horizontal="center"/>
    </xf>
    <xf applyNumberFormat="1" borderId="0" fillId="0" fontId="2" numFmtId="167" xfId="2"/>
    <xf applyBorder="1" applyFill="1" applyFont="1" applyNumberFormat="1" borderId="0" fillId="0" fontId="9" numFmtId="164" xfId="8"/>
    <xf applyNumberFormat="1" borderId="0" fillId="0" fontId="2" numFmtId="165" xfId="2"/>
    <xf applyAlignment="1" applyBorder="1" borderId="3" fillId="0" fontId="2" numFmtId="0" xfId="2">
      <alignment horizontal="center"/>
    </xf>
    <xf applyBorder="1" borderId="3" fillId="0" fontId="2" numFmtId="0" xfId="2"/>
    <xf applyBorder="1" applyFill="1" applyFont="1" applyNumberFormat="1" borderId="0" fillId="0" fontId="2" numFmtId="164" xfId="8"/>
    <xf applyFill="1" applyFont="1" applyNumberFormat="1" borderId="0" fillId="0" fontId="2" numFmtId="164" xfId="1"/>
    <xf applyNumberFormat="1" borderId="0" fillId="0" fontId="2" numFmtId="170" xfId="2"/>
    <xf applyNumberFormat="1" borderId="0" fillId="0" fontId="2" numFmtId="43" xfId="2"/>
    <xf applyAlignment="1" applyFont="1" borderId="0" fillId="0" fontId="6" numFmtId="0" xfId="2">
      <alignment horizontal="center"/>
    </xf>
    <xf applyAlignment="1" borderId="0" fillId="0" fontId="2" numFmtId="0" xfId="2">
      <alignment horizontal="right"/>
    </xf>
    <xf applyAlignment="1" applyNumberFormat="1" borderId="0" fillId="0" fontId="2" numFmtId="171" xfId="2">
      <alignment horizontal="right"/>
    </xf>
    <xf applyAlignment="1" applyBorder="1" applyFill="1" applyFont="1" applyNumberFormat="1" borderId="0" fillId="0" fontId="2" numFmtId="172" xfId="16">
      <alignment horizontal="right"/>
    </xf>
    <xf applyBorder="1" applyFill="1" applyFont="1" applyNumberFormat="1" borderId="0" fillId="0" fontId="2" numFmtId="164" xfId="1"/>
    <xf applyAlignment="1" applyBorder="1" borderId="4" fillId="0" fontId="2" numFmtId="0" xfId="2">
      <alignment horizontal="center"/>
    </xf>
    <xf applyBorder="1" borderId="4" fillId="0" fontId="2" numFmtId="0" xfId="2"/>
    <xf applyAlignment="1" applyBorder="1" borderId="4" fillId="0" fontId="2" numFmtId="0" xfId="2">
      <alignment horizontal="right"/>
    </xf>
    <xf applyBorder="1" applyFill="1" applyFont="1" applyNumberFormat="1" borderId="4" fillId="0" fontId="2" numFmtId="164" xfId="1"/>
    <xf applyAlignment="1" applyBorder="1" applyNumberFormat="1" borderId="4" fillId="0" fontId="2" numFmtId="171" xfId="2">
      <alignment horizontal="right"/>
    </xf>
    <xf applyBorder="1" applyNumberFormat="1" borderId="4" fillId="0" fontId="2" numFmtId="166" xfId="2"/>
    <xf applyAlignment="1" applyBorder="1" applyFill="1" applyFont="1" applyNumberFormat="1" borderId="4" fillId="0" fontId="2" numFmtId="172" xfId="16">
      <alignment horizontal="right"/>
    </xf>
    <xf applyBorder="1" applyFill="1" applyFont="1" applyNumberFormat="1" borderId="4" fillId="0" fontId="9" numFmtId="164" xfId="8"/>
    <xf applyBorder="1" applyNumberFormat="1" borderId="4" fillId="0" fontId="2" numFmtId="165" xfId="2"/>
    <xf applyBorder="1" applyFill="1" applyFont="1" applyNumberFormat="1" borderId="4" fillId="0" fontId="2" numFmtId="164" xfId="8"/>
    <xf applyFont="1" borderId="0" fillId="0" fontId="2" numFmtId="0" xfId="12"/>
    <xf applyFont="1" applyNumberFormat="1" borderId="0" fillId="0" fontId="2" numFmtId="168" xfId="12"/>
    <xf applyFont="1" applyNumberFormat="1" borderId="0" fillId="0" fontId="2" numFmtId="169" xfId="12"/>
    <xf applyFont="1" applyNumberFormat="1" borderId="0" fillId="0" fontId="2" numFmtId="173" xfId="0"/>
    <xf applyFont="1" applyNumberFormat="1" borderId="0" fillId="0" fontId="2" numFmtId="168" xfId="0"/>
    <xf applyFont="1" applyNumberFormat="1" borderId="0" fillId="0" fontId="2" numFmtId="169" xfId="0"/>
    <xf applyAlignment="1" applyFont="1" borderId="0" fillId="0" fontId="9" numFmtId="0" xfId="0">
      <alignment horizontal="center"/>
    </xf>
    <xf applyFont="1" borderId="0" fillId="0" fontId="2" numFmtId="0" xfId="0"/>
    <xf applyAlignment="1" applyFont="1" borderId="0" fillId="0" fontId="9" numFmtId="0" xfId="0">
      <alignment horizontal="right"/>
    </xf>
    <xf applyFont="1" borderId="0" fillId="0" fontId="15" numFmtId="0" xfId="0"/>
    <xf applyFont="1" applyNumberFormat="1" borderId="0" fillId="0" fontId="2" numFmtId="171" xfId="12"/>
    <xf applyFont="1" applyNumberFormat="1" borderId="0" fillId="0" fontId="2" numFmtId="174" xfId="12"/>
    <xf applyFont="1" applyNumberFormat="1" borderId="0" fillId="0" fontId="2" numFmtId="3" xfId="12"/>
    <xf applyBorder="1" applyFont="1" applyNumberFormat="1" borderId="0" fillId="0" fontId="2" numFmtId="175" xfId="16"/>
    <xf applyAlignment="1" applyBorder="1" applyFill="1" applyFont="1" applyNumberFormat="1" borderId="0" fillId="0" fontId="2" numFmtId="176" xfId="16">
      <alignment horizontal="right"/>
    </xf>
    <xf applyAlignment="1" applyBorder="1" applyFill="1" applyFont="1" applyNumberFormat="1" borderId="4" fillId="0" fontId="2" numFmtId="176" xfId="16">
      <alignment horizontal="right"/>
    </xf>
    <xf applyAlignment="1" applyBorder="1" applyFill="1" applyFont="1" applyNumberFormat="1" borderId="0" fillId="0" fontId="2" numFmtId="177" xfId="17">
      <alignment horizontal="right"/>
    </xf>
    <xf applyAlignment="1" applyFont="1" borderId="0" fillId="0" fontId="15" numFmtId="0" xfId="2">
      <alignment horizontal="left"/>
    </xf>
    <xf applyAlignment="1" borderId="0" fillId="0" fontId="0" numFmtId="0" xfId="0">
      <alignment vertical="center"/>
    </xf>
    <xf applyAlignment="1" applyFont="1" applyNumberFormat="1" borderId="0" fillId="0" fontId="16" numFmtId="178" xfId="0">
      <alignment horizontal="right"/>
    </xf>
    <xf applyFont="1" borderId="0" fillId="0" fontId="4" numFmtId="0" xfId="2"/>
    <xf applyFill="1" applyFont="1" borderId="0" fillId="9" fontId="2" numFmtId="0" xfId="12"/>
    <xf applyAlignment="1" applyFont="1" borderId="0" fillId="0" fontId="2" numFmtId="0" xfId="12">
      <alignment horizontal="center"/>
    </xf>
    <xf applyFill="1" applyFont="1" applyNumberFormat="1" borderId="0" fillId="9" fontId="2" numFmtId="171" xfId="12"/>
    <xf borderId="0" fillId="0" fontId="17" numFmtId="0" xfId="18"/>
    <xf applyFont="1" borderId="0" fillId="0" fontId="16" numFmtId="0" xfId="0"/>
    <xf applyAlignment="1" applyFont="1" borderId="0" fillId="0" fontId="18" numFmtId="0" xfId="0">
      <alignment horizontal="center"/>
    </xf>
    <xf applyAlignment="1" applyBorder="1" applyFont="1" borderId="5" fillId="0" fontId="18" numFmtId="0" xfId="0">
      <alignment horizontal="center"/>
    </xf>
    <xf applyAlignment="1" applyFill="1" applyFont="1" borderId="0" fillId="9" fontId="16" numFmtId="0" xfId="0">
      <alignment horizontal="left" indent="2"/>
    </xf>
    <xf applyFill="1" applyFont="1" borderId="0" fillId="9" fontId="16" numFmtId="0" xfId="0"/>
    <xf applyAlignment="1" applyFill="1" applyFont="1" applyNumberFormat="1" borderId="0" fillId="9" fontId="16" numFmtId="178" xfId="0">
      <alignment horizontal="right"/>
    </xf>
    <xf applyAlignment="1" applyFont="1" borderId="0" fillId="0" fontId="16" numFmtId="0" xfId="0">
      <alignment horizontal="left" indent="2"/>
    </xf>
    <xf applyAlignment="1" applyBorder="1" applyFill="1" applyFont="1" applyNumberFormat="1" applyProtection="1" borderId="0" fillId="9" fontId="16" numFmtId="179" xfId="17"/>
    <xf applyFont="1" applyNumberFormat="1" borderId="0" fillId="0" fontId="13" numFmtId="178" xfId="14"/>
    <xf applyAlignment="1" borderId="0" fillId="0" fontId="2" numFmtId="0" xfId="2">
      <alignment horizontal="center" wrapText="1"/>
    </xf>
    <xf applyAlignment="1" applyBorder="1" borderId="6" fillId="0" fontId="2" numFmtId="0" xfId="2">
      <alignment horizontal="center"/>
    </xf>
    <xf applyBorder="1" borderId="6" fillId="0" fontId="2" numFmtId="0" xfId="2"/>
    <xf applyAlignment="1" applyBorder="1" borderId="6" fillId="0" fontId="2" numFmtId="0" xfId="2">
      <alignment horizontal="right"/>
    </xf>
    <xf applyBorder="1" applyFill="1" applyFont="1" applyNumberFormat="1" borderId="6" fillId="0" fontId="2" numFmtId="164" xfId="1"/>
    <xf applyAlignment="1" applyBorder="1" applyNumberFormat="1" borderId="6" fillId="0" fontId="2" numFmtId="171" xfId="2">
      <alignment horizontal="right"/>
    </xf>
    <xf applyBorder="1" applyNumberFormat="1" borderId="6" fillId="0" fontId="2" numFmtId="166" xfId="2"/>
    <xf applyAlignment="1" applyBorder="1" applyFill="1" applyFont="1" applyNumberFormat="1" borderId="6" fillId="0" fontId="2" numFmtId="176" xfId="16">
      <alignment horizontal="right"/>
    </xf>
    <xf applyAlignment="1" applyBorder="1" applyFill="1" applyFont="1" applyNumberFormat="1" borderId="6" fillId="0" fontId="2" numFmtId="172" xfId="16">
      <alignment horizontal="right"/>
    </xf>
    <xf applyBorder="1" applyFill="1" applyFont="1" applyNumberFormat="1" borderId="6" fillId="0" fontId="9" numFmtId="164" xfId="8"/>
    <xf applyAlignment="1" applyFont="1" borderId="0" fillId="0" fontId="6" numFmtId="0" xfId="2">
      <alignment horizontal="left"/>
    </xf>
    <xf applyAlignment="1" applyFont="1" borderId="0" fillId="0" fontId="19" numFmtId="0" xfId="2">
      <alignment horizontal="center"/>
    </xf>
    <xf applyFont="1" borderId="0" fillId="0" fontId="19" numFmtId="0" xfId="2"/>
    <xf applyAlignment="1" applyNumberFormat="1" borderId="0" fillId="0" fontId="2" numFmtId="1" xfId="2">
      <alignment horizontal="right" wrapText="1"/>
    </xf>
    <xf applyAlignment="1" applyBorder="1" applyNumberFormat="1" borderId="2" fillId="0" fontId="2" numFmtId="1" xfId="2">
      <alignment horizontal="right"/>
    </xf>
    <xf applyAlignment="1" applyFont="1" applyNumberFormat="1" borderId="0" fillId="0" fontId="2" numFmtId="164" xfId="1">
      <alignment horizontal="right"/>
    </xf>
    <xf applyAlignment="1" applyBorder="1" applyFill="1" applyFont="1" applyNumberFormat="1" borderId="0" fillId="0" fontId="2" numFmtId="164" xfId="1">
      <alignment horizontal="right"/>
    </xf>
    <xf applyAlignment="1" applyBorder="1" applyFont="1" applyNumberFormat="1" borderId="6" fillId="0" fontId="2" numFmtId="164" xfId="1">
      <alignment horizontal="right"/>
    </xf>
    <xf applyAlignment="1" applyBorder="1" applyFill="1" applyFont="1" applyNumberFormat="1" borderId="6" fillId="0" fontId="2" numFmtId="164" xfId="1">
      <alignment horizontal="right"/>
    </xf>
    <xf applyAlignment="1" applyFont="1" borderId="0" fillId="0" fontId="3" numFmtId="0" xfId="2">
      <alignment horizontal="left" wrapText="1"/>
    </xf>
    <xf applyAlignment="1" applyFont="1" borderId="0" fillId="0" fontId="15" numFmtId="0" xfId="2">
      <alignment horizontal="left"/>
    </xf>
    <xf applyAlignment="1" borderId="0" fillId="0" fontId="2" numFmtId="0" xfId="2">
      <alignment horizontal="center" wrapText="1"/>
    </xf>
    <xf applyAlignment="1" applyBorder="1" borderId="2" fillId="0" fontId="2" numFmtId="0" xfId="2">
      <alignment horizontal="center" wrapText="1"/>
    </xf>
    <xf applyAlignment="1" applyBorder="1" applyFill="1" applyNumberFormat="1" borderId="2" fillId="2" fontId="2" numFmtId="1" xfId="2">
      <alignment horizontal="center" wrapText="1"/>
    </xf>
    <xf applyAlignment="1" applyBorder="1" applyFill="1" applyNumberFormat="1" borderId="2" fillId="4" fontId="2" numFmtId="1" xfId="2">
      <alignment horizontal="center" wrapText="1"/>
    </xf>
    <xf applyAlignment="1" applyBorder="1" applyFill="1" applyNumberFormat="1" borderId="2" fillId="3" fontId="2" numFmtId="1" xfId="2">
      <alignment horizontal="center" wrapText="1"/>
    </xf>
    <xf applyAlignment="1" applyBorder="1" applyFill="1" applyNumberFormat="1" borderId="2" fillId="6" fontId="2" numFmtId="1" xfId="2">
      <alignment horizontal="center" wrapText="1"/>
    </xf>
    <xf applyAlignment="1" applyBorder="1" applyFill="1" applyNumberFormat="1" borderId="2" fillId="5" fontId="2" numFmtId="1" xfId="2">
      <alignment horizontal="center" wrapText="1"/>
    </xf>
    <xf applyAlignment="1" applyBorder="1" applyFill="1" applyNumberFormat="1" borderId="2" fillId="8" fontId="2" numFmtId="1" xfId="2">
      <alignment horizontal="center" wrapText="1"/>
    </xf>
    <xf applyAlignment="1" applyBorder="1" applyFill="1" applyNumberFormat="1" borderId="2" fillId="7" fontId="2" numFmtId="1" xfId="2">
      <alignment horizontal="center" wrapText="1"/>
    </xf>
    <xf applyAlignment="1" applyBorder="1" applyNumberFormat="1" borderId="2" fillId="0" fontId="2" numFmtId="1" xfId="2">
      <alignment horizontal="center" wrapText="1"/>
    </xf>
    <xf applyAlignment="1" applyBorder="1" applyFill="1" applyNumberFormat="1" borderId="2" fillId="2" fontId="2" numFmtId="1" xfId="2">
      <alignment horizontal="right" wrapText="1"/>
    </xf>
    <xf applyAlignment="1" applyBorder="1" applyFill="1" applyNumberFormat="1" borderId="2" fillId="4" fontId="2" numFmtId="1" xfId="2">
      <alignment horizontal="right" wrapText="1"/>
    </xf>
    <xf applyAlignment="1" applyBorder="1" applyFill="1" applyNumberFormat="1" borderId="2" fillId="3" fontId="2" numFmtId="1" xfId="2">
      <alignment horizontal="right" wrapText="1"/>
    </xf>
    <xf applyAlignment="1" applyBorder="1" applyFill="1" applyNumberFormat="1" borderId="2" fillId="6" fontId="2" numFmtId="1" xfId="2">
      <alignment horizontal="right" wrapText="1"/>
    </xf>
    <xf applyAlignment="1" applyBorder="1" applyFill="1" applyNumberFormat="1" borderId="2" fillId="5" fontId="2" numFmtId="1" xfId="2">
      <alignment horizontal="right" wrapText="1"/>
    </xf>
    <xf applyAlignment="1" applyBorder="1" applyFill="1" applyNumberFormat="1" borderId="2" fillId="8" fontId="2" numFmtId="1" xfId="2">
      <alignment horizontal="right" wrapText="1"/>
    </xf>
    <xf applyAlignment="1" applyBorder="1" applyFill="1" applyNumberFormat="1" borderId="2" fillId="7" fontId="2" numFmtId="1" xfId="2">
      <alignment horizontal="right" wrapText="1"/>
    </xf>
  </cellXfs>
  <cellStyles count="19">
    <cellStyle builtinId="3" name="Comma" xfId="16"/>
    <cellStyle name="Comma 2" xfId="3" xr:uid="{00000000-0005-0000-0000-000001000000}"/>
    <cellStyle name="Comma 3" xfId="10" xr:uid="{00000000-0005-0000-0000-000002000000}"/>
    <cellStyle name="Comma 3 2" xfId="15" xr:uid="{00000000-0005-0000-0000-000003000000}"/>
    <cellStyle builtinId="4" name="Currency" xfId="17"/>
    <cellStyle name="Currency 2" xfId="4" xr:uid="{00000000-0005-0000-0000-000005000000}"/>
    <cellStyle builtinId="8" name="Hyperlink" xfId="18"/>
    <cellStyle builtinId="0" name="Normal" xfId="0"/>
    <cellStyle name="Normal 2" xfId="5" xr:uid="{00000000-0005-0000-0000-000007000000}"/>
    <cellStyle name="Normal 2 2" xfId="2" xr:uid="{00000000-0005-0000-0000-000008000000}"/>
    <cellStyle name="Normal 3" xfId="6" xr:uid="{00000000-0005-0000-0000-000009000000}"/>
    <cellStyle name="Normal 3 2" xfId="7" xr:uid="{00000000-0005-0000-0000-00000A000000}"/>
    <cellStyle name="Normal 4" xfId="9" xr:uid="{00000000-0005-0000-0000-00000B000000}"/>
    <cellStyle name="Normal 5" xfId="11" xr:uid="{00000000-0005-0000-0000-00000C000000}"/>
    <cellStyle name="Normal 5 2" xfId="12" xr:uid="{00000000-0005-0000-0000-00000D000000}"/>
    <cellStyle name="Normal 6" xfId="14" xr:uid="{00000000-0005-0000-0000-00000E000000}"/>
    <cellStyle builtinId="5" name="Percent" xfId="1"/>
    <cellStyle name="Percent 2" xfId="8" xr:uid="{00000000-0005-0000-0000-000010000000}"/>
    <cellStyle name="Title 2" xfId="13" xr:uid="{00000000-0005-0000-0000-000011000000}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arget="worksheets/sheet4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18729514378688E-2"/>
          <c:y val="2.3750550198411449E-2"/>
          <c:w val="0.81362198088756743"/>
          <c:h val="0.91104713404643922"/>
        </c:manualLayout>
      </c:layout>
      <c:areaChart>
        <c:grouping val="stacked"/>
        <c:varyColors val="0"/>
        <c:ser>
          <c:idx val="0"/>
          <c:order val="0"/>
          <c:tx>
            <c:v>Uniform Levy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.36143739836049443"/>
                  <c:y val="-1.5833517222132225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4E-477B-B697-415A37DF2E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Factbook!$A$46:$A$65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Factbook!$C$46:$C$65</c:f>
              <c:numCache>
                <c:formatCode>General</c:formatCode>
                <c:ptCount val="14"/>
                <c:pt idx="0">
                  <c:v>676.8</c:v>
                </c:pt>
                <c:pt idx="1">
                  <c:v>703.6</c:v>
                </c:pt>
                <c:pt idx="2">
                  <c:v>729.7</c:v>
                </c:pt>
                <c:pt idx="3">
                  <c:v>759.3</c:v>
                </c:pt>
                <c:pt idx="4">
                  <c:v>774.2</c:v>
                </c:pt>
                <c:pt idx="5">
                  <c:v>792.4</c:v>
                </c:pt>
                <c:pt idx="6">
                  <c:v>827.8</c:v>
                </c:pt>
                <c:pt idx="7">
                  <c:v>862.1</c:v>
                </c:pt>
                <c:pt idx="8">
                  <c:v>905.4</c:v>
                </c:pt>
                <c:pt idx="9">
                  <c:v>948.3</c:v>
                </c:pt>
                <c:pt idx="10">
                  <c:v>990.9</c:v>
                </c:pt>
                <c:pt idx="11">
                  <c:v>1025.0999999999999</c:v>
                </c:pt>
                <c:pt idx="12">
                  <c:v>1069.5</c:v>
                </c:pt>
                <c:pt idx="13">
                  <c:v>1091.5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E-477B-B697-415A37DF2E96}"/>
            </c:ext>
          </c:extLst>
        </c:ser>
        <c:ser>
          <c:idx val="3"/>
          <c:order val="1"/>
          <c:tx>
            <c:v>State Foundation Aid</c:v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.3394877587839461"/>
                  <c:y val="-0.1295484556276988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4E-477B-B697-415A37DF2E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Factbook!$A$46:$A$65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Factbook!$O$46:$O$65</c:f>
              <c:numCache>
                <c:formatCode>_(* #,##0.0_);_(* \(#,##0.0\);_(* "-"??_);_(@_)</c:formatCode>
                <c:ptCount val="14"/>
                <c:pt idx="0">
                  <c:v>2476.6</c:v>
                </c:pt>
                <c:pt idx="1">
                  <c:v>2631.2</c:v>
                </c:pt>
                <c:pt idx="2">
                  <c:v>2661.1</c:v>
                </c:pt>
                <c:pt idx="3">
                  <c:v>2725.6</c:v>
                </c:pt>
                <c:pt idx="4">
                  <c:v>2873.8</c:v>
                </c:pt>
                <c:pt idx="5">
                  <c:v>2959.2</c:v>
                </c:pt>
                <c:pt idx="6">
                  <c:v>3099.1</c:v>
                </c:pt>
                <c:pt idx="7">
                  <c:v>3189.4</c:v>
                </c:pt>
                <c:pt idx="8">
                  <c:v>3217.3</c:v>
                </c:pt>
                <c:pt idx="9">
                  <c:v>3295.6</c:v>
                </c:pt>
                <c:pt idx="10">
                  <c:v>3381.3</c:v>
                </c:pt>
                <c:pt idx="11">
                  <c:v>3424.8</c:v>
                </c:pt>
                <c:pt idx="12">
                  <c:v>3592</c:v>
                </c:pt>
                <c:pt idx="13">
                  <c:v>3720.1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E-477B-B697-415A37DF2E96}"/>
            </c:ext>
          </c:extLst>
        </c:ser>
        <c:ser>
          <c:idx val="1"/>
          <c:order val="2"/>
          <c:tx>
            <c:v>Additional Levy</c:v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.35849268092568487"/>
                  <c:y val="-0.1260065007555295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4E-477B-B697-415A37DF2E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Factbook!$A$46:$A$65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Factbook!$G$46:$G$65</c:f>
              <c:numCache>
                <c:formatCode>0.0</c:formatCode>
                <c:ptCount val="14"/>
                <c:pt idx="0">
                  <c:v>573.4</c:v>
                </c:pt>
                <c:pt idx="1">
                  <c:v>611</c:v>
                </c:pt>
                <c:pt idx="2">
                  <c:v>581.1</c:v>
                </c:pt>
                <c:pt idx="3">
                  <c:v>578.6</c:v>
                </c:pt>
                <c:pt idx="4">
                  <c:v>575.1</c:v>
                </c:pt>
                <c:pt idx="5">
                  <c:v>587.9</c:v>
                </c:pt>
                <c:pt idx="6">
                  <c:v>593.5</c:v>
                </c:pt>
                <c:pt idx="7">
                  <c:v>612.70000000000005</c:v>
                </c:pt>
                <c:pt idx="8">
                  <c:v>624.79999999999995</c:v>
                </c:pt>
                <c:pt idx="9">
                  <c:v>614.1</c:v>
                </c:pt>
                <c:pt idx="10">
                  <c:v>621.9</c:v>
                </c:pt>
                <c:pt idx="11">
                  <c:v>633.6</c:v>
                </c:pt>
                <c:pt idx="12">
                  <c:v>598.9</c:v>
                </c:pt>
                <c:pt idx="13">
                  <c:v>592.4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E-477B-B697-415A37DF2E96}"/>
            </c:ext>
          </c:extLst>
        </c:ser>
        <c:ser>
          <c:idx val="2"/>
          <c:order val="3"/>
          <c:tx>
            <c:v>Instructional Support Levy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.24685300115234751"/>
                  <c:y val="-8.11564709099297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80000" spcFirstLastPara="1" vertOverflow="ellipsis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98824421088337"/>
                      <c:h val="4.35044795373794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0D4E-477B-B697-415A37DF2E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Factbook!$A$46:$A$65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Factbook!$K$46:$K$65</c:f>
              <c:numCache>
                <c:formatCode>0.0</c:formatCode>
                <c:ptCount val="14"/>
                <c:pt idx="0">
                  <c:v>98.8</c:v>
                </c:pt>
                <c:pt idx="1">
                  <c:v>100.9</c:v>
                </c:pt>
                <c:pt idx="2">
                  <c:v>104.8</c:v>
                </c:pt>
                <c:pt idx="3">
                  <c:v>115</c:v>
                </c:pt>
                <c:pt idx="4">
                  <c:v>120</c:v>
                </c:pt>
                <c:pt idx="5">
                  <c:v>128.6</c:v>
                </c:pt>
                <c:pt idx="6">
                  <c:v>134.68</c:v>
                </c:pt>
                <c:pt idx="7">
                  <c:v>138.9</c:v>
                </c:pt>
                <c:pt idx="8">
                  <c:v>143.5</c:v>
                </c:pt>
                <c:pt idx="9">
                  <c:v>148.30000000000001</c:v>
                </c:pt>
                <c:pt idx="10">
                  <c:v>153.1</c:v>
                </c:pt>
                <c:pt idx="11">
                  <c:v>158.19999999999999</c:v>
                </c:pt>
                <c:pt idx="12">
                  <c:v>166.8</c:v>
                </c:pt>
                <c:pt idx="13">
                  <c:v>170.3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E-477B-B697-415A37DF2E96}"/>
            </c:ext>
          </c:extLst>
        </c:ser>
        <c:ser>
          <c:idx val="4"/>
          <c:order val="4"/>
          <c:tx>
            <c:v>Other State Aid</c:v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8.8117143054047081E-2"/>
                  <c:y val="-3.79300361487243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4E-477B-B697-415A37DF2E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Factbook!$A$46:$A$65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Factbook!$S$46:$S$65</c:f>
              <c:numCache>
                <c:formatCode>0.0</c:formatCode>
                <c:ptCount val="14"/>
                <c:pt idx="0">
                  <c:v>70.7</c:v>
                </c:pt>
                <c:pt idx="1">
                  <c:v>40.4</c:v>
                </c:pt>
                <c:pt idx="2">
                  <c:v>40.4</c:v>
                </c:pt>
                <c:pt idx="3">
                  <c:v>118.1</c:v>
                </c:pt>
                <c:pt idx="4">
                  <c:v>143.1</c:v>
                </c:pt>
                <c:pt idx="5">
                  <c:v>145.69999999999999</c:v>
                </c:pt>
                <c:pt idx="6">
                  <c:v>143.19999999999999</c:v>
                </c:pt>
                <c:pt idx="7">
                  <c:v>94</c:v>
                </c:pt>
                <c:pt idx="8">
                  <c:v>42.7</c:v>
                </c:pt>
                <c:pt idx="9">
                  <c:v>54.4</c:v>
                </c:pt>
                <c:pt idx="10">
                  <c:v>62.1</c:v>
                </c:pt>
                <c:pt idx="11">
                  <c:v>63.4</c:v>
                </c:pt>
                <c:pt idx="12">
                  <c:v>65.599999999999994</c:v>
                </c:pt>
                <c:pt idx="13">
                  <c:v>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4E-477B-B697-415A37DF2E96}"/>
            </c:ext>
          </c:extLst>
        </c:ser>
        <c:ser>
          <c:idx val="5"/>
          <c:order val="5"/>
          <c:tx>
            <c:v>Income Surtax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.34373423669123976"/>
                  <c:y val="-0.12239329141321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20000" spcFirstLastPara="1" vertOverflow="ellipsis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994547464596622E-2"/>
                      <c:h val="5.35714310462701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0D4E-477B-B697-415A37DF2E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2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Factbook!$A$46:$A$65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Factbook!$W$46:$W$65</c:f>
              <c:numCache>
                <c:formatCode>0.0</c:formatCode>
                <c:ptCount val="14"/>
                <c:pt idx="0">
                  <c:v>84.5</c:v>
                </c:pt>
                <c:pt idx="1">
                  <c:v>85.4</c:v>
                </c:pt>
                <c:pt idx="2">
                  <c:v>85.9</c:v>
                </c:pt>
                <c:pt idx="3">
                  <c:v>85.7</c:v>
                </c:pt>
                <c:pt idx="4">
                  <c:v>92.2</c:v>
                </c:pt>
                <c:pt idx="5">
                  <c:v>89.2</c:v>
                </c:pt>
                <c:pt idx="6">
                  <c:v>100.6</c:v>
                </c:pt>
                <c:pt idx="7">
                  <c:v>101.4</c:v>
                </c:pt>
                <c:pt idx="8">
                  <c:v>102.6</c:v>
                </c:pt>
                <c:pt idx="9">
                  <c:v>90.9</c:v>
                </c:pt>
                <c:pt idx="10">
                  <c:v>93.1</c:v>
                </c:pt>
                <c:pt idx="11">
                  <c:v>91.7</c:v>
                </c:pt>
                <c:pt idx="12">
                  <c:v>91.7</c:v>
                </c:pt>
                <c:pt idx="13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4E-477B-B697-415A37DF2E96}"/>
            </c:ext>
          </c:extLst>
        </c:ser>
        <c:ser>
          <c:idx val="6"/>
          <c:order val="6"/>
          <c:tx>
            <c:v>Federal</c:v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.3380967960166848"/>
                  <c:y val="-0.132975832894576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Federal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D4E-477B-B697-415A37DF2E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Factbook!$A$46:$A$65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Factbook!$AA$46:$AA$65</c:f>
              <c:numCache>
                <c:formatCode>0.0</c:formatCode>
                <c:ptCount val="14"/>
                <c:pt idx="0">
                  <c:v>868</c:v>
                </c:pt>
                <c:pt idx="1">
                  <c:v>643.20000000000005</c:v>
                </c:pt>
                <c:pt idx="2">
                  <c:v>598.9</c:v>
                </c:pt>
                <c:pt idx="3">
                  <c:v>606.1</c:v>
                </c:pt>
                <c:pt idx="4">
                  <c:v>614.6</c:v>
                </c:pt>
                <c:pt idx="5">
                  <c:v>630.70000000000005</c:v>
                </c:pt>
                <c:pt idx="6">
                  <c:v>630.70000000000005</c:v>
                </c:pt>
                <c:pt idx="7">
                  <c:v>406.1</c:v>
                </c:pt>
                <c:pt idx="8">
                  <c:v>417.3</c:v>
                </c:pt>
                <c:pt idx="9">
                  <c:v>428.4</c:v>
                </c:pt>
                <c:pt idx="10">
                  <c:v>826.5</c:v>
                </c:pt>
                <c:pt idx="11">
                  <c:v>1009.5</c:v>
                </c:pt>
                <c:pt idx="12">
                  <c:v>1009.5</c:v>
                </c:pt>
                <c:pt idx="13">
                  <c:v>1009.5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4E-477B-B697-415A37DF2E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754024047"/>
        <c:axId val="1746785055"/>
      </c:areaChart>
      <c:catAx>
        <c:axId val="1754024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Fiscal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6785055"/>
        <c:crosses val="autoZero"/>
        <c:auto val="1"/>
        <c:lblAlgn val="ctr"/>
        <c:lblOffset val="100"/>
        <c:noMultiLvlLbl val="0"/>
      </c:catAx>
      <c:valAx>
        <c:axId val="17467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40240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18729514378688E-2"/>
          <c:y val="2.3750550198411449E-2"/>
          <c:w val="0.91740390513955961"/>
          <c:h val="0.91104713404643922"/>
        </c:manualLayout>
      </c:layout>
      <c:areaChart>
        <c:grouping val="stacked"/>
        <c:varyColors val="0"/>
        <c:ser>
          <c:idx val="0"/>
          <c:order val="0"/>
          <c:tx>
            <c:v>Uniform Levy</c:v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.36143739836049443"/>
                  <c:y val="-1.5833517222132225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C6-4926-98DF-E8AE5D707A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Factbook_2024_Rework!$A$32:$A$51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Factbook_2024_Rework!$C$32:$C$51</c:f>
              <c:numCache>
                <c:formatCode>General</c:formatCode>
                <c:ptCount val="10"/>
                <c:pt idx="0">
                  <c:v>774.2</c:v>
                </c:pt>
                <c:pt idx="1">
                  <c:v>792.4</c:v>
                </c:pt>
                <c:pt idx="2">
                  <c:v>827.8</c:v>
                </c:pt>
                <c:pt idx="3">
                  <c:v>862.1</c:v>
                </c:pt>
                <c:pt idx="4">
                  <c:v>905.4</c:v>
                </c:pt>
                <c:pt idx="5">
                  <c:v>948.3</c:v>
                </c:pt>
                <c:pt idx="6">
                  <c:v>990.9</c:v>
                </c:pt>
                <c:pt idx="7">
                  <c:v>1025.0999999999999</c:v>
                </c:pt>
                <c:pt idx="8">
                  <c:v>1069.5</c:v>
                </c:pt>
                <c:pt idx="9">
                  <c:v>1091.5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6-4926-98DF-E8AE5D707A9B}"/>
            </c:ext>
          </c:extLst>
        </c:ser>
        <c:ser>
          <c:idx val="3"/>
          <c:order val="1"/>
          <c:tx>
            <c:v>State Foundation Aid</c:v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.3394877587839461"/>
                  <c:y val="-0.1295484556276988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C6-4926-98DF-E8AE5D707A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Factbook_2024_Rework!$A$32:$A$51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Factbook_2024_Rework!$L$32:$L$51</c:f>
              <c:numCache>
                <c:formatCode>_(* #,##0.0_);_(* \(#,##0.0\);_(* "-"??_);_(@_)</c:formatCode>
                <c:ptCount val="10"/>
                <c:pt idx="0">
                  <c:v>2873.8</c:v>
                </c:pt>
                <c:pt idx="1">
                  <c:v>2959.2</c:v>
                </c:pt>
                <c:pt idx="2">
                  <c:v>3099.1</c:v>
                </c:pt>
                <c:pt idx="3">
                  <c:v>3189.4</c:v>
                </c:pt>
                <c:pt idx="4">
                  <c:v>3217.3</c:v>
                </c:pt>
                <c:pt idx="5">
                  <c:v>3295.6</c:v>
                </c:pt>
                <c:pt idx="6">
                  <c:v>3381.3</c:v>
                </c:pt>
                <c:pt idx="7">
                  <c:v>3424.8</c:v>
                </c:pt>
                <c:pt idx="8">
                  <c:v>3592</c:v>
                </c:pt>
                <c:pt idx="9">
                  <c:v>3720.1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C6-4926-98DF-E8AE5D707A9B}"/>
            </c:ext>
          </c:extLst>
        </c:ser>
        <c:ser>
          <c:idx val="1"/>
          <c:order val="2"/>
          <c:tx>
            <c:v>Additional Levy</c:v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.35849268092568487"/>
                  <c:y val="-0.1260065007555295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C6-4926-98DF-E8AE5D707A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Factbook_2024_Rework!$A$32:$A$51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Factbook_2024_Rework!$F$32:$F$51</c:f>
              <c:numCache>
                <c:formatCode>0.0</c:formatCode>
                <c:ptCount val="10"/>
                <c:pt idx="0">
                  <c:v>575.1</c:v>
                </c:pt>
                <c:pt idx="1">
                  <c:v>587.9</c:v>
                </c:pt>
                <c:pt idx="2">
                  <c:v>593.5</c:v>
                </c:pt>
                <c:pt idx="3">
                  <c:v>612.70000000000005</c:v>
                </c:pt>
                <c:pt idx="4">
                  <c:v>624.79999999999995</c:v>
                </c:pt>
                <c:pt idx="5">
                  <c:v>614.1</c:v>
                </c:pt>
                <c:pt idx="6">
                  <c:v>621.9</c:v>
                </c:pt>
                <c:pt idx="7">
                  <c:v>633.6</c:v>
                </c:pt>
                <c:pt idx="8">
                  <c:v>598.9</c:v>
                </c:pt>
                <c:pt idx="9">
                  <c:v>592.4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C6-4926-98DF-E8AE5D707A9B}"/>
            </c:ext>
          </c:extLst>
        </c:ser>
        <c:ser>
          <c:idx val="2"/>
          <c:order val="3"/>
          <c:tx>
            <c:v>Instructional Support Levy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.24685300115234751"/>
                  <c:y val="-8.11564709099297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80000" spcFirstLastPara="1" vertOverflow="ellipsis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98824421088337"/>
                      <c:h val="4.35044795373794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7C6-4926-98DF-E8AE5D707A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Factbook_2024_Rework!$A$32:$A$51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Factbook_2024_Rework!$I$32:$I$51</c:f>
              <c:numCache>
                <c:formatCode>0.0</c:formatCode>
                <c:ptCount val="10"/>
                <c:pt idx="0">
                  <c:v>120</c:v>
                </c:pt>
                <c:pt idx="1">
                  <c:v>128.6</c:v>
                </c:pt>
                <c:pt idx="2">
                  <c:v>134.68</c:v>
                </c:pt>
                <c:pt idx="3">
                  <c:v>138.9</c:v>
                </c:pt>
                <c:pt idx="4">
                  <c:v>143.5</c:v>
                </c:pt>
                <c:pt idx="5">
                  <c:v>148.30000000000001</c:v>
                </c:pt>
                <c:pt idx="6">
                  <c:v>153.1</c:v>
                </c:pt>
                <c:pt idx="7">
                  <c:v>158.19999999999999</c:v>
                </c:pt>
                <c:pt idx="8">
                  <c:v>166.8</c:v>
                </c:pt>
                <c:pt idx="9">
                  <c:v>170.3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C6-4926-98DF-E8AE5D707A9B}"/>
            </c:ext>
          </c:extLst>
        </c:ser>
        <c:ser>
          <c:idx val="4"/>
          <c:order val="4"/>
          <c:tx>
            <c:v>Other State Aid</c:v>
          </c:tx>
          <c:spPr>
            <a:solidFill>
              <a:schemeClr val="tx2">
                <a:lumMod val="20000"/>
                <a:lumOff val="8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8.8117143054047081E-2"/>
                  <c:y val="-3.79300361487243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C6-4926-98DF-E8AE5D707A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Factbook_2024_Rework!$A$32:$A$51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Factbook_2024_Rework!$O$32:$O$51</c:f>
              <c:numCache>
                <c:formatCode>0.0</c:formatCode>
                <c:ptCount val="10"/>
                <c:pt idx="0">
                  <c:v>143.1</c:v>
                </c:pt>
                <c:pt idx="1">
                  <c:v>145.69999999999999</c:v>
                </c:pt>
                <c:pt idx="2">
                  <c:v>143.19999999999999</c:v>
                </c:pt>
                <c:pt idx="3">
                  <c:v>94</c:v>
                </c:pt>
                <c:pt idx="4">
                  <c:v>42.7</c:v>
                </c:pt>
                <c:pt idx="5">
                  <c:v>54.4</c:v>
                </c:pt>
                <c:pt idx="6">
                  <c:v>62.1</c:v>
                </c:pt>
                <c:pt idx="7">
                  <c:v>63.4</c:v>
                </c:pt>
                <c:pt idx="8">
                  <c:v>65.599999999999994</c:v>
                </c:pt>
                <c:pt idx="9">
                  <c:v>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C6-4926-98DF-E8AE5D707A9B}"/>
            </c:ext>
          </c:extLst>
        </c:ser>
        <c:ser>
          <c:idx val="5"/>
          <c:order val="5"/>
          <c:tx>
            <c:v>Income Surtax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.34373423669123976"/>
                  <c:y val="-0.12239329141321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20000" spcFirstLastPara="1" vertOverflow="ellipsis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994547464596622E-2"/>
                      <c:h val="5.35714310462701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27C6-4926-98DF-E8AE5D707A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2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Factbook_2024_Rework!$A$32:$A$51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Factbook_2024_Rework!$R$32:$R$51</c:f>
              <c:numCache>
                <c:formatCode>0.0</c:formatCode>
                <c:ptCount val="10"/>
                <c:pt idx="0">
                  <c:v>92.2</c:v>
                </c:pt>
                <c:pt idx="1">
                  <c:v>89.2</c:v>
                </c:pt>
                <c:pt idx="2">
                  <c:v>100.6</c:v>
                </c:pt>
                <c:pt idx="3">
                  <c:v>101.4</c:v>
                </c:pt>
                <c:pt idx="4">
                  <c:v>102.6</c:v>
                </c:pt>
                <c:pt idx="5">
                  <c:v>90.9</c:v>
                </c:pt>
                <c:pt idx="6">
                  <c:v>93.1</c:v>
                </c:pt>
                <c:pt idx="7">
                  <c:v>91.7</c:v>
                </c:pt>
                <c:pt idx="8">
                  <c:v>91.7</c:v>
                </c:pt>
                <c:pt idx="9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C6-4926-98DF-E8AE5D707A9B}"/>
            </c:ext>
          </c:extLst>
        </c:ser>
        <c:ser>
          <c:idx val="6"/>
          <c:order val="6"/>
          <c:tx>
            <c:v>Federal</c:v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dLbls>
            <c:dLbl>
              <c:idx val="0"/>
              <c:layout>
                <c:manualLayout>
                  <c:x val="0.3380967960166848"/>
                  <c:y val="-0.132975832894576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Federal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27C6-4926-98DF-E8AE5D707A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Factbook_2024_Rework!$A$32:$A$51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Factbook_2024_Rework!$U$32:$U$51</c:f>
              <c:numCache>
                <c:formatCode>0.0</c:formatCode>
                <c:ptCount val="10"/>
                <c:pt idx="0">
                  <c:v>614.6</c:v>
                </c:pt>
                <c:pt idx="1">
                  <c:v>630.70000000000005</c:v>
                </c:pt>
                <c:pt idx="2">
                  <c:v>630.70000000000005</c:v>
                </c:pt>
                <c:pt idx="3">
                  <c:v>406.1</c:v>
                </c:pt>
                <c:pt idx="4">
                  <c:v>417.3</c:v>
                </c:pt>
                <c:pt idx="5">
                  <c:v>428.4</c:v>
                </c:pt>
                <c:pt idx="6">
                  <c:v>826.5</c:v>
                </c:pt>
                <c:pt idx="7">
                  <c:v>1009.5</c:v>
                </c:pt>
                <c:pt idx="8">
                  <c:v>1009.5</c:v>
                </c:pt>
                <c:pt idx="9">
                  <c:v>1009.5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C6-4926-98DF-E8AE5D707A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754024047"/>
        <c:axId val="1746785055"/>
      </c:areaChart>
      <c:catAx>
        <c:axId val="17540240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Fiscal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6785055"/>
        <c:crosses val="autoZero"/>
        <c:auto val="1"/>
        <c:lblAlgn val="ctr"/>
        <c:lblOffset val="100"/>
        <c:noMultiLvlLbl val="0"/>
      </c:catAx>
      <c:valAx>
        <c:axId val="17467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40240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theme/theme1.xml><?xml version="1.0" encoding="utf-8"?>
<a:theme xmlns:a="http://schemas.openxmlformats.org/drawingml/2006/main" name="Office Theme">
  <a:themeElements>
    <a:clrScheme name="Back to school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81715E"/>
      </a:accent1>
      <a:accent2>
        <a:srgbClr val="FAAE3D"/>
      </a:accent2>
      <a:accent3>
        <a:srgbClr val="E38533"/>
      </a:accent3>
      <a:accent4>
        <a:srgbClr val="E4535E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1"/>
  <sheetViews>
    <sheetView workbookViewId="0">
      <pane activePane="bottomRight" state="frozen" topLeftCell="B20" xSplit="1" ySplit="1"/>
      <selection activeCell="B1" pane="topRight" sqref="B1"/>
      <selection activeCell="A2" pane="bottomLeft" sqref="A2"/>
      <selection activeCell="H37" pane="bottomRight" sqref="H37"/>
    </sheetView>
  </sheetViews>
  <sheetFormatPr defaultColWidth="9.140625" defaultRowHeight="12" x14ac:dyDescent="0.2"/>
  <cols>
    <col min="1" max="1" bestFit="true" customWidth="true" style="40" width="9.28515625" collapsed="false"/>
    <col min="2" max="2" bestFit="true" customWidth="true" style="40" width="14.28515625" collapsed="false"/>
    <col min="3" max="3" bestFit="true" customWidth="true" style="40" width="23.5703125" collapsed="false"/>
    <col min="4" max="4" bestFit="true" customWidth="true" style="40" width="25.0" collapsed="false"/>
    <col min="5" max="5" bestFit="true" customWidth="true" style="40" width="21.42578125" collapsed="false"/>
    <col min="6" max="6" bestFit="true" customWidth="true" style="40" width="17.42578125" collapsed="false"/>
    <col min="7" max="7" bestFit="true" customWidth="true" style="40" width="12.5703125" collapsed="false"/>
    <col min="8" max="8" bestFit="true" customWidth="true" style="40" width="12.140625" collapsed="false"/>
    <col min="9" max="9" bestFit="true" customWidth="true" style="40" width="24.0" collapsed="false"/>
    <col min="10" max="10" bestFit="true" customWidth="true" style="40" width="10.28515625" collapsed="false"/>
    <col min="11" max="11" bestFit="true" customWidth="true" style="40" width="17.28515625" collapsed="false"/>
    <col min="12" max="12" bestFit="true" customWidth="true" style="40" width="17.42578125" collapsed="false"/>
    <col min="13" max="13" customWidth="true" style="40" width="8.85546875" collapsed="false"/>
    <col min="14" max="16384" style="40" width="9.140625" collapsed="false"/>
  </cols>
  <sheetData>
    <row customFormat="1" r="1" s="62" spans="1:12" x14ac:dyDescent="0.2">
      <c r="A1" s="62" t="s">
        <v>25</v>
      </c>
      <c r="B1" s="62" t="s">
        <v>26</v>
      </c>
      <c r="C1" s="62" t="s">
        <v>72</v>
      </c>
      <c r="D1" s="62" t="s">
        <v>73</v>
      </c>
      <c r="E1" s="62" t="s">
        <v>7</v>
      </c>
      <c r="F1" s="62" t="s">
        <v>6</v>
      </c>
      <c r="G1" s="62" t="s">
        <v>5</v>
      </c>
      <c r="H1" s="62" t="s">
        <v>79</v>
      </c>
      <c r="I1" s="62" t="s">
        <v>112</v>
      </c>
      <c r="J1" s="62" t="s">
        <v>3</v>
      </c>
      <c r="K1" s="62" t="s">
        <v>29</v>
      </c>
      <c r="L1" s="62" t="s">
        <v>30</v>
      </c>
    </row>
    <row r="2" spans="1:12" x14ac:dyDescent="0.2">
      <c r="A2" s="40">
        <v>1998</v>
      </c>
      <c r="B2" s="40" t="s">
        <v>27</v>
      </c>
      <c r="C2" s="45">
        <v>438.9</v>
      </c>
      <c r="D2" s="45">
        <v>382.4</v>
      </c>
      <c r="E2" s="45">
        <v>46.1</v>
      </c>
      <c r="F2" s="45">
        <v>1558.2</v>
      </c>
      <c r="G2" s="45">
        <v>127.8</v>
      </c>
      <c r="H2" s="45">
        <v>31.3</v>
      </c>
      <c r="I2" s="45">
        <v>262.3</v>
      </c>
      <c r="J2" s="45">
        <f ref="J2:J11" si="0" t="shared">SUM(C2:I2)</f>
        <v>2847.0000000000005</v>
      </c>
      <c r="K2" s="44">
        <v>566798</v>
      </c>
      <c r="L2" s="43">
        <v>505130</v>
      </c>
    </row>
    <row r="3" spans="1:12" x14ac:dyDescent="0.2">
      <c r="A3" s="40">
        <v>1999</v>
      </c>
      <c r="B3" s="40" t="s">
        <v>27</v>
      </c>
      <c r="C3" s="45">
        <v>461.4</v>
      </c>
      <c r="D3" s="45">
        <v>405.6</v>
      </c>
      <c r="E3" s="45">
        <v>49.6</v>
      </c>
      <c r="F3" s="45">
        <v>1611.9</v>
      </c>
      <c r="G3" s="45">
        <v>144.6</v>
      </c>
      <c r="H3" s="45">
        <v>33.9</v>
      </c>
      <c r="I3" s="45">
        <v>278.5</v>
      </c>
      <c r="J3" s="45">
        <f si="0" t="shared"/>
        <v>2985.5</v>
      </c>
      <c r="K3" s="44">
        <v>569723</v>
      </c>
      <c r="L3" s="43">
        <v>502534</v>
      </c>
    </row>
    <row r="4" spans="1:12" x14ac:dyDescent="0.2">
      <c r="A4" s="40">
        <v>2000</v>
      </c>
      <c r="B4" s="40" t="s">
        <v>27</v>
      </c>
      <c r="C4" s="45">
        <v>480.6</v>
      </c>
      <c r="D4" s="45">
        <v>378.7</v>
      </c>
      <c r="E4" s="45">
        <v>50.6</v>
      </c>
      <c r="F4" s="45">
        <v>1698.5</v>
      </c>
      <c r="G4" s="45">
        <v>167.5</v>
      </c>
      <c r="H4" s="45">
        <v>38.200000000000003</v>
      </c>
      <c r="I4" s="45">
        <v>322.60000000000002</v>
      </c>
      <c r="J4" s="45">
        <f si="0" t="shared"/>
        <v>3136.7</v>
      </c>
      <c r="K4" s="44">
        <v>569387</v>
      </c>
      <c r="L4" s="43">
        <v>498607</v>
      </c>
    </row>
    <row r="5" spans="1:12" x14ac:dyDescent="0.2">
      <c r="A5" s="40">
        <v>2001</v>
      </c>
      <c r="B5" s="40" t="s">
        <v>27</v>
      </c>
      <c r="C5" s="45">
        <v>500.1</v>
      </c>
      <c r="D5" s="45">
        <v>405.2</v>
      </c>
      <c r="E5" s="45">
        <v>59</v>
      </c>
      <c r="F5" s="45">
        <v>1747.3</v>
      </c>
      <c r="G5" s="45">
        <v>173.9</v>
      </c>
      <c r="H5" s="45">
        <v>36.299999999999997</v>
      </c>
      <c r="I5" s="45">
        <v>343.1</v>
      </c>
      <c r="J5" s="45">
        <f si="0" t="shared"/>
        <v>3264.9</v>
      </c>
      <c r="K5" s="44">
        <v>567344</v>
      </c>
      <c r="L5" s="43">
        <v>494290</v>
      </c>
    </row>
    <row r="6" spans="1:12" x14ac:dyDescent="0.2">
      <c r="A6" s="40">
        <v>2002</v>
      </c>
      <c r="B6" s="40" t="s">
        <v>27</v>
      </c>
      <c r="C6" s="45">
        <v>522.20000000000005</v>
      </c>
      <c r="D6" s="45">
        <v>425.2</v>
      </c>
      <c r="E6" s="45">
        <v>64.400000000000006</v>
      </c>
      <c r="F6" s="45">
        <v>1725.1</v>
      </c>
      <c r="G6" s="45">
        <v>203.1</v>
      </c>
      <c r="H6" s="45">
        <v>42.1</v>
      </c>
      <c r="I6" s="45">
        <v>360.8</v>
      </c>
      <c r="J6" s="45">
        <f si="0" t="shared"/>
        <v>3342.9</v>
      </c>
      <c r="K6" s="44">
        <v>564747</v>
      </c>
      <c r="L6" s="43">
        <v>489522</v>
      </c>
    </row>
    <row r="7" spans="1:12" x14ac:dyDescent="0.2">
      <c r="A7" s="40">
        <v>2003</v>
      </c>
      <c r="B7" s="40" t="s">
        <v>27</v>
      </c>
      <c r="C7" s="45">
        <v>536.20000000000005</v>
      </c>
      <c r="D7" s="45">
        <v>465.5</v>
      </c>
      <c r="E7" s="45">
        <v>68.5</v>
      </c>
      <c r="F7" s="45">
        <v>1784.1</v>
      </c>
      <c r="G7" s="45">
        <v>178.2</v>
      </c>
      <c r="H7" s="45">
        <v>47.3</v>
      </c>
      <c r="I7" s="45">
        <v>386.5</v>
      </c>
      <c r="J7" s="45">
        <f si="0" t="shared"/>
        <v>3466.3</v>
      </c>
      <c r="K7" s="44">
        <v>562056</v>
      </c>
      <c r="L7" s="43">
        <v>487021.4</v>
      </c>
    </row>
    <row r="8" spans="1:12" x14ac:dyDescent="0.2">
      <c r="A8" s="40">
        <v>2004</v>
      </c>
      <c r="B8" s="40" t="s">
        <v>27</v>
      </c>
      <c r="C8" s="45">
        <v>548.70000000000005</v>
      </c>
      <c r="D8" s="45">
        <v>476.3</v>
      </c>
      <c r="E8" s="45">
        <v>73.900000000000006</v>
      </c>
      <c r="F8" s="45">
        <v>1776.7</v>
      </c>
      <c r="G8" s="45">
        <v>167.3</v>
      </c>
      <c r="H8" s="45">
        <v>47</v>
      </c>
      <c r="I8" s="45">
        <v>414.9</v>
      </c>
      <c r="J8" s="45">
        <f si="0" t="shared"/>
        <v>3504.8000000000006</v>
      </c>
      <c r="K8" s="44">
        <v>561386</v>
      </c>
      <c r="L8" s="43">
        <v>485011</v>
      </c>
    </row>
    <row r="9" spans="1:12" x14ac:dyDescent="0.2">
      <c r="A9" s="40">
        <v>2005</v>
      </c>
      <c r="B9" s="40" t="s">
        <v>27</v>
      </c>
      <c r="C9" s="42">
        <v>532.5</v>
      </c>
      <c r="D9" s="42">
        <v>499.3</v>
      </c>
      <c r="E9" s="42">
        <v>77.7</v>
      </c>
      <c r="F9" s="42">
        <v>1881.2</v>
      </c>
      <c r="G9" s="42">
        <v>169.1</v>
      </c>
      <c r="H9" s="42">
        <v>47</v>
      </c>
      <c r="I9" s="42">
        <v>443.2</v>
      </c>
      <c r="J9" s="42">
        <f si="0" t="shared"/>
        <v>3649.9999999999995</v>
      </c>
      <c r="K9" s="41">
        <v>560606</v>
      </c>
      <c r="L9" s="41">
        <v>483335</v>
      </c>
    </row>
    <row r="10" spans="1:12" x14ac:dyDescent="0.2">
      <c r="A10" s="40">
        <v>2006</v>
      </c>
      <c r="B10" s="40" t="s">
        <v>27</v>
      </c>
      <c r="C10" s="42">
        <v>543.70000000000005</v>
      </c>
      <c r="D10" s="42">
        <v>509.2</v>
      </c>
      <c r="E10" s="42">
        <v>79.400000000000006</v>
      </c>
      <c r="F10" s="42">
        <v>1963.9</v>
      </c>
      <c r="G10" s="42">
        <v>203.8</v>
      </c>
      <c r="H10" s="42">
        <v>58</v>
      </c>
      <c r="I10" s="42">
        <v>473.2</v>
      </c>
      <c r="J10" s="42">
        <f si="0" t="shared"/>
        <v>3831.2000000000003</v>
      </c>
      <c r="K10" s="41">
        <v>560259</v>
      </c>
      <c r="L10" s="41">
        <v>483105</v>
      </c>
    </row>
    <row r="11" spans="1:12" x14ac:dyDescent="0.2">
      <c r="A11" s="40">
        <v>2007</v>
      </c>
      <c r="B11" s="40" t="s">
        <v>27</v>
      </c>
      <c r="C11" s="42">
        <v>570.6</v>
      </c>
      <c r="D11" s="42">
        <v>521.5</v>
      </c>
      <c r="E11" s="42">
        <v>83.6</v>
      </c>
      <c r="F11" s="42">
        <v>2048.3000000000002</v>
      </c>
      <c r="G11" s="42">
        <v>253.5</v>
      </c>
      <c r="H11" s="42">
        <v>64.8</v>
      </c>
      <c r="I11" s="42">
        <v>493.6</v>
      </c>
      <c r="J11" s="42">
        <f si="0" t="shared"/>
        <v>4035.9</v>
      </c>
      <c r="K11" s="41">
        <v>561016</v>
      </c>
      <c r="L11" s="41">
        <v>482584</v>
      </c>
    </row>
    <row r="12" spans="1:12" x14ac:dyDescent="0.2">
      <c r="A12" s="40">
        <v>2008</v>
      </c>
      <c r="B12" s="40" t="s">
        <v>27</v>
      </c>
      <c r="C12" s="42">
        <v>584.1</v>
      </c>
      <c r="D12" s="42">
        <v>536.79999999999995</v>
      </c>
      <c r="E12" s="42">
        <v>89.2</v>
      </c>
      <c r="F12" s="42">
        <v>2145.6</v>
      </c>
      <c r="G12" s="42">
        <v>338.1</v>
      </c>
      <c r="H12" s="42">
        <v>70.2</v>
      </c>
      <c r="I12" s="42">
        <v>507.6</v>
      </c>
      <c r="J12" s="42">
        <v>4271.5999999999995</v>
      </c>
      <c r="K12" s="41">
        <v>560490</v>
      </c>
      <c r="L12" s="41">
        <v>480609</v>
      </c>
    </row>
    <row r="13" spans="1:12" x14ac:dyDescent="0.2">
      <c r="A13" s="40">
        <v>2009</v>
      </c>
      <c r="B13" s="40" t="s">
        <v>27</v>
      </c>
      <c r="C13" s="42">
        <v>618.29999999999995</v>
      </c>
      <c r="D13" s="42">
        <v>561.5</v>
      </c>
      <c r="E13" s="42">
        <v>91.2</v>
      </c>
      <c r="F13" s="42">
        <v>2151.1</v>
      </c>
      <c r="G13" s="42">
        <v>414.7</v>
      </c>
      <c r="H13" s="42">
        <v>76.400000000000006</v>
      </c>
      <c r="I13" s="42">
        <v>708.9</v>
      </c>
      <c r="J13" s="42">
        <f ref="J13:J20" si="1" t="shared">SUM(C13:I13)</f>
        <v>4622.0999999999995</v>
      </c>
      <c r="K13" s="41">
        <v>548844</v>
      </c>
      <c r="L13" s="41">
        <v>477019</v>
      </c>
    </row>
    <row r="14" spans="1:12" x14ac:dyDescent="0.2">
      <c r="A14" s="40">
        <v>2010</v>
      </c>
      <c r="B14" s="40" t="s">
        <v>27</v>
      </c>
      <c r="C14" s="42">
        <v>648.4</v>
      </c>
      <c r="D14" s="42">
        <v>575.6</v>
      </c>
      <c r="E14" s="42">
        <v>95.9</v>
      </c>
      <c r="F14" s="42">
        <v>2146.5</v>
      </c>
      <c r="G14" s="42">
        <v>63.7</v>
      </c>
      <c r="H14" s="42">
        <v>81.900000000000006</v>
      </c>
      <c r="I14" s="42">
        <v>814.9</v>
      </c>
      <c r="J14" s="42">
        <f si="1" t="shared"/>
        <v>4426.8999999999996</v>
      </c>
      <c r="K14" s="41">
        <v>553016</v>
      </c>
      <c r="L14" s="41">
        <v>474227</v>
      </c>
    </row>
    <row r="15" spans="1:12" x14ac:dyDescent="0.2">
      <c r="A15" s="40">
        <v>2011</v>
      </c>
      <c r="B15" s="40" t="s">
        <v>27</v>
      </c>
      <c r="C15" s="42">
        <v>676.8</v>
      </c>
      <c r="D15" s="42">
        <v>573.4</v>
      </c>
      <c r="E15" s="42">
        <v>98.8</v>
      </c>
      <c r="F15" s="42">
        <v>2476.6</v>
      </c>
      <c r="G15" s="42">
        <v>70.7</v>
      </c>
      <c r="H15" s="42">
        <v>84.5</v>
      </c>
      <c r="I15" s="42">
        <v>868</v>
      </c>
      <c r="J15" s="42">
        <f si="1" t="shared"/>
        <v>4848.7999999999993</v>
      </c>
      <c r="K15" s="41">
        <v>550510</v>
      </c>
      <c r="L15" s="41">
        <v>473493</v>
      </c>
    </row>
    <row r="16" spans="1:12" x14ac:dyDescent="0.2">
      <c r="A16" s="40">
        <v>2012</v>
      </c>
      <c r="B16" s="40" t="s">
        <v>27</v>
      </c>
      <c r="C16" s="42">
        <v>703.6</v>
      </c>
      <c r="D16" s="42">
        <v>611</v>
      </c>
      <c r="E16" s="42">
        <v>100.9</v>
      </c>
      <c r="F16" s="42">
        <v>2631.2</v>
      </c>
      <c r="G16" s="42">
        <v>40.4</v>
      </c>
      <c r="H16" s="42">
        <v>85.4</v>
      </c>
      <c r="I16" s="42">
        <v>643.20000000000005</v>
      </c>
      <c r="J16" s="42">
        <f si="1" t="shared"/>
        <v>4815.7</v>
      </c>
      <c r="K16" s="41">
        <v>551107</v>
      </c>
      <c r="L16" s="41">
        <v>473504</v>
      </c>
    </row>
    <row r="17" spans="1:12" x14ac:dyDescent="0.2">
      <c r="A17" s="40">
        <v>2013</v>
      </c>
      <c r="B17" s="40" t="s">
        <v>27</v>
      </c>
      <c r="C17" s="42">
        <v>729.7</v>
      </c>
      <c r="D17" s="42">
        <v>581.1</v>
      </c>
      <c r="E17" s="42">
        <v>104.8</v>
      </c>
      <c r="F17" s="42">
        <v>2661.1</v>
      </c>
      <c r="G17" s="42">
        <v>40.4</v>
      </c>
      <c r="H17" s="42">
        <v>85.9</v>
      </c>
      <c r="I17" s="42">
        <v>598.9</v>
      </c>
      <c r="J17" s="42">
        <f si="1" t="shared"/>
        <v>4801.8999999999987</v>
      </c>
      <c r="K17" s="41">
        <v>549157</v>
      </c>
      <c r="L17" s="41">
        <v>476245</v>
      </c>
    </row>
    <row r="18" spans="1:12" x14ac:dyDescent="0.2">
      <c r="A18" s="40">
        <v>2014</v>
      </c>
      <c r="B18" s="40" t="s">
        <v>27</v>
      </c>
      <c r="C18" s="42">
        <v>759.3</v>
      </c>
      <c r="D18" s="42">
        <v>578.6</v>
      </c>
      <c r="E18" s="42">
        <v>115</v>
      </c>
      <c r="F18" s="42">
        <v>2725.6</v>
      </c>
      <c r="G18" s="42">
        <v>118.1</v>
      </c>
      <c r="H18" s="42">
        <v>85.7</v>
      </c>
      <c r="I18" s="42">
        <v>606.1</v>
      </c>
      <c r="J18" s="42">
        <f si="1" t="shared"/>
        <v>4988.4000000000005</v>
      </c>
      <c r="K18" s="41">
        <v>550466</v>
      </c>
      <c r="L18" s="41">
        <v>478921</v>
      </c>
    </row>
    <row r="19" spans="1:12" x14ac:dyDescent="0.2">
      <c r="A19" s="40">
        <v>2015</v>
      </c>
      <c r="B19" s="40" t="s">
        <v>27</v>
      </c>
      <c r="C19" s="42">
        <v>774.2</v>
      </c>
      <c r="D19" s="42">
        <v>575.1</v>
      </c>
      <c r="E19" s="42">
        <v>120</v>
      </c>
      <c r="F19" s="42">
        <v>2873.8</v>
      </c>
      <c r="G19" s="42">
        <v>143.1</v>
      </c>
      <c r="H19" s="42">
        <v>92.2</v>
      </c>
      <c r="I19" s="42">
        <v>614.6</v>
      </c>
      <c r="J19" s="42">
        <f si="1" t="shared"/>
        <v>5193.0000000000009</v>
      </c>
      <c r="K19" s="41">
        <v>553160</v>
      </c>
      <c r="L19" s="41">
        <v>480772</v>
      </c>
    </row>
    <row r="20" spans="1:12" x14ac:dyDescent="0.2">
      <c r="A20" s="40">
        <v>2016</v>
      </c>
      <c r="B20" s="40" t="s">
        <v>27</v>
      </c>
      <c r="C20" s="42">
        <v>792.4</v>
      </c>
      <c r="D20" s="42">
        <v>587.9</v>
      </c>
      <c r="E20" s="42">
        <v>128.6</v>
      </c>
      <c r="F20" s="42">
        <v>2959.2</v>
      </c>
      <c r="G20" s="42">
        <v>145.69999999999999</v>
      </c>
      <c r="H20" s="42">
        <v>89.2</v>
      </c>
      <c r="I20" s="42">
        <v>630.70000000000005</v>
      </c>
      <c r="J20" s="42">
        <f si="1" t="shared"/>
        <v>5333.6999999999989</v>
      </c>
      <c r="K20" s="41">
        <v>554974</v>
      </c>
      <c r="L20" s="52">
        <v>483451</v>
      </c>
    </row>
    <row r="21" spans="1:12" x14ac:dyDescent="0.2">
      <c r="A21" s="40">
        <v>2017</v>
      </c>
      <c r="B21" s="40" t="s">
        <v>27</v>
      </c>
      <c r="C21" s="42">
        <v>827.8</v>
      </c>
      <c r="D21" s="40">
        <v>593.5</v>
      </c>
      <c r="E21" s="50">
        <f>133.9+0.78</f>
        <v>134.68</v>
      </c>
      <c r="F21" s="51">
        <v>3099.1</v>
      </c>
      <c r="G21" s="40">
        <v>143.19999999999999</v>
      </c>
      <c r="H21" s="40">
        <f>90.3+10.3</f>
        <v>100.6</v>
      </c>
      <c r="I21" s="40">
        <v>630.70000000000005</v>
      </c>
      <c r="J21" s="42">
        <f>IF(C21&gt;0,SUM(C21:I21),"")</f>
        <v>5529.58</v>
      </c>
      <c r="K21" s="41">
        <v>559535</v>
      </c>
      <c r="L21" s="53">
        <v>485147</v>
      </c>
    </row>
    <row r="22" spans="1:12" x14ac:dyDescent="0.2">
      <c r="A22" s="40">
        <v>2018</v>
      </c>
      <c r="B22" s="40" t="s">
        <v>27</v>
      </c>
      <c r="C22" s="40">
        <v>862.1</v>
      </c>
      <c r="D22" s="40">
        <v>612.70000000000005</v>
      </c>
      <c r="E22" s="40">
        <v>138.9</v>
      </c>
      <c r="F22" s="51">
        <v>3189.4</v>
      </c>
      <c r="G22" s="50">
        <v>94</v>
      </c>
      <c r="H22" s="40">
        <v>101.4</v>
      </c>
      <c r="I22" s="61">
        <v>406.1</v>
      </c>
      <c r="J22" s="42">
        <f>IF(C22&gt;0,SUM(C22:I22),"")</f>
        <v>5404.6</v>
      </c>
      <c r="K22" s="52">
        <v>563424</v>
      </c>
      <c r="L22" s="52">
        <v>486246.40000000002</v>
      </c>
    </row>
    <row r="23" spans="1:12" x14ac:dyDescent="0.2">
      <c r="A23" s="40">
        <v>2019</v>
      </c>
      <c r="B23" s="40" t="s">
        <v>27</v>
      </c>
      <c r="C23" s="40">
        <v>905.4</v>
      </c>
      <c r="D23" s="40">
        <v>624.79999999999995</v>
      </c>
      <c r="E23" s="40">
        <v>143.5</v>
      </c>
      <c r="F23" s="51">
        <v>3217.3</v>
      </c>
      <c r="G23" s="40">
        <v>42.7</v>
      </c>
      <c r="H23" s="50">
        <v>102.6</v>
      </c>
      <c r="I23" s="61">
        <v>417.3</v>
      </c>
      <c r="J23" s="40">
        <f ref="J23:J85" si="2" t="shared">IF(C23&gt;0,SUM(C23:I23),"")</f>
        <v>5453.6</v>
      </c>
    </row>
    <row r="24" spans="1:12" x14ac:dyDescent="0.2">
      <c r="A24" s="40">
        <v>2020</v>
      </c>
      <c r="B24" s="40" t="s">
        <v>27</v>
      </c>
      <c r="C24" s="40">
        <v>948.3</v>
      </c>
      <c r="D24" s="40">
        <v>614.1</v>
      </c>
      <c r="E24" s="40">
        <v>148.30000000000001</v>
      </c>
      <c r="F24" s="51">
        <v>3295.6</v>
      </c>
      <c r="G24" s="40">
        <v>54.4</v>
      </c>
      <c r="H24" s="40">
        <v>90.9</v>
      </c>
      <c r="I24" s="61">
        <v>428.4</v>
      </c>
      <c r="J24" s="40">
        <f si="2" t="shared"/>
        <v>5579.9999999999991</v>
      </c>
    </row>
    <row r="25" spans="1:12" x14ac:dyDescent="0.2">
      <c r="A25" s="40">
        <v>2021</v>
      </c>
      <c r="B25" s="40" t="s">
        <v>27</v>
      </c>
      <c r="C25" s="40">
        <v>990.9</v>
      </c>
      <c r="D25" s="40">
        <v>621.9</v>
      </c>
      <c r="E25" s="40">
        <v>153.1</v>
      </c>
      <c r="F25" s="40">
        <v>3381.3</v>
      </c>
      <c r="G25" s="40">
        <v>62.1</v>
      </c>
      <c r="H25" s="40">
        <v>93.1</v>
      </c>
      <c r="I25" s="61">
        <v>826.5</v>
      </c>
      <c r="J25" s="40">
        <f si="2" t="shared"/>
        <v>6128.9000000000005</v>
      </c>
    </row>
    <row r="26" spans="1:12" x14ac:dyDescent="0.2">
      <c r="A26" s="40">
        <v>2022</v>
      </c>
      <c r="B26" s="40" t="s">
        <v>27</v>
      </c>
      <c r="C26" s="61">
        <v>1025.0999999999999</v>
      </c>
      <c r="D26" s="61">
        <v>633.6</v>
      </c>
      <c r="E26" s="61">
        <v>158.19999999999999</v>
      </c>
      <c r="F26" s="61">
        <v>3424.8</v>
      </c>
      <c r="G26" s="61">
        <v>63.4</v>
      </c>
      <c r="H26" s="61">
        <v>91.7</v>
      </c>
      <c r="I26" s="61">
        <v>1009.5</v>
      </c>
      <c r="J26" s="50">
        <f si="2" t="shared"/>
        <v>6406.2999999999993</v>
      </c>
      <c r="K26" s="61">
        <v>566297</v>
      </c>
      <c r="L26" s="61">
        <v>484158.5</v>
      </c>
    </row>
    <row r="27" spans="1:12" x14ac:dyDescent="0.2">
      <c r="A27" s="40">
        <v>2023</v>
      </c>
      <c r="B27" s="40" t="s">
        <v>28</v>
      </c>
      <c r="C27" s="61">
        <v>1069.5</v>
      </c>
      <c r="D27" s="61">
        <v>598.9</v>
      </c>
      <c r="E27" s="61">
        <v>166.8</v>
      </c>
      <c r="F27" s="61">
        <v>3592</v>
      </c>
      <c r="G27" s="61">
        <v>65.599999999999994</v>
      </c>
      <c r="H27" s="61">
        <v>91.7</v>
      </c>
      <c r="I27" s="61">
        <v>1009.5</v>
      </c>
      <c r="J27" s="40">
        <f si="2" t="shared"/>
        <v>6594</v>
      </c>
      <c r="K27" s="63">
        <v>568076.03899999999</v>
      </c>
      <c r="L27" s="61">
        <v>485630.4</v>
      </c>
    </row>
    <row r="28" spans="1:12" x14ac:dyDescent="0.2">
      <c r="A28" s="40">
        <v>2024</v>
      </c>
      <c r="B28" s="40" t="s">
        <v>28</v>
      </c>
      <c r="C28" s="61">
        <v>1091.5</v>
      </c>
      <c r="D28" s="61">
        <v>592.4</v>
      </c>
      <c r="E28" s="61">
        <v>170.3</v>
      </c>
      <c r="F28" s="61">
        <v>3720.1</v>
      </c>
      <c r="G28" s="61">
        <v>72.3</v>
      </c>
      <c r="H28" s="61">
        <v>95.8</v>
      </c>
      <c r="I28" s="61">
        <v>1009.5</v>
      </c>
      <c r="J28" s="40">
        <f si="2" t="shared"/>
        <v>6751.9000000000005</v>
      </c>
      <c r="K28" s="63">
        <v>570912.81299999997</v>
      </c>
      <c r="L28" s="61">
        <v>486475.5</v>
      </c>
    </row>
    <row r="29" spans="1:12" x14ac:dyDescent="0.2">
      <c r="J29" s="40" t="str">
        <f si="2" t="shared"/>
        <v/>
      </c>
    </row>
    <row r="30" spans="1:12" x14ac:dyDescent="0.2">
      <c r="J30" s="40" t="str">
        <f si="2" t="shared"/>
        <v/>
      </c>
    </row>
    <row r="31" spans="1:12" x14ac:dyDescent="0.2">
      <c r="J31" s="40" t="str">
        <f si="2" t="shared"/>
        <v/>
      </c>
    </row>
    <row r="32" spans="1:12" x14ac:dyDescent="0.2">
      <c r="J32" s="40" t="str">
        <f si="2" t="shared"/>
        <v/>
      </c>
    </row>
    <row r="33" spans="10:10" x14ac:dyDescent="0.2">
      <c r="J33" s="40" t="str">
        <f si="2" t="shared"/>
        <v/>
      </c>
    </row>
    <row r="34" spans="10:10" x14ac:dyDescent="0.2">
      <c r="J34" s="40" t="str">
        <f si="2" t="shared"/>
        <v/>
      </c>
    </row>
    <row r="35" spans="10:10" x14ac:dyDescent="0.2">
      <c r="J35" s="40" t="str">
        <f si="2" t="shared"/>
        <v/>
      </c>
    </row>
    <row r="36" spans="10:10" x14ac:dyDescent="0.2">
      <c r="J36" s="40" t="str">
        <f si="2" t="shared"/>
        <v/>
      </c>
    </row>
    <row r="37" spans="10:10" x14ac:dyDescent="0.2">
      <c r="J37" s="40" t="str">
        <f si="2" t="shared"/>
        <v/>
      </c>
    </row>
    <row r="38" spans="10:10" x14ac:dyDescent="0.2">
      <c r="J38" s="40" t="str">
        <f si="2" t="shared"/>
        <v/>
      </c>
    </row>
    <row r="39" spans="10:10" x14ac:dyDescent="0.2">
      <c r="J39" s="40" t="str">
        <f si="2" t="shared"/>
        <v/>
      </c>
    </row>
    <row r="40" spans="10:10" x14ac:dyDescent="0.2">
      <c r="J40" s="40" t="str">
        <f si="2" t="shared"/>
        <v/>
      </c>
    </row>
    <row r="41" spans="10:10" x14ac:dyDescent="0.2">
      <c r="J41" s="40" t="str">
        <f si="2" t="shared"/>
        <v/>
      </c>
    </row>
    <row r="42" spans="10:10" x14ac:dyDescent="0.2">
      <c r="J42" s="40" t="str">
        <f si="2" t="shared"/>
        <v/>
      </c>
    </row>
    <row r="43" spans="10:10" x14ac:dyDescent="0.2">
      <c r="J43" s="40" t="str">
        <f si="2" t="shared"/>
        <v/>
      </c>
    </row>
    <row r="44" spans="10:10" x14ac:dyDescent="0.2">
      <c r="J44" s="40" t="str">
        <f si="2" t="shared"/>
        <v/>
      </c>
    </row>
    <row r="45" spans="10:10" x14ac:dyDescent="0.2">
      <c r="J45" s="40" t="str">
        <f si="2" t="shared"/>
        <v/>
      </c>
    </row>
    <row r="46" spans="10:10" x14ac:dyDescent="0.2">
      <c r="J46" s="40" t="str">
        <f si="2" t="shared"/>
        <v/>
      </c>
    </row>
    <row r="47" spans="10:10" x14ac:dyDescent="0.2">
      <c r="J47" s="40" t="str">
        <f si="2" t="shared"/>
        <v/>
      </c>
    </row>
    <row r="48" spans="10:10" x14ac:dyDescent="0.2">
      <c r="J48" s="40" t="str">
        <f si="2" t="shared"/>
        <v/>
      </c>
    </row>
    <row r="49" spans="10:10" x14ac:dyDescent="0.2">
      <c r="J49" s="40" t="str">
        <f si="2" t="shared"/>
        <v/>
      </c>
    </row>
    <row r="50" spans="10:10" x14ac:dyDescent="0.2">
      <c r="J50" s="40" t="str">
        <f si="2" t="shared"/>
        <v/>
      </c>
    </row>
    <row r="51" spans="10:10" x14ac:dyDescent="0.2">
      <c r="J51" s="40" t="str">
        <f si="2" t="shared"/>
        <v/>
      </c>
    </row>
    <row r="52" spans="10:10" x14ac:dyDescent="0.2">
      <c r="J52" s="40" t="str">
        <f si="2" t="shared"/>
        <v/>
      </c>
    </row>
    <row r="53" spans="10:10" x14ac:dyDescent="0.2">
      <c r="J53" s="40" t="str">
        <f si="2" t="shared"/>
        <v/>
      </c>
    </row>
    <row r="54" spans="10:10" x14ac:dyDescent="0.2">
      <c r="J54" s="40" t="str">
        <f si="2" t="shared"/>
        <v/>
      </c>
    </row>
    <row r="55" spans="10:10" x14ac:dyDescent="0.2">
      <c r="J55" s="40" t="str">
        <f si="2" t="shared"/>
        <v/>
      </c>
    </row>
    <row r="56" spans="10:10" x14ac:dyDescent="0.2">
      <c r="J56" s="40" t="str">
        <f si="2" t="shared"/>
        <v/>
      </c>
    </row>
    <row r="57" spans="10:10" x14ac:dyDescent="0.2">
      <c r="J57" s="40" t="str">
        <f si="2" t="shared"/>
        <v/>
      </c>
    </row>
    <row r="58" spans="10:10" x14ac:dyDescent="0.2">
      <c r="J58" s="40" t="str">
        <f si="2" t="shared"/>
        <v/>
      </c>
    </row>
    <row r="59" spans="10:10" x14ac:dyDescent="0.2">
      <c r="J59" s="40" t="str">
        <f si="2" t="shared"/>
        <v/>
      </c>
    </row>
    <row r="60" spans="10:10" x14ac:dyDescent="0.2">
      <c r="J60" s="40" t="str">
        <f si="2" t="shared"/>
        <v/>
      </c>
    </row>
    <row r="61" spans="10:10" x14ac:dyDescent="0.2">
      <c r="J61" s="40" t="str">
        <f si="2" t="shared"/>
        <v/>
      </c>
    </row>
    <row r="62" spans="10:10" x14ac:dyDescent="0.2">
      <c r="J62" s="40" t="str">
        <f si="2" t="shared"/>
        <v/>
      </c>
    </row>
    <row r="63" spans="10:10" x14ac:dyDescent="0.2">
      <c r="J63" s="40" t="str">
        <f si="2" t="shared"/>
        <v/>
      </c>
    </row>
    <row r="64" spans="10:10" x14ac:dyDescent="0.2">
      <c r="J64" s="40" t="str">
        <f si="2" t="shared"/>
        <v/>
      </c>
    </row>
    <row r="65" spans="10:10" x14ac:dyDescent="0.2">
      <c r="J65" s="40" t="str">
        <f si="2" t="shared"/>
        <v/>
      </c>
    </row>
    <row r="66" spans="10:10" x14ac:dyDescent="0.2">
      <c r="J66" s="40" t="str">
        <f si="2" t="shared"/>
        <v/>
      </c>
    </row>
    <row r="67" spans="10:10" x14ac:dyDescent="0.2">
      <c r="J67" s="40" t="str">
        <f si="2" t="shared"/>
        <v/>
      </c>
    </row>
    <row r="68" spans="10:10" x14ac:dyDescent="0.2">
      <c r="J68" s="40" t="str">
        <f si="2" t="shared"/>
        <v/>
      </c>
    </row>
    <row r="69" spans="10:10" x14ac:dyDescent="0.2">
      <c r="J69" s="40" t="str">
        <f si="2" t="shared"/>
        <v/>
      </c>
    </row>
    <row r="70" spans="10:10" x14ac:dyDescent="0.2">
      <c r="J70" s="40" t="str">
        <f si="2" t="shared"/>
        <v/>
      </c>
    </row>
    <row r="71" spans="10:10" x14ac:dyDescent="0.2">
      <c r="J71" s="40" t="str">
        <f si="2" t="shared"/>
        <v/>
      </c>
    </row>
    <row r="72" spans="10:10" x14ac:dyDescent="0.2">
      <c r="J72" s="40" t="str">
        <f si="2" t="shared"/>
        <v/>
      </c>
    </row>
    <row r="73" spans="10:10" x14ac:dyDescent="0.2">
      <c r="J73" s="40" t="str">
        <f si="2" t="shared"/>
        <v/>
      </c>
    </row>
    <row r="74" spans="10:10" x14ac:dyDescent="0.2">
      <c r="J74" s="40" t="str">
        <f si="2" t="shared"/>
        <v/>
      </c>
    </row>
    <row r="75" spans="10:10" x14ac:dyDescent="0.2">
      <c r="J75" s="40" t="str">
        <f si="2" t="shared"/>
        <v/>
      </c>
    </row>
    <row r="76" spans="10:10" x14ac:dyDescent="0.2">
      <c r="J76" s="40" t="str">
        <f si="2" t="shared"/>
        <v/>
      </c>
    </row>
    <row r="77" spans="10:10" x14ac:dyDescent="0.2">
      <c r="J77" s="40" t="str">
        <f si="2" t="shared"/>
        <v/>
      </c>
    </row>
    <row r="78" spans="10:10" x14ac:dyDescent="0.2">
      <c r="J78" s="40" t="str">
        <f si="2" t="shared"/>
        <v/>
      </c>
    </row>
    <row r="79" spans="10:10" x14ac:dyDescent="0.2">
      <c r="J79" s="40" t="str">
        <f si="2" t="shared"/>
        <v/>
      </c>
    </row>
    <row r="80" spans="10:10" x14ac:dyDescent="0.2">
      <c r="J80" s="40" t="str">
        <f si="2" t="shared"/>
        <v/>
      </c>
    </row>
    <row r="81" spans="10:10" x14ac:dyDescent="0.2">
      <c r="J81" s="40" t="str">
        <f si="2" t="shared"/>
        <v/>
      </c>
    </row>
    <row r="82" spans="10:10" x14ac:dyDescent="0.2">
      <c r="J82" s="40" t="str">
        <f si="2" t="shared"/>
        <v/>
      </c>
    </row>
    <row r="83" spans="10:10" x14ac:dyDescent="0.2">
      <c r="J83" s="40" t="str">
        <f si="2" t="shared"/>
        <v/>
      </c>
    </row>
    <row r="84" spans="10:10" x14ac:dyDescent="0.2">
      <c r="J84" s="40" t="str">
        <f si="2" t="shared"/>
        <v/>
      </c>
    </row>
    <row r="85" spans="10:10" x14ac:dyDescent="0.2">
      <c r="J85" s="40" t="str">
        <f si="2" t="shared"/>
        <v/>
      </c>
    </row>
    <row r="86" spans="10:10" x14ac:dyDescent="0.2">
      <c r="J86" s="40" t="str">
        <f ref="J86:J101" si="3" t="shared">IF(C86&gt;0,SUM(C86:I86),"")</f>
        <v/>
      </c>
    </row>
    <row r="87" spans="10:10" x14ac:dyDescent="0.2">
      <c r="J87" s="40" t="str">
        <f si="3" t="shared"/>
        <v/>
      </c>
    </row>
    <row r="88" spans="10:10" x14ac:dyDescent="0.2">
      <c r="J88" s="40" t="str">
        <f si="3" t="shared"/>
        <v/>
      </c>
    </row>
    <row r="89" spans="10:10" x14ac:dyDescent="0.2">
      <c r="J89" s="40" t="str">
        <f si="3" t="shared"/>
        <v/>
      </c>
    </row>
    <row r="90" spans="10:10" x14ac:dyDescent="0.2">
      <c r="J90" s="40" t="str">
        <f si="3" t="shared"/>
        <v/>
      </c>
    </row>
    <row r="91" spans="10:10" x14ac:dyDescent="0.2">
      <c r="J91" s="40" t="str">
        <f si="3" t="shared"/>
        <v/>
      </c>
    </row>
    <row r="92" spans="10:10" x14ac:dyDescent="0.2">
      <c r="J92" s="40" t="str">
        <f si="3" t="shared"/>
        <v/>
      </c>
    </row>
    <row r="93" spans="10:10" x14ac:dyDescent="0.2">
      <c r="J93" s="40" t="str">
        <f si="3" t="shared"/>
        <v/>
      </c>
    </row>
    <row r="94" spans="10:10" x14ac:dyDescent="0.2">
      <c r="J94" s="40" t="str">
        <f si="3" t="shared"/>
        <v/>
      </c>
    </row>
    <row r="95" spans="10:10" x14ac:dyDescent="0.2">
      <c r="J95" s="40" t="str">
        <f si="3" t="shared"/>
        <v/>
      </c>
    </row>
    <row r="96" spans="10:10" x14ac:dyDescent="0.2">
      <c r="J96" s="40" t="str">
        <f si="3" t="shared"/>
        <v/>
      </c>
    </row>
    <row r="97" spans="10:10" x14ac:dyDescent="0.2">
      <c r="J97" s="40" t="str">
        <f si="3" t="shared"/>
        <v/>
      </c>
    </row>
    <row r="98" spans="10:10" x14ac:dyDescent="0.2">
      <c r="J98" s="40" t="str">
        <f si="3" t="shared"/>
        <v/>
      </c>
    </row>
    <row r="99" spans="10:10" x14ac:dyDescent="0.2">
      <c r="J99" s="40" t="str">
        <f si="3" t="shared"/>
        <v/>
      </c>
    </row>
    <row r="100" spans="10:10" x14ac:dyDescent="0.2">
      <c r="J100" s="40" t="str">
        <f si="3" t="shared"/>
        <v/>
      </c>
    </row>
    <row r="101" spans="10:10" x14ac:dyDescent="0.2">
      <c r="J101" s="40" t="str">
        <f si="3" t="shared"/>
        <v/>
      </c>
    </row>
  </sheetData>
  <printOptions horizontalCentered="1"/>
  <pageMargins bottom="0.75" footer="0.5" header="0.5" left="0.25" right="0.25" top="0.75"/>
  <pageSetup fitToHeight="0" orientation="landscape" r:id="rId1" scale="69"/>
  <headerFooter alignWithMargins="0">
    <oddFooter>&amp;L&amp;"Times New Roman,Regular"&amp;D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baseType="lpstr" size="8">
      <vt:lpstr>Factbook</vt:lpstr>
      <vt:lpstr>Do Not Use</vt:lpstr>
      <vt:lpstr>Factbook_2024_Rework</vt:lpstr>
      <vt:lpstr>Data</vt:lpstr>
      <vt:lpstr>Notes</vt:lpstr>
      <vt:lpstr>'Do Not Use'!Print_Area</vt:lpstr>
      <vt:lpstr>Factbook!Print_Area</vt:lpstr>
      <vt:lpstr>Factbook_2024_Rework!Print_Area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2015-11-30T15:01:12Z</dcterms:created>
  <dc:creator>Parker, John [LEGIS]</dc:creator>
  <cp:lastModifiedBy>Broich, Adam [LEGIS]</cp:lastModifiedBy>
  <cp:lastPrinted>2023-10-12T13:40:39Z</cp:lastPrinted>
  <dcterms:modified xsi:type="dcterms:W3CDTF">2023-10-12T13:40:47Z</dcterms:modified>
</cp:coreProperties>
</file>