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RMADISO\"/>
    </mc:Choice>
  </mc:AlternateContent>
  <bookViews>
    <workbookView windowHeight="3636" windowWidth="8352" xWindow="240" yWindow="60"/>
  </bookViews>
  <sheets>
    <sheet name="Factbook" r:id="rId1" sheetId="1" state="veryHidden"/>
    <sheet name="Data" r:id="rId2" sheetId="2"/>
    <sheet name="Notes" r:id="rId3" sheetId="3" state="veryHidden"/>
  </sheets>
  <definedNames>
    <definedName localSheetId="0" name="_xlnm.Print_Area">Factbook!$A$1:$P$51</definedName>
  </definedNames>
  <calcPr calcId="162913"/>
</workbook>
</file>

<file path=xl/calcChain.xml><?xml version="1.0" encoding="utf-8"?>
<calcChain xmlns="http://schemas.openxmlformats.org/spreadsheetml/2006/main">
  <c i="1" l="1" r="B38"/>
  <c i="1" r="B37"/>
  <c i="1" r="B36"/>
  <c i="1" r="F36" s="1"/>
  <c i="1" r="B35"/>
  <c i="1" r="H35" s="1"/>
  <c i="1" r="B34"/>
  <c i="1" r="B33"/>
  <c i="1" r="B32"/>
  <c i="1" r="F32" s="1"/>
  <c i="1" r="B31"/>
  <c i="1" r="H31" s="1"/>
  <c i="1" r="B30"/>
  <c i="1" r="B29"/>
  <c i="1" r="B28"/>
  <c i="1" r="H28" s="1"/>
  <c i="2" r="F37"/>
  <c i="2" r="F38"/>
  <c i="2" r="F39"/>
  <c i="2" r="F40"/>
  <c i="2" r="F41"/>
  <c i="2" r="F42"/>
  <c i="2" r="F43"/>
  <c i="2" r="F44"/>
  <c i="2" r="F45"/>
  <c i="2" r="F46"/>
  <c i="2" r="F47"/>
  <c i="2" r="F48"/>
  <c i="2" r="F49"/>
  <c i="2" r="F50"/>
  <c i="2" r="F51"/>
  <c i="2" r="F52"/>
  <c i="2" r="F53"/>
  <c i="2" r="F54"/>
  <c i="2" r="F55"/>
  <c i="2" r="F56"/>
  <c i="2" r="F57"/>
  <c i="2" r="F58"/>
  <c i="2" r="F59"/>
  <c i="2" r="F60"/>
  <c i="2" r="F61"/>
  <c i="2" r="F62"/>
  <c i="2" r="F63"/>
  <c i="2" r="F64"/>
  <c i="2" r="F65"/>
  <c i="2" r="F66"/>
  <c i="2" r="F67"/>
  <c i="2" r="F68"/>
  <c i="2" r="F69"/>
  <c i="2" r="F70"/>
  <c i="2" r="F71"/>
  <c i="2" r="F72"/>
  <c i="2" r="F73"/>
  <c i="2" r="F74"/>
  <c i="2" r="F75"/>
  <c i="2" r="F76"/>
  <c i="2" r="F77"/>
  <c i="2" r="F78"/>
  <c i="2" r="F79"/>
  <c i="2" r="F80"/>
  <c i="2" r="F81"/>
  <c i="2" r="F82"/>
  <c i="2" r="F83"/>
  <c i="2" r="F84"/>
  <c i="2" r="E35"/>
  <c i="2" r="F35" s="1"/>
  <c i="2" r="E36"/>
  <c i="2" r="E37"/>
  <c i="2" r="E38"/>
  <c i="2" r="E39"/>
  <c i="2" r="E40"/>
  <c i="2" r="E41"/>
  <c i="2" r="E42"/>
  <c i="2" r="E43"/>
  <c i="2" r="E44"/>
  <c i="2" r="E45"/>
  <c i="2" r="E46"/>
  <c i="2" r="E47"/>
  <c i="2" r="E48"/>
  <c i="2" r="E49"/>
  <c i="2" r="E50"/>
  <c i="2" r="E51"/>
  <c i="2" r="E52"/>
  <c i="2" r="E53"/>
  <c i="2" r="E54"/>
  <c i="2" r="E55"/>
  <c i="2" r="E56"/>
  <c i="2" r="E57"/>
  <c i="2" r="E58"/>
  <c i="2" r="E59"/>
  <c i="2" r="E60"/>
  <c i="2" r="E61"/>
  <c i="2" r="E62"/>
  <c i="2" r="E63"/>
  <c i="2" r="E64"/>
  <c i="2" r="E65"/>
  <c i="2" r="E66"/>
  <c i="2" r="E67"/>
  <c i="2" r="E68"/>
  <c i="2" r="E69"/>
  <c i="2" r="E70"/>
  <c i="2" r="E71"/>
  <c i="2" r="E72"/>
  <c i="2" r="E73"/>
  <c i="2" r="E74"/>
  <c i="2" r="E75"/>
  <c i="2" r="E76"/>
  <c i="2" r="E77"/>
  <c i="2" r="E78"/>
  <c i="2" r="E79"/>
  <c i="2" r="E80"/>
  <c i="2" r="E81"/>
  <c i="2" r="E82"/>
  <c i="2" r="E83"/>
  <c i="2" r="E84"/>
  <c i="2" r="E85"/>
  <c i="2" r="E86"/>
  <c i="2" r="E87"/>
  <c i="2" r="E88"/>
  <c i="2" r="E89"/>
  <c i="2" r="E90"/>
  <c i="2" r="E91"/>
  <c i="2" r="E92"/>
  <c i="2" r="E93"/>
  <c i="2" r="E94"/>
  <c i="2" r="E95"/>
  <c i="2" r="E96"/>
  <c i="2" r="E97"/>
  <c i="2" r="E98"/>
  <c i="2" r="E99"/>
  <c i="2" r="E100"/>
  <c i="2" r="E101"/>
  <c i="2" r="E102"/>
  <c i="2" r="E103"/>
  <c i="2" r="E104"/>
  <c i="2" r="E105"/>
  <c i="2" r="E106"/>
  <c i="2" r="E107"/>
  <c i="2" r="E108"/>
  <c i="2" r="E109"/>
  <c i="2" r="E110"/>
  <c i="2" r="E111"/>
  <c i="2" r="E112"/>
  <c i="2" r="E113"/>
  <c i="2" r="E114"/>
  <c i="2" r="E115"/>
  <c i="2" r="E116"/>
  <c i="2" r="E117"/>
  <c i="2" r="E118"/>
  <c i="2" r="E119"/>
  <c i="2" r="E120"/>
  <c i="2" r="E121"/>
  <c i="2" r="E122"/>
  <c i="2" r="E123"/>
  <c i="2" r="E124"/>
  <c i="2" r="E125"/>
  <c i="2" r="E126"/>
  <c i="2" r="E127"/>
  <c i="2" r="E128"/>
  <c i="2" r="E129"/>
  <c i="2" r="E130"/>
  <c i="2" r="E131"/>
  <c i="2" r="E132"/>
  <c i="2" r="E133"/>
  <c i="2" r="E134"/>
  <c i="2" r="E135"/>
  <c i="2" r="E136"/>
  <c i="2" r="E137"/>
  <c i="2" r="E138"/>
  <c i="2" r="E139"/>
  <c i="2" r="E140"/>
  <c i="2" r="E141"/>
  <c i="2" r="E142"/>
  <c i="2" r="E143"/>
  <c i="2" r="E144"/>
  <c i="2" r="E145"/>
  <c i="2" r="E146"/>
  <c i="2" r="E147"/>
  <c i="2" r="E148"/>
  <c i="2" r="E149"/>
  <c i="2" r="E150"/>
  <c i="2" r="E151"/>
  <c i="2" r="E152"/>
  <c i="2" r="E153"/>
  <c i="2" r="E154"/>
  <c i="2" r="E155"/>
  <c i="2" r="E156"/>
  <c i="2" r="E157"/>
  <c i="2" r="E158"/>
  <c i="2" r="E159"/>
  <c i="2" r="E160"/>
  <c i="2" r="E161"/>
  <c i="2" r="E162"/>
  <c i="2" r="E163"/>
  <c i="2" r="E164"/>
  <c i="2" r="E165"/>
  <c i="2" r="E166"/>
  <c i="2" r="E167"/>
  <c i="2" r="E168"/>
  <c i="2" r="E169"/>
  <c i="2" r="E170"/>
  <c i="2" r="E171"/>
  <c i="2" r="E172"/>
  <c i="2" r="E173"/>
  <c i="2" r="E174"/>
  <c i="2" r="E175"/>
  <c i="2" r="E176"/>
  <c i="2" r="E177"/>
  <c i="2" r="E178"/>
  <c i="2" r="E179"/>
  <c i="2" r="E180"/>
  <c i="2" r="E181"/>
  <c i="2" r="E182"/>
  <c i="2" r="E183"/>
  <c i="2" r="E184"/>
  <c i="2" r="E185"/>
  <c i="2" r="E186"/>
  <c i="2" r="E187"/>
  <c i="2" r="E188"/>
  <c i="2" r="E189"/>
  <c i="2" r="E190"/>
  <c i="2" r="E191"/>
  <c i="2" r="E192"/>
  <c i="2" r="E193"/>
  <c i="2" r="E194"/>
  <c i="2" r="E195"/>
  <c i="2" r="E196"/>
  <c i="2" r="E197"/>
  <c i="2" r="E198"/>
  <c i="2" r="E199"/>
  <c i="2" r="E200"/>
  <c i="2" r="E201"/>
  <c i="2" r="E202"/>
  <c i="2" r="E203"/>
  <c i="2" r="E204"/>
  <c i="2" r="E205"/>
  <c i="2" r="E206"/>
  <c i="2" r="E207"/>
  <c i="2" r="E208"/>
  <c i="2" r="E209"/>
  <c i="2" r="E210"/>
  <c i="2" r="E211"/>
  <c i="2" r="E212"/>
  <c i="2" r="E213"/>
  <c i="2" r="E214"/>
  <c i="2" r="E215"/>
  <c i="2" r="E216"/>
  <c i="2" r="E217"/>
  <c i="2" r="E218"/>
  <c i="2" r="E219"/>
  <c i="2" r="E220"/>
  <c i="2" r="E221"/>
  <c i="2" r="E222"/>
  <c i="2" r="E223"/>
  <c i="2" r="E224"/>
  <c i="2" r="E225"/>
  <c i="2" r="E226"/>
  <c i="2" r="E227"/>
  <c i="2" r="E228"/>
  <c i="2" r="E229"/>
  <c i="2" r="E230"/>
  <c i="2" r="E231"/>
  <c i="2" r="E232"/>
  <c i="2" r="E233"/>
  <c i="2" r="E234"/>
  <c i="2" r="E235"/>
  <c i="2" r="E236"/>
  <c i="2" r="E237"/>
  <c i="2" r="E238"/>
  <c i="2" r="E239"/>
  <c i="2" r="E240"/>
  <c i="2" r="E241"/>
  <c i="2" r="E242"/>
  <c i="2" r="E243"/>
  <c i="2" r="E244"/>
  <c i="2" r="E245"/>
  <c i="2" r="E246"/>
  <c i="2" r="E247"/>
  <c i="2" r="E248"/>
  <c i="2" r="E249"/>
  <c i="2" r="E250"/>
  <c i="2" r="E251"/>
  <c i="2" r="E252"/>
  <c i="2" r="E253"/>
  <c i="2" r="E254"/>
  <c i="2" r="E255"/>
  <c i="2" r="E256"/>
  <c i="2" r="E257"/>
  <c i="2" r="E258"/>
  <c i="2" r="E259"/>
  <c i="2" r="E260"/>
  <c i="2" r="E13"/>
  <c i="2" r="E14"/>
  <c i="2" r="E15"/>
  <c i="2" r="E16"/>
  <c i="2" r="E17"/>
  <c i="2" r="F17" s="1"/>
  <c i="2" r="E18"/>
  <c i="2" r="E19"/>
  <c i="2" r="E20"/>
  <c i="2" r="E21"/>
  <c i="2" r="E22"/>
  <c i="2" r="E23"/>
  <c i="2" r="E24"/>
  <c i="2" r="E25"/>
  <c i="2" r="E26"/>
  <c i="2" r="E27"/>
  <c i="2" r="E28"/>
  <c i="2" r="E29"/>
  <c i="2" r="E30"/>
  <c i="2" r="E31"/>
  <c i="2" r="E32"/>
  <c i="2" r="E33"/>
  <c i="2" r="E34"/>
  <c i="2" r="F34" s="1"/>
  <c i="2" r="E3"/>
  <c i="2" r="E4"/>
  <c i="2" r="E5"/>
  <c i="2" r="E6"/>
  <c i="2" r="E7"/>
  <c i="2" r="E8"/>
  <c i="2" r="E9"/>
  <c i="2" r="E10"/>
  <c i="2" r="E11"/>
  <c i="2" r="E12"/>
  <c i="2" r="E2"/>
  <c i="1" r="J21"/>
  <c i="1" r="J20"/>
  <c i="1" r="J18"/>
  <c i="1" r="J27"/>
  <c i="1" r="J22"/>
  <c i="1" r="L22" s="1"/>
  <c i="1" r="J23"/>
  <c i="1" r="J24"/>
  <c i="1" r="J25"/>
  <c i="1" r="J26"/>
  <c i="1" r="J17"/>
  <c i="2" l="1" r="F9"/>
  <c i="2" r="F5"/>
  <c i="2" r="F33"/>
  <c i="1" r="L35" s="1"/>
  <c i="2" r="F29"/>
  <c i="1" r="L31" s="1"/>
  <c i="2" r="F25"/>
  <c i="2" r="F21"/>
  <c i="2" r="F13"/>
  <c i="1" r="L29"/>
  <c i="1" r="L37"/>
  <c i="2" r="F4"/>
  <c i="2" r="F36"/>
  <c i="1" r="L38" s="1"/>
  <c i="1" r="J30"/>
  <c i="1" r="J34"/>
  <c i="1" r="L21"/>
  <c i="1" r="J38"/>
  <c i="1" r="D36"/>
  <c i="1" r="D32"/>
  <c i="1" r="F28"/>
  <c i="1" r="F35"/>
  <c i="1" r="F31"/>
  <c i="1" r="H38"/>
  <c i="1" r="H34"/>
  <c i="1" r="H30"/>
  <c i="1" r="J37"/>
  <c i="1" r="J33"/>
  <c i="1" r="J29"/>
  <c i="1" r="L36"/>
  <c i="1" r="D28"/>
  <c i="1" r="D35"/>
  <c i="1" r="D31"/>
  <c i="1" r="F38"/>
  <c i="1" r="F34"/>
  <c i="1" r="F30"/>
  <c i="1" r="H37"/>
  <c i="1" r="H33"/>
  <c i="1" r="H29"/>
  <c i="1" r="J36"/>
  <c i="1" r="J32"/>
  <c i="1" r="D38"/>
  <c i="1" r="D34"/>
  <c i="1" r="D30"/>
  <c i="1" r="F37"/>
  <c i="1" r="F33"/>
  <c i="1" r="F29"/>
  <c i="1" r="H36"/>
  <c i="1" r="H32"/>
  <c i="1" r="J28"/>
  <c i="1" r="J35"/>
  <c i="1" r="J31"/>
  <c i="1" r="L34"/>
  <c i="1" r="D37"/>
  <c i="1" r="D33"/>
  <c i="1" r="D29"/>
  <c i="2" r="F32"/>
  <c i="2" r="F28"/>
  <c i="1" r="L30" s="1"/>
  <c i="2" r="F24"/>
  <c i="2" r="F20"/>
  <c i="2" r="F16"/>
  <c i="2" r="F12"/>
  <c i="2" r="F8"/>
  <c i="2" r="F31"/>
  <c i="1" r="L33" s="1"/>
  <c i="2" r="F27"/>
  <c i="2" r="F23"/>
  <c i="2" r="F19"/>
  <c i="2" r="F15"/>
  <c i="2" r="F11"/>
  <c i="2" r="F7"/>
  <c i="2" r="F30"/>
  <c i="1" r="L32" s="1"/>
  <c i="2" r="F26"/>
  <c i="1" r="L28" s="1"/>
  <c i="2" r="F22"/>
  <c i="2" r="F18"/>
  <c i="2" r="F14"/>
  <c i="2" r="F10"/>
  <c i="2" r="F6"/>
</calcChain>
</file>

<file path=xl/sharedStrings.xml><?xml version="1.0" encoding="utf-8"?>
<sst xmlns="http://schemas.openxmlformats.org/spreadsheetml/2006/main" count="41" uniqueCount="37">
  <si>
    <t>Independent</t>
  </si>
  <si>
    <t>Community</t>
  </si>
  <si>
    <t>Regents</t>
  </si>
  <si>
    <t xml:space="preserve"> Colleges  </t>
  </si>
  <si>
    <t>Undergraduate Headcount Enrollment</t>
  </si>
  <si>
    <t>Percent</t>
  </si>
  <si>
    <t>Fall</t>
  </si>
  <si>
    <t>Total</t>
  </si>
  <si>
    <t xml:space="preserve">         -</t>
  </si>
  <si>
    <t xml:space="preserve">    -</t>
  </si>
  <si>
    <t>-</t>
  </si>
  <si>
    <t>Change</t>
  </si>
  <si>
    <t>1)  Includes resident and nonresident students.</t>
  </si>
  <si>
    <t>Nonprofit</t>
  </si>
  <si>
    <t>IndependentNonprofit</t>
  </si>
  <si>
    <t xml:space="preserve"> CommunityColleges  </t>
  </si>
  <si>
    <t>PercentChange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</si>
  <si>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</si>
  <si>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</si>
  <si>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</si>
  <si>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</si>
  <si>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</si>
  <si>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</si>
  <si>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</si>
  <si>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</si>
  <si>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2)  Enrollment is fall headcount.</t>
  </si>
  <si>
    <t>Iowa College and University Enrollment Report</t>
  </si>
  <si>
    <t>The report is published in January or February, so Factbook runs a year behind</t>
  </si>
  <si>
    <t>The report is compiled by a consortium called the Iowa Coordinating Council on Post High School Education (ICCPHSE)</t>
  </si>
  <si>
    <t>I assume CSAC will have a link to it on their website; otherwise, call/email CSAC</t>
  </si>
  <si>
    <t>Regents have been staffing the ICCPHSE and publishing the report on their website; however, starting with the Fall 2017 report, it will be the College Student Aid Commission (CSAC)</t>
  </si>
  <si>
    <t>Use the 4th column ("Total") for undergrad headcount enrollment</t>
  </si>
  <si>
    <t>4)  Four institutions included in previous years are not included in the Fall 2017 report:</t>
  </si>
  <si>
    <t>Notes:</t>
  </si>
  <si>
    <t xml:space="preserve">     AIB College of Business, Divine Word College, Mercy College of Health Sciences, and University of Dubuque.</t>
  </si>
  <si>
    <t>Enrollment by Type of Iowa Higher Education Institution</t>
  </si>
  <si>
    <t>3)  Does not include private for-profit four-year colleges or private nonprofit/for-profit two-year colleges.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</si>
</sst>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\ \ \ ;"/>
    <numFmt numFmtId="166" formatCode="#,##0.0"/>
    <numFmt numFmtId="167" formatCode="0.0&quot;%&quot;"/>
  </numFmts>
  <fonts count="7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2">
    <xf borderId="0" fillId="0" fontId="0" numFmtId="0"/>
    <xf applyAlignment="0" applyBorder="0" applyFill="0" applyNumberFormat="0" applyProtection="0" borderId="0" fillId="0" fontId="6" numFmtId="0"/>
  </cellStyleXfs>
  <cellXfs count="91">
    <xf borderId="0" fillId="0" fontId="0" numFmtId="0" xfId="0"/>
    <xf applyFont="1" borderId="0" fillId="0" fontId="1" numFmtId="0" xfId="0"/>
    <xf applyAlignment="1" applyFont="1" borderId="0" fillId="0" fontId="1" numFmtId="0" xfId="0">
      <alignment vertical="top"/>
    </xf>
    <xf applyAlignment="1" applyFont="1" borderId="0" fillId="0" fontId="1" numFmtId="0" xfId="0">
      <alignment horizontal="center" vertical="top"/>
    </xf>
    <xf applyAlignment="1" applyFont="1" borderId="0" fillId="0" fontId="1" numFmtId="0" xfId="0">
      <alignment horizontal="center"/>
    </xf>
    <xf applyAlignment="1" applyFont="1" borderId="0" fillId="0" fontId="1" numFmtId="0" xfId="0"/>
    <xf applyAlignment="1" applyBorder="1" applyFill="1" applyFont="1" borderId="0" fillId="0" fontId="1" numFmtId="0" xfId="0">
      <alignment horizontal="center"/>
    </xf>
    <xf applyAlignment="1" applyFont="1" borderId="0" fillId="0" fontId="3" numFmtId="0" xfId="0">
      <alignment horizontal="center"/>
    </xf>
    <xf applyAlignment="1" applyFont="1" applyNumberFormat="1" borderId="0" fillId="0" fontId="4" numFmtId="3" xfId="0"/>
    <xf applyAlignment="1" applyFont="1" borderId="0" fillId="0" fontId="4" numFmtId="0" xfId="0"/>
    <xf applyFont="1" borderId="0" fillId="0" fontId="4" numFmtId="0" xfId="0"/>
    <xf applyAlignment="1" applyFont="1" borderId="0" fillId="0" fontId="4" numFmtId="0" xfId="0">
      <alignment vertical="top"/>
    </xf>
    <xf applyAlignment="1" applyFont="1" applyNumberFormat="1" borderId="0" fillId="0" fontId="4" numFmtId="3" xfId="0">
      <alignment vertical="top"/>
    </xf>
    <xf applyFont="1" borderId="0" fillId="0" fontId="2" numFmtId="0" xfId="0"/>
    <xf applyFont="1" applyNumberFormat="1" borderId="0" fillId="0" fontId="4" numFmtId="3" xfId="0"/>
    <xf applyAlignment="1" applyBorder="1" applyFont="1" borderId="1" fillId="0" fontId="1" numFmtId="0" xfId="0">
      <alignment horizontal="centerContinuous"/>
    </xf>
    <xf applyAlignment="1" applyBorder="1" applyFont="1" borderId="1" fillId="0" fontId="1" numFmtId="0" xfId="0">
      <alignment horizontal="center"/>
    </xf>
    <xf applyAlignment="1" applyBorder="1" applyFont="1" applyNumberFormat="1" applyProtection="1" borderId="0" fillId="0" fontId="4" numFmtId="3" xfId="0">
      <protection locked="0"/>
    </xf>
    <xf applyAlignment="1" applyFont="1" applyNumberFormat="1" borderId="0" fillId="0" fontId="1" numFmtId="3" xfId="0"/>
    <xf applyAlignment="1" applyBorder="1" applyFill="1" applyFont="1" applyProtection="1" borderId="0" fillId="0" fontId="1" numFmtId="0" xfId="0">
      <alignment horizontal="center"/>
      <protection locked="0"/>
    </xf>
    <xf applyAlignment="1" applyFont="1" applyProtection="1" borderId="0" fillId="0" fontId="1" numFmtId="0" xfId="0">
      <alignment horizontal="center"/>
      <protection locked="0"/>
    </xf>
    <xf applyAlignment="1" applyFont="1" applyProtection="1" borderId="0" fillId="0" fontId="1" numFmtId="0" xfId="0">
      <protection locked="0"/>
    </xf>
    <xf applyAlignment="1" applyFont="1" applyNumberFormat="1" applyProtection="1" borderId="0" fillId="0" fontId="1" numFmtId="3" xfId="0">
      <protection locked="0"/>
    </xf>
    <xf applyFont="1" applyNumberFormat="1" borderId="0" fillId="0" fontId="1" numFmtId="3" xfId="0"/>
    <xf applyAlignment="1" applyBorder="1" applyFont="1" borderId="0" fillId="0" fontId="1" numFmtId="0" xfId="0">
      <alignment horizontal="centerContinuous"/>
    </xf>
    <xf applyAlignment="1" applyBorder="1" applyFont="1" borderId="0" fillId="0" fontId="1" numFmtId="0" xfId="0">
      <alignment vertical="top"/>
    </xf>
    <xf applyAlignment="1" applyBorder="1" applyFont="1" applyNumberFormat="1" borderId="0" fillId="0" fontId="4" numFmtId="3" xfId="0">
      <alignment vertical="top"/>
    </xf>
    <xf applyAlignment="1" applyFont="1" applyNumberFormat="1" borderId="0" fillId="0" fontId="1" numFmtId="0" xfId="0">
      <alignment horizontal="center"/>
    </xf>
    <xf applyAlignment="1" applyFont="1" applyNumberFormat="1" borderId="0" fillId="0" fontId="1" numFmtId="164" xfId="0">
      <alignment horizontal="right"/>
    </xf>
    <xf applyBorder="1" applyFont="1" applyNumberFormat="1" borderId="0" fillId="0" fontId="1" numFmtId="165" xfId="0"/>
    <xf applyAlignment="1" applyBorder="1" applyFont="1" applyProtection="1" borderId="0" fillId="0" fontId="1" numFmtId="0" xfId="0">
      <alignment horizontal="center"/>
      <protection locked="0"/>
    </xf>
    <xf applyAlignment="1" applyBorder="1" applyFont="1" applyProtection="1" borderId="0" fillId="0" fontId="1" numFmtId="0" xfId="0">
      <protection locked="0"/>
    </xf>
    <xf applyAlignment="1" applyBorder="1" applyFont="1" applyNumberFormat="1" applyProtection="1" borderId="0" fillId="0" fontId="1" numFmtId="3" xfId="0">
      <protection locked="0"/>
    </xf>
    <xf applyBorder="1" applyFont="1" applyNumberFormat="1" borderId="0" fillId="0" fontId="1" numFmtId="3" xfId="0"/>
    <xf applyBorder="1" applyFont="1" borderId="0" fillId="0" fontId="1" numFmtId="0" xfId="0"/>
    <xf applyAlignment="1" applyBorder="1" applyFont="1" borderId="0" fillId="0" fontId="1" numFmtId="0" xfId="0">
      <alignment horizontal="center" vertical="top"/>
    </xf>
    <xf applyAlignment="1" applyBorder="1" applyFont="1" borderId="0" fillId="0" fontId="1" numFmtId="0" xfId="0">
      <alignment horizontal="center"/>
    </xf>
    <xf applyAlignment="1" applyBorder="1" applyFont="1" borderId="0" fillId="0" fontId="1" numFmtId="0" xfId="0"/>
    <xf applyAlignment="1" applyBorder="1" applyFont="1" borderId="0" fillId="0" fontId="3" numFmtId="0" xfId="0">
      <alignment horizontal="center"/>
    </xf>
    <xf applyAlignment="1" applyBorder="1" applyFont="1" applyNumberFormat="1" borderId="0" fillId="0" fontId="1" numFmtId="3" xfId="0"/>
    <xf applyAlignment="1" applyBorder="1" applyFont="1" applyNumberFormat="1" applyProtection="1" borderId="0" fillId="0" fontId="1" numFmtId="164" xfId="0">
      <protection locked="0"/>
    </xf>
    <xf applyFont="1" borderId="0" fillId="0" fontId="0" numFmtId="0" xfId="0"/>
    <xf applyAlignment="1" applyFont="1" borderId="0" fillId="0" fontId="2" numFmtId="0" xfId="0">
      <alignment horizontal="center"/>
    </xf>
    <xf applyAlignment="1" applyBorder="1" applyFont="1" borderId="1" fillId="0" fontId="0" numFmtId="0" xfId="0">
      <alignment horizontal="center"/>
    </xf>
    <xf applyAlignment="1" applyBorder="1" applyFont="1" applyNumberFormat="1" borderId="0" fillId="0" fontId="4" numFmtId="3" xfId="0"/>
    <xf applyAlignment="1" applyBorder="1" applyFont="1" borderId="0" fillId="0" fontId="4" numFmtId="0" xfId="0"/>
    <xf applyBorder="1" applyFont="1" borderId="0" fillId="0" fontId="4" numFmtId="0" xfId="0"/>
    <xf applyBorder="1" applyFont="1" applyNumberFormat="1" borderId="0" fillId="0" fontId="4" numFmtId="3" xfId="0"/>
    <xf applyBorder="1" borderId="0" fillId="0" fontId="0" numFmtId="0" xfId="0"/>
    <xf applyAlignment="1" applyBorder="1" applyFont="1" applyNumberFormat="1" borderId="0" fillId="0" fontId="1" numFmtId="3" xfId="0">
      <alignment horizontal="right"/>
    </xf>
    <xf applyAlignment="1" applyBorder="1" applyFill="1" applyFont="1" applyNumberFormat="1" borderId="0" fillId="0" fontId="1" numFmtId="1" xfId="0">
      <alignment horizontal="right"/>
    </xf>
    <xf applyAlignment="1" applyBorder="1" applyFont="1" applyNumberFormat="1" borderId="0" fillId="0" fontId="4" numFmtId="3" xfId="0">
      <alignment horizontal="right"/>
    </xf>
    <xf applyAlignment="1" applyBorder="1" applyFont="1" applyNumberFormat="1" borderId="0" fillId="0" fontId="4" numFmtId="166" xfId="0">
      <alignment horizontal="right"/>
    </xf>
    <xf applyAlignment="1" applyBorder="1" applyFill="1" applyFont="1" applyNumberFormat="1" applyProtection="1" borderId="0" fillId="0" fontId="1" numFmtId="1" xfId="0">
      <alignment horizontal="right"/>
      <protection locked="0"/>
    </xf>
    <xf applyAlignment="1" applyBorder="1" applyFont="1" applyNumberFormat="1" borderId="0" fillId="0" fontId="1" numFmtId="1" xfId="0">
      <alignment horizontal="right"/>
    </xf>
    <xf applyAlignment="1" applyBorder="1" applyFont="1" applyNumberFormat="1" applyProtection="1" borderId="0" fillId="0" fontId="1" numFmtId="1" xfId="0">
      <alignment horizontal="right"/>
      <protection locked="0"/>
    </xf>
    <xf applyAlignment="1" applyBorder="1" applyFont="1" applyNumberFormat="1" applyProtection="1" borderId="0" fillId="0" fontId="1" numFmtId="3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NumberFormat="1" borderId="0" fillId="0" fontId="0" numFmtId="3" xfId="0">
      <alignment horizontal="right"/>
    </xf>
    <xf applyAlignment="1" applyBorder="1" borderId="0" fillId="0" fontId="0" numFmtId="0" xfId="0">
      <alignment horizontal="right"/>
    </xf>
    <xf applyAlignment="1" applyBorder="1" applyFont="1" applyNumberFormat="1" borderId="0" fillId="0" fontId="0" numFmtId="1" xfId="0">
      <alignment horizontal="left"/>
    </xf>
    <xf applyAlignment="1" applyBorder="1" applyFont="1" applyNumberFormat="1" borderId="0" fillId="0" fontId="1" numFmtId="3" xfId="0">
      <alignment horizontal="left"/>
    </xf>
    <xf applyAlignment="1" applyBorder="1" applyFont="1" applyNumberFormat="1" borderId="0" fillId="0" fontId="0" numFmtId="3" xfId="0">
      <alignment horizontal="left"/>
    </xf>
    <xf applyAlignment="1" applyBorder="1" applyFont="1" borderId="0" fillId="0" fontId="0" numFmtId="0" xfId="0">
      <alignment horizontal="left"/>
    </xf>
    <xf applyAlignment="1" applyBorder="1" applyFont="1" borderId="0" fillId="0" fontId="1" numFmtId="0" xfId="0">
      <alignment horizontal="left"/>
    </xf>
    <xf applyFont="1" borderId="0" fillId="0" fontId="5" numFmtId="0" xfId="0"/>
    <xf applyAlignment="1" applyFont="1" borderId="0" fillId="0" fontId="5" numFmtId="0" xfId="0">
      <alignment wrapText="1"/>
    </xf>
    <xf applyAlignment="1" applyBorder="1" applyFont="1" applyNumberFormat="1" borderId="0" fillId="0" fontId="5" numFmtId="1" xfId="0">
      <alignment horizontal="left" vertical="top" wrapText="1"/>
    </xf>
    <xf applyAlignment="1" applyBorder="1" applyFont="1" applyProtection="1" borderId="0" fillId="0" fontId="1" numFmtId="0" xfId="0">
      <alignment horizontal="center"/>
      <protection hidden="1"/>
    </xf>
    <xf applyAlignment="1" applyBorder="1" applyFont="1" applyProtection="1" borderId="0" fillId="0" fontId="1" numFmtId="0" xfId="0">
      <protection hidden="1"/>
    </xf>
    <xf applyAlignment="1" applyBorder="1" applyFont="1" applyNumberFormat="1" applyProtection="1" borderId="0" fillId="0" fontId="1" numFmtId="3" xfId="0">
      <protection hidden="1"/>
    </xf>
    <xf applyBorder="1" applyFont="1" applyNumberFormat="1" applyProtection="1" borderId="0" fillId="0" fontId="1" numFmtId="3" xfId="0">
      <protection hidden="1"/>
    </xf>
    <xf applyBorder="1" applyFont="1" applyProtection="1" borderId="0" fillId="0" fontId="1" numFmtId="0" xfId="0">
      <protection hidden="1"/>
    </xf>
    <xf applyAlignment="1" applyBorder="1" applyFont="1" applyNumberFormat="1" applyProtection="1" borderId="0" fillId="0" fontId="1" numFmtId="167" xfId="0">
      <protection hidden="1"/>
    </xf>
    <xf applyAlignment="1" applyFont="1" applyProtection="1" borderId="0" fillId="0" fontId="1" numFmtId="0" xfId="0">
      <protection hidden="1"/>
    </xf>
    <xf applyAlignment="1" applyFont="1" applyNumberFormat="1" applyProtection="1" borderId="0" fillId="0" fontId="1" numFmtId="3" xfId="0">
      <protection hidden="1"/>
    </xf>
    <xf applyFont="1" applyNumberFormat="1" applyProtection="1" borderId="0" fillId="0" fontId="1" numFmtId="3" xfId="0">
      <protection hidden="1"/>
    </xf>
    <xf applyFont="1" applyProtection="1" borderId="0" fillId="0" fontId="1" numFmtId="0" xfId="0">
      <protection hidden="1"/>
    </xf>
    <xf applyAlignment="1" applyBorder="1" applyFont="1" applyProtection="1" borderId="2" fillId="0" fontId="1" numFmtId="0" xfId="0">
      <alignment horizontal="center"/>
      <protection hidden="1"/>
    </xf>
    <xf applyAlignment="1" applyBorder="1" applyFont="1" applyProtection="1" borderId="2" fillId="0" fontId="1" numFmtId="0" xfId="0">
      <protection hidden="1"/>
    </xf>
    <xf applyAlignment="1" applyBorder="1" applyFont="1" applyNumberFormat="1" applyProtection="1" borderId="2" fillId="0" fontId="1" numFmtId="3" xfId="0">
      <protection hidden="1"/>
    </xf>
    <xf applyBorder="1" applyFont="1" applyNumberFormat="1" applyProtection="1" borderId="2" fillId="0" fontId="1" numFmtId="3" xfId="0">
      <protection hidden="1"/>
    </xf>
    <xf applyBorder="1" applyFont="1" applyProtection="1" borderId="2" fillId="0" fontId="1" numFmtId="0" xfId="0">
      <protection hidden="1"/>
    </xf>
    <xf applyAlignment="1" applyBorder="1" applyFont="1" applyNumberFormat="1" applyProtection="1" borderId="2" fillId="0" fontId="1" numFmtId="167" xfId="0">
      <protection hidden="1"/>
    </xf>
    <xf applyAlignment="1" applyFont="1" borderId="0" fillId="0" fontId="0" numFmtId="0" xfId="0"/>
    <xf applyAlignment="1" borderId="0" fillId="0" fontId="6" numFmtId="0" xfId="1">
      <alignment wrapText="1"/>
    </xf>
    <xf applyAlignment="1" applyBorder="1" applyFill="1" applyFont="1" applyProtection="1" borderId="0" fillId="0" fontId="0" numFmtId="0" xfId="0">
      <protection locked="0"/>
    </xf>
    <xf applyAlignment="1" applyFont="1" borderId="0" fillId="0" fontId="0" numFmtId="0" xfId="0">
      <alignment horizontal="left"/>
    </xf>
    <xf applyAlignment="1" applyFont="1" borderId="0" fillId="0" fontId="4" numFmtId="0" xfId="0">
      <alignment horizontal="left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 wrapText="1"/>
    </xf>
  </cellXfs>
  <cellStyles count="2">
    <cellStyle builtinId="8" name="Hyperlink" xfId="1"/>
    <cellStyle builtinId="0" name="Normal" xfId="0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Y159"/>
  <sheetViews>
    <sheetView tabSelected="1" view="pageLayout" workbookViewId="0" zoomScaleNormal="100">
      <selection activeCell="B46" sqref="B46"/>
    </sheetView>
  </sheetViews>
  <sheetFormatPr defaultRowHeight="11.4" x14ac:dyDescent="0.2"/>
  <cols>
    <col min="1" max="1" customWidth="true" width="1.875" collapsed="false"/>
    <col min="2" max="2" customWidth="true" width="7.125" collapsed="false"/>
    <col min="3" max="3" customWidth="true" width="1.75" collapsed="false"/>
    <col min="4" max="4" customWidth="true" width="7.625" collapsed="false"/>
    <col min="5" max="5" customWidth="true" width="1.75" collapsed="false"/>
    <col min="6" max="6" customWidth="true" width="10.625" collapsed="false"/>
    <col min="7" max="7" customWidth="true" width="1.75" collapsed="false"/>
    <col min="8" max="8" customWidth="true" width="10.0" collapsed="false"/>
    <col min="9" max="9" customWidth="true" width="1.75" collapsed="false"/>
    <col min="10" max="10" customWidth="true" width="9.75" collapsed="false"/>
    <col min="11" max="11" customWidth="true" width="1.75" collapsed="false"/>
    <col min="12" max="12" customWidth="true" width="8.625" collapsed="false"/>
    <col min="13" max="13" customWidth="true" width="1.875" collapsed="false"/>
  </cols>
  <sheetData>
    <row customFormat="1" ht="17.399999999999999" r="1" s="13" spans="1:24" x14ac:dyDescent="0.3">
      <c r="A1" s="89" t="s">
        <v>35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customFormat="1" customHeight="1" ht="6" r="2" s="1" spans="1:24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customFormat="1" customHeight="1" ht="12" r="3" s="5" spans="1:24" x14ac:dyDescent="0.2">
      <c r="D3" s="15" t="s">
        <v>4</v>
      </c>
      <c r="E3" s="15"/>
      <c r="F3" s="15"/>
      <c r="G3" s="15"/>
      <c r="H3" s="15"/>
      <c r="M3" s="24"/>
      <c r="Q3" s="24"/>
      <c r="R3" s="24"/>
      <c r="S3" s="24"/>
      <c r="T3" s="24"/>
      <c r="U3" s="24"/>
    </row>
    <row customFormat="1" customHeight="1" ht="12" r="4" s="2" spans="1:24" x14ac:dyDescent="0.2">
      <c r="D4" s="3"/>
      <c r="E4" s="3"/>
      <c r="F4" s="3" t="s">
        <v>0</v>
      </c>
      <c r="H4" s="2" t="s">
        <v>1</v>
      </c>
      <c r="L4" s="3" t="s">
        <v>5</v>
      </c>
      <c r="O4" s="25"/>
      <c r="P4" s="25"/>
      <c r="Q4" s="35"/>
      <c r="R4" s="35"/>
      <c r="S4" s="35"/>
      <c r="T4" s="25"/>
      <c r="U4" s="25"/>
      <c r="V4" s="25"/>
      <c r="W4" s="25"/>
    </row>
    <row customFormat="1" customHeight="1" ht="12" r="5" s="5" spans="1:24" x14ac:dyDescent="0.2">
      <c r="B5" s="16" t="s">
        <v>6</v>
      </c>
      <c r="C5" s="4"/>
      <c r="D5" s="16" t="s">
        <v>2</v>
      </c>
      <c r="E5" s="4"/>
      <c r="F5" s="43" t="s">
        <v>13</v>
      </c>
      <c r="G5" s="4"/>
      <c r="H5" s="16" t="s">
        <v>3</v>
      </c>
      <c r="J5" s="16" t="s">
        <v>7</v>
      </c>
      <c r="L5" s="16" t="s">
        <v>11</v>
      </c>
      <c r="M5" s="4"/>
      <c r="O5" s="36"/>
      <c r="P5" s="36"/>
      <c r="Q5" s="36"/>
      <c r="R5" s="36"/>
      <c r="S5" s="36"/>
      <c r="T5" s="36"/>
      <c r="U5" s="36"/>
      <c r="V5" s="37"/>
      <c r="W5" s="36"/>
    </row>
    <row customFormat="1" customHeight="1" hidden="1" ht="20.100000000000001" r="6" s="9" spans="1:24" x14ac:dyDescent="0.2">
      <c r="A6" s="5"/>
      <c r="B6" s="6">
        <v>1983</v>
      </c>
      <c r="C6" s="7"/>
      <c r="D6" s="18">
        <v>53259</v>
      </c>
      <c r="E6" s="4"/>
      <c r="F6" s="18">
        <v>32823</v>
      </c>
      <c r="G6" s="18"/>
      <c r="H6" s="18">
        <v>39360</v>
      </c>
      <c r="I6" s="5"/>
      <c r="J6" s="5"/>
      <c r="K6" s="5"/>
      <c r="L6" s="5"/>
      <c r="M6" s="8"/>
      <c r="O6" s="6"/>
      <c r="P6" s="38"/>
      <c r="Q6" s="39"/>
      <c r="R6" s="36"/>
      <c r="S6" s="39"/>
      <c r="T6" s="39"/>
      <c r="U6" s="39"/>
      <c r="V6" s="37"/>
      <c r="W6" s="37"/>
      <c r="X6" s="5"/>
    </row>
    <row customFormat="1" customHeight="1" hidden="1" ht="20.100000000000001" r="7" s="9" spans="1:24" x14ac:dyDescent="0.2">
      <c r="B7" s="6">
        <v>1984</v>
      </c>
      <c r="C7" s="5"/>
      <c r="D7" s="18">
        <v>53952</v>
      </c>
      <c r="E7" s="5"/>
      <c r="F7" s="18">
        <v>31393</v>
      </c>
      <c r="G7" s="18"/>
      <c r="H7" s="18">
        <v>39679</v>
      </c>
      <c r="I7" s="5"/>
      <c r="J7" s="5"/>
      <c r="K7" s="5"/>
      <c r="L7" s="5"/>
      <c r="M7" s="8"/>
      <c r="O7" s="6"/>
      <c r="P7" s="37"/>
      <c r="Q7" s="39"/>
      <c r="R7" s="37"/>
      <c r="S7" s="39"/>
      <c r="T7" s="39"/>
      <c r="U7" s="39"/>
      <c r="V7" s="37"/>
      <c r="W7" s="37"/>
      <c r="X7" s="5"/>
    </row>
    <row customFormat="1" customHeight="1" hidden="1" ht="20.100000000000001" r="8" s="9" spans="1:24" x14ac:dyDescent="0.2">
      <c r="B8" s="6">
        <v>1985</v>
      </c>
      <c r="C8" s="5"/>
      <c r="D8" s="18">
        <v>54347</v>
      </c>
      <c r="E8" s="5"/>
      <c r="F8" s="18">
        <v>33652</v>
      </c>
      <c r="G8" s="18"/>
      <c r="H8" s="18">
        <v>39661</v>
      </c>
      <c r="I8" s="5"/>
      <c r="J8" s="5"/>
      <c r="K8" s="5"/>
      <c r="L8" s="5"/>
      <c r="M8" s="8"/>
      <c r="O8" s="6"/>
      <c r="P8" s="37"/>
      <c r="Q8" s="39"/>
      <c r="R8" s="37"/>
      <c r="S8" s="39"/>
      <c r="T8" s="39"/>
      <c r="U8" s="39"/>
      <c r="V8" s="37"/>
      <c r="W8" s="37"/>
      <c r="X8" s="5"/>
    </row>
    <row customFormat="1" customHeight="1" hidden="1" ht="20.100000000000001" r="9" s="9" spans="1:24" x14ac:dyDescent="0.2">
      <c r="B9" s="6">
        <v>1986</v>
      </c>
      <c r="C9" s="5"/>
      <c r="D9" s="18">
        <v>53917</v>
      </c>
      <c r="E9" s="5"/>
      <c r="F9" s="18">
        <v>33785</v>
      </c>
      <c r="G9" s="18"/>
      <c r="H9" s="18">
        <v>41023</v>
      </c>
      <c r="I9" s="5"/>
      <c r="J9" s="5"/>
      <c r="K9" s="5"/>
      <c r="L9" s="5"/>
      <c r="M9" s="8"/>
      <c r="O9" s="6"/>
      <c r="P9" s="37"/>
      <c r="Q9" s="39"/>
      <c r="R9" s="37"/>
      <c r="S9" s="39"/>
      <c r="T9" s="39"/>
      <c r="U9" s="39"/>
      <c r="V9" s="37"/>
      <c r="W9" s="37"/>
      <c r="X9" s="5"/>
    </row>
    <row customFormat="1" customHeight="1" hidden="1" ht="20.100000000000001" r="10" s="9" spans="1:24" x14ac:dyDescent="0.2">
      <c r="B10" s="6">
        <v>1987</v>
      </c>
      <c r="C10" s="5"/>
      <c r="D10" s="18">
        <v>52413</v>
      </c>
      <c r="E10" s="5"/>
      <c r="F10" s="18">
        <v>34806</v>
      </c>
      <c r="G10" s="18"/>
      <c r="H10" s="18">
        <v>42959</v>
      </c>
      <c r="I10" s="5"/>
      <c r="J10" s="5"/>
      <c r="K10" s="5"/>
      <c r="L10" s="5"/>
      <c r="M10" s="8"/>
      <c r="O10" s="6"/>
      <c r="P10" s="37"/>
      <c r="Q10" s="39"/>
      <c r="R10" s="37"/>
      <c r="S10" s="39"/>
      <c r="T10" s="39"/>
      <c r="U10" s="39"/>
      <c r="V10" s="37"/>
      <c r="W10" s="37"/>
      <c r="X10" s="5"/>
    </row>
    <row customFormat="1" customHeight="1" hidden="1" ht="20.100000000000001" r="11" s="9" spans="1:24" x14ac:dyDescent="0.2">
      <c r="B11" s="6">
        <v>1988</v>
      </c>
      <c r="C11" s="5"/>
      <c r="D11" s="18">
        <v>52270</v>
      </c>
      <c r="E11" s="5"/>
      <c r="F11" s="18">
        <v>35829</v>
      </c>
      <c r="G11" s="18"/>
      <c r="H11" s="18">
        <v>44938</v>
      </c>
      <c r="I11" s="5"/>
      <c r="J11" s="5"/>
      <c r="K11" s="5"/>
      <c r="L11" s="5"/>
      <c r="M11" s="8"/>
      <c r="O11" s="6"/>
      <c r="P11" s="37"/>
      <c r="Q11" s="39"/>
      <c r="R11" s="37"/>
      <c r="S11" s="39"/>
      <c r="T11" s="39"/>
      <c r="U11" s="39"/>
      <c r="V11" s="37"/>
      <c r="W11" s="37"/>
      <c r="X11" s="5"/>
    </row>
    <row customFormat="1" customHeight="1" hidden="1" ht="20.100000000000001" r="12" s="9" spans="1:24" x14ac:dyDescent="0.2">
      <c r="B12" s="6">
        <v>1989</v>
      </c>
      <c r="C12" s="5"/>
      <c r="D12" s="18">
        <v>51989</v>
      </c>
      <c r="E12" s="5"/>
      <c r="F12" s="18">
        <v>38332</v>
      </c>
      <c r="G12" s="18"/>
      <c r="H12" s="18">
        <v>47374</v>
      </c>
      <c r="I12" s="5"/>
      <c r="J12" s="5"/>
      <c r="K12" s="5"/>
      <c r="L12" s="5"/>
      <c r="M12" s="8"/>
      <c r="O12" s="6"/>
      <c r="P12" s="37"/>
      <c r="Q12" s="39"/>
      <c r="R12" s="37"/>
      <c r="S12" s="39"/>
      <c r="T12" s="39"/>
      <c r="U12" s="39"/>
      <c r="V12" s="37"/>
      <c r="W12" s="37"/>
      <c r="X12" s="5"/>
    </row>
    <row customFormat="1" customHeight="1" hidden="1" ht="20.100000000000001" r="13" s="9" spans="1:24" x14ac:dyDescent="0.2">
      <c r="B13" s="6">
        <v>1990</v>
      </c>
      <c r="C13" s="5"/>
      <c r="D13" s="18">
        <v>51627</v>
      </c>
      <c r="E13" s="5"/>
      <c r="F13" s="18">
        <v>39096</v>
      </c>
      <c r="G13" s="18"/>
      <c r="H13" s="18">
        <v>49726</v>
      </c>
      <c r="I13" s="5"/>
      <c r="J13" s="5"/>
      <c r="K13" s="5"/>
      <c r="L13" s="5"/>
      <c r="M13" s="8"/>
      <c r="N13" s="8"/>
      <c r="O13" s="6"/>
      <c r="P13" s="37"/>
      <c r="Q13" s="39"/>
      <c r="R13" s="37"/>
      <c r="S13" s="39"/>
      <c r="T13" s="39"/>
      <c r="U13" s="39"/>
      <c r="V13" s="37"/>
      <c r="W13" s="37"/>
      <c r="X13" s="5"/>
    </row>
    <row customFormat="1" customHeight="1" hidden="1" ht="20.25" r="14" s="9" spans="1:24" x14ac:dyDescent="0.2">
      <c r="B14" s="19">
        <v>1991</v>
      </c>
      <c r="C14" s="5"/>
      <c r="D14" s="18">
        <v>51450</v>
      </c>
      <c r="E14" s="5"/>
      <c r="F14" s="18">
        <v>39224</v>
      </c>
      <c r="G14" s="18"/>
      <c r="H14" s="18">
        <v>52259</v>
      </c>
      <c r="I14" s="5"/>
      <c r="J14" s="5"/>
      <c r="K14" s="5"/>
      <c r="L14" s="5"/>
      <c r="M14" s="8"/>
      <c r="N14" s="8"/>
      <c r="O14" s="19"/>
      <c r="P14" s="37"/>
      <c r="Q14" s="39"/>
      <c r="R14" s="37"/>
      <c r="S14" s="39"/>
      <c r="T14" s="39"/>
      <c r="U14" s="39"/>
      <c r="V14" s="37"/>
      <c r="W14" s="37"/>
      <c r="X14" s="5"/>
    </row>
    <row customFormat="1" customHeight="1" hidden="1" ht="20.100000000000001" r="15" s="9" spans="1:24" x14ac:dyDescent="0.2">
      <c r="B15" s="4">
        <v>1992</v>
      </c>
      <c r="C15" s="5"/>
      <c r="D15" s="18">
        <v>50917</v>
      </c>
      <c r="E15" s="5"/>
      <c r="F15" s="18">
        <v>39768</v>
      </c>
      <c r="G15" s="18"/>
      <c r="H15" s="18">
        <v>55589</v>
      </c>
      <c r="I15" s="5"/>
      <c r="J15" s="5"/>
      <c r="K15" s="5"/>
      <c r="L15" s="5"/>
      <c r="M15" s="8"/>
      <c r="N15" s="8"/>
      <c r="O15" s="36"/>
      <c r="P15" s="37"/>
      <c r="Q15" s="39"/>
      <c r="R15" s="37"/>
      <c r="S15" s="39"/>
      <c r="T15" s="39"/>
      <c r="U15" s="39"/>
      <c r="V15" s="37"/>
      <c r="W15" s="37"/>
      <c r="X15" s="5"/>
    </row>
    <row customFormat="1" customHeight="1" hidden="1" ht="20.100000000000001" r="16" s="9" spans="1:24" x14ac:dyDescent="0.2">
      <c r="B16" s="20">
        <v>1993</v>
      </c>
      <c r="C16" s="21"/>
      <c r="D16" s="22">
        <v>50019</v>
      </c>
      <c r="E16" s="21"/>
      <c r="F16" s="22">
        <v>40277</v>
      </c>
      <c r="G16" s="22"/>
      <c r="H16" s="22">
        <v>56088</v>
      </c>
      <c r="I16" s="5"/>
      <c r="J16" s="5"/>
      <c r="K16" s="5"/>
      <c r="L16" s="5"/>
      <c r="M16" s="17"/>
      <c r="N16" s="8"/>
      <c r="O16" s="30"/>
      <c r="P16" s="31"/>
      <c r="Q16" s="32"/>
      <c r="R16" s="31"/>
      <c r="S16" s="32"/>
      <c r="T16" s="32"/>
      <c r="U16" s="32"/>
      <c r="V16" s="37"/>
      <c r="W16" s="37"/>
      <c r="X16" s="5"/>
    </row>
    <row customFormat="1" customHeight="1" hidden="1" ht="24.9" r="17" s="10" spans="2:24" x14ac:dyDescent="0.2">
      <c r="B17" s="20">
        <v>1994</v>
      </c>
      <c r="C17" s="21"/>
      <c r="D17" s="22">
        <v>64232</v>
      </c>
      <c r="E17" s="21"/>
      <c r="F17" s="22">
        <v>45577</v>
      </c>
      <c r="G17" s="22"/>
      <c r="H17" s="22">
        <v>56226</v>
      </c>
      <c r="I17" s="1"/>
      <c r="J17" s="23">
        <f>H17+F17+D17</f>
        <v>166035</v>
      </c>
      <c r="K17" s="1"/>
      <c r="L17" s="1" t="s">
        <v>8</v>
      </c>
      <c r="M17" s="17"/>
      <c r="N17" s="8"/>
      <c r="O17" s="30"/>
      <c r="P17" s="31"/>
      <c r="Q17" s="32"/>
      <c r="R17" s="31"/>
      <c r="S17" s="32"/>
      <c r="T17" s="32"/>
      <c r="U17" s="32"/>
      <c r="V17" s="34"/>
      <c r="W17" s="33"/>
      <c r="X17" s="1"/>
    </row>
    <row customFormat="1" customHeight="1" hidden="1" ht="24.9" r="18" s="10" spans="2:24" x14ac:dyDescent="0.2">
      <c r="B18" s="20">
        <v>1995</v>
      </c>
      <c r="C18" s="21"/>
      <c r="D18" s="22">
        <v>64830</v>
      </c>
      <c r="E18" s="21"/>
      <c r="F18" s="22">
        <v>46485</v>
      </c>
      <c r="G18" s="22"/>
      <c r="H18" s="22">
        <v>57615</v>
      </c>
      <c r="I18" s="1"/>
      <c r="J18" s="23">
        <f ref="J18:J27" si="0" t="shared">H18+F18+D18</f>
        <v>168930</v>
      </c>
      <c r="K18" s="1"/>
      <c r="L18" s="27" t="s">
        <v>9</v>
      </c>
      <c r="M18" s="17"/>
      <c r="N18" s="8"/>
      <c r="O18" s="30"/>
      <c r="P18" s="31"/>
      <c r="Q18" s="32"/>
      <c r="R18" s="31"/>
      <c r="S18" s="32"/>
      <c r="T18" s="32"/>
      <c r="U18" s="32"/>
      <c r="V18" s="34"/>
      <c r="W18" s="33"/>
      <c r="X18" s="1"/>
    </row>
    <row customFormat="1" customHeight="1" hidden="1" ht="24.9" r="19" s="10" spans="2:24" x14ac:dyDescent="0.2">
      <c r="B19" s="20">
        <v>1995</v>
      </c>
      <c r="C19" s="21"/>
      <c r="D19" s="22">
        <v>64830</v>
      </c>
      <c r="E19" s="21"/>
      <c r="F19" s="22">
        <v>46485</v>
      </c>
      <c r="G19" s="22"/>
      <c r="H19" s="22">
        <v>57615</v>
      </c>
      <c r="I19" s="1"/>
      <c r="J19" s="23">
        <v>168930</v>
      </c>
      <c r="K19" s="1"/>
      <c r="L19" s="27" t="s">
        <v>10</v>
      </c>
      <c r="M19" s="17"/>
      <c r="N19" s="8"/>
      <c r="O19" s="30"/>
      <c r="P19" s="31"/>
      <c r="Q19" s="32"/>
      <c r="R19" s="31"/>
      <c r="S19" s="32"/>
      <c r="T19" s="32"/>
      <c r="U19" s="32"/>
      <c r="V19" s="34"/>
      <c r="W19" s="33"/>
      <c r="X19" s="1"/>
    </row>
    <row customFormat="1" customHeight="1" hidden="1" ht="24.9" r="20" s="10" spans="2:24" x14ac:dyDescent="0.2">
      <c r="B20" s="20">
        <v>1996</v>
      </c>
      <c r="C20" s="21"/>
      <c r="D20" s="22">
        <v>65777</v>
      </c>
      <c r="E20" s="21"/>
      <c r="F20" s="22">
        <v>46739</v>
      </c>
      <c r="G20" s="22"/>
      <c r="H20" s="22">
        <v>59414</v>
      </c>
      <c r="I20" s="23"/>
      <c r="J20" s="23">
        <f si="0" t="shared"/>
        <v>171930</v>
      </c>
      <c r="K20" s="1"/>
      <c r="L20" s="28">
        <v>1.7999999999999999E-2</v>
      </c>
      <c r="M20" s="17"/>
      <c r="N20" s="8"/>
      <c r="O20" s="30"/>
      <c r="P20" s="31"/>
      <c r="Q20" s="32"/>
      <c r="R20" s="31"/>
      <c r="S20" s="32"/>
      <c r="T20" s="32"/>
      <c r="U20" s="32"/>
      <c r="V20" s="33"/>
      <c r="W20" s="33"/>
      <c r="X20" s="1"/>
    </row>
    <row customFormat="1" customHeight="1" hidden="1" ht="24.9" r="21" s="10" spans="2:24" x14ac:dyDescent="0.2">
      <c r="B21" s="20">
        <v>1997</v>
      </c>
      <c r="C21" s="21"/>
      <c r="D21" s="22">
        <v>66363</v>
      </c>
      <c r="E21" s="21"/>
      <c r="F21" s="22">
        <v>49117</v>
      </c>
      <c r="G21" s="22"/>
      <c r="H21" s="22">
        <v>60620</v>
      </c>
      <c r="I21" s="23"/>
      <c r="J21" s="23">
        <f si="0" t="shared"/>
        <v>176100</v>
      </c>
      <c r="K21" s="1"/>
      <c r="L21" s="29">
        <f>(J21-J20)/J20*100</f>
        <v>2.4254056883615425</v>
      </c>
      <c r="M21" s="17"/>
      <c r="N21" s="8"/>
      <c r="O21" s="30"/>
      <c r="P21" s="31"/>
      <c r="Q21" s="32"/>
      <c r="R21" s="31"/>
      <c r="S21" s="32"/>
      <c r="T21" s="32"/>
      <c r="U21" s="32"/>
      <c r="V21" s="33"/>
      <c r="W21" s="33"/>
      <c r="X21" s="1"/>
    </row>
    <row customFormat="1" customHeight="1" hidden="1" ht="24.9" r="22" s="10" spans="2:24" x14ac:dyDescent="0.2">
      <c r="B22" s="30">
        <v>1998</v>
      </c>
      <c r="C22" s="31"/>
      <c r="D22" s="32">
        <v>67619</v>
      </c>
      <c r="E22" s="31"/>
      <c r="F22" s="32">
        <v>48334</v>
      </c>
      <c r="G22" s="32"/>
      <c r="H22" s="32">
        <v>61480</v>
      </c>
      <c r="I22" s="33"/>
      <c r="J22" s="33">
        <f si="0" t="shared"/>
        <v>177433</v>
      </c>
      <c r="K22" s="34"/>
      <c r="L22" s="29">
        <f>(J22-J21)/J21*100</f>
        <v>0.75695627484383865</v>
      </c>
      <c r="M22" s="17"/>
      <c r="N22" s="8"/>
      <c r="O22" s="30"/>
      <c r="P22" s="31"/>
      <c r="Q22" s="32"/>
      <c r="R22" s="31"/>
      <c r="S22" s="32"/>
      <c r="T22" s="32"/>
      <c r="U22" s="32"/>
      <c r="V22" s="33"/>
      <c r="W22" s="33"/>
      <c r="X22" s="1"/>
    </row>
    <row customFormat="1" customHeight="1" hidden="1" ht="24.9" r="23" s="10" spans="2:24" x14ac:dyDescent="0.2">
      <c r="B23" s="30">
        <v>1999</v>
      </c>
      <c r="C23" s="31"/>
      <c r="D23" s="32">
        <v>68509</v>
      </c>
      <c r="E23" s="31"/>
      <c r="F23" s="32">
        <v>48141</v>
      </c>
      <c r="G23" s="32"/>
      <c r="H23" s="32">
        <v>63793</v>
      </c>
      <c r="I23" s="34"/>
      <c r="J23" s="33">
        <f si="0" t="shared"/>
        <v>180443</v>
      </c>
      <c r="K23" s="34"/>
      <c r="L23" s="40">
        <v>1.7000000000000001E-2</v>
      </c>
      <c r="M23" s="17"/>
      <c r="N23" s="8"/>
      <c r="O23" s="30"/>
      <c r="P23" s="31"/>
      <c r="Q23" s="32"/>
      <c r="R23" s="31"/>
      <c r="S23" s="32"/>
      <c r="T23" s="32"/>
      <c r="U23" s="32"/>
      <c r="V23" s="34"/>
      <c r="W23" s="33"/>
      <c r="X23" s="1"/>
    </row>
    <row customFormat="1" customHeight="1" hidden="1" ht="24.9" r="24" s="10" spans="2:24" x14ac:dyDescent="0.2">
      <c r="B24" s="30">
        <v>2000</v>
      </c>
      <c r="C24" s="31"/>
      <c r="D24" s="32">
        <v>68930</v>
      </c>
      <c r="E24" s="31"/>
      <c r="F24" s="32">
        <v>48337</v>
      </c>
      <c r="G24" s="32"/>
      <c r="H24" s="32">
        <v>65836</v>
      </c>
      <c r="I24" s="34"/>
      <c r="J24" s="33">
        <f si="0" t="shared"/>
        <v>183103</v>
      </c>
      <c r="K24" s="34"/>
      <c r="L24" s="40">
        <v>1.4999999999999999E-2</v>
      </c>
      <c r="M24" s="17"/>
      <c r="N24" s="14"/>
      <c r="O24" s="30"/>
      <c r="P24" s="40">
        <v>1.7000000000000001E-2</v>
      </c>
      <c r="Q24" s="32"/>
      <c r="R24" s="31"/>
      <c r="S24" s="32"/>
      <c r="T24" s="32"/>
      <c r="U24" s="32"/>
      <c r="V24" s="34"/>
      <c r="W24" s="33"/>
      <c r="X24" s="1"/>
    </row>
    <row customFormat="1" customHeight="1" hidden="1" ht="24.9" r="25" s="10" spans="2:24" x14ac:dyDescent="0.2">
      <c r="B25" s="30">
        <v>2001</v>
      </c>
      <c r="C25" s="31"/>
      <c r="D25" s="32">
        <v>70661</v>
      </c>
      <c r="E25" s="31"/>
      <c r="F25" s="32">
        <v>49362</v>
      </c>
      <c r="G25" s="32"/>
      <c r="H25" s="32">
        <v>68581</v>
      </c>
      <c r="I25" s="33"/>
      <c r="J25" s="33">
        <f si="0" t="shared"/>
        <v>188604</v>
      </c>
      <c r="K25" s="34"/>
      <c r="L25" s="40">
        <v>0.03</v>
      </c>
      <c r="M25" s="17"/>
      <c r="N25" s="14"/>
      <c r="O25" s="30"/>
      <c r="P25" s="31"/>
      <c r="Q25" s="32"/>
      <c r="R25" s="31"/>
      <c r="S25" s="32"/>
      <c r="T25" s="32"/>
      <c r="U25" s="32"/>
      <c r="V25" s="33"/>
      <c r="W25" s="33"/>
      <c r="X25" s="1"/>
    </row>
    <row customFormat="1" customHeight="1" hidden="1" ht="24.9" r="26" s="10" spans="2:24" x14ac:dyDescent="0.2">
      <c r="B26" s="30">
        <v>2002</v>
      </c>
      <c r="C26" s="31"/>
      <c r="D26" s="32">
        <v>71521</v>
      </c>
      <c r="E26" s="31"/>
      <c r="F26" s="32">
        <v>49231</v>
      </c>
      <c r="G26" s="32"/>
      <c r="H26" s="32">
        <v>73805</v>
      </c>
      <c r="I26" s="33"/>
      <c r="J26" s="33">
        <f si="0" t="shared"/>
        <v>194557</v>
      </c>
      <c r="K26" s="34"/>
      <c r="L26" s="40">
        <v>3.2000000000000001E-2</v>
      </c>
      <c r="M26" s="17"/>
      <c r="N26" s="14"/>
      <c r="O26" s="30"/>
      <c r="P26" s="31"/>
      <c r="Q26" s="32"/>
      <c r="R26" s="31"/>
      <c r="S26" s="32"/>
      <c r="T26" s="32"/>
      <c r="U26" s="32"/>
      <c r="V26" s="33"/>
      <c r="W26" s="33"/>
      <c r="X26" s="1"/>
    </row>
    <row customFormat="1" customHeight="1" hidden="1" ht="24.9" r="27" s="10" spans="2:24" x14ac:dyDescent="0.2">
      <c r="B27" s="30">
        <v>2003</v>
      </c>
      <c r="C27" s="31"/>
      <c r="D27" s="32">
        <v>70566</v>
      </c>
      <c r="E27" s="31"/>
      <c r="F27" s="32">
        <v>50595</v>
      </c>
      <c r="G27" s="32"/>
      <c r="H27" s="32">
        <v>78292</v>
      </c>
      <c r="I27" s="33"/>
      <c r="J27" s="33">
        <f si="0" t="shared"/>
        <v>199453</v>
      </c>
      <c r="K27" s="34"/>
      <c r="L27" s="40">
        <v>2.5000000000000001E-2</v>
      </c>
      <c r="M27" s="26"/>
      <c r="O27" s="30"/>
      <c r="P27" s="31"/>
      <c r="Q27" s="32"/>
      <c r="R27" s="31"/>
      <c r="S27" s="32"/>
      <c r="T27" s="32"/>
      <c r="U27" s="32"/>
      <c r="V27" s="33"/>
      <c r="W27" s="33"/>
      <c r="X27" s="1"/>
    </row>
    <row customFormat="1" customHeight="1" ht="14.1" r="28" s="10" spans="2:24" x14ac:dyDescent="0.2">
      <c r="B28" s="68">
        <f>LARGE(Data!$A$2:$A$100,11)</f>
        <v>2007</v>
      </c>
      <c r="C28" s="69"/>
      <c r="D28" s="70">
        <f>INDEX(Data!$A$2:$F$100,MATCH(Factbook!$B28,Data!$A$2:$A$100,0),2)</f>
        <v>69178</v>
      </c>
      <c r="E28" s="69"/>
      <c r="F28" s="70">
        <f>INDEX(Data!$A$2:$F$100,MATCH(Factbook!$B28,Data!$A$2:$A$100,0),3)</f>
        <v>52471</v>
      </c>
      <c r="G28" s="70"/>
      <c r="H28" s="70">
        <f>INDEX(Data!$A$2:$F$100,MATCH(Factbook!$B28,Data!$A$2:$A$100,0),4)</f>
        <v>87072</v>
      </c>
      <c r="I28" s="71"/>
      <c r="J28" s="70">
        <f>INDEX(Data!$A$2:$F$100,MATCH(Factbook!$B28,Data!$A$2:$A$100,0),5)</f>
        <v>208721</v>
      </c>
      <c r="K28" s="72"/>
      <c r="L28" s="73">
        <f>INDEX(Data!$A$2:$F$100,MATCH(Factbook!$B28,Data!$A$2:$A$100,0),6)</f>
        <v>1.9673268390866367</v>
      </c>
      <c r="M28" s="26"/>
      <c r="O28" s="30"/>
      <c r="P28" s="31"/>
      <c r="Q28" s="32"/>
      <c r="R28" s="31"/>
      <c r="S28" s="32"/>
      <c r="T28" s="32"/>
      <c r="U28" s="32"/>
      <c r="V28" s="33"/>
      <c r="W28" s="33"/>
      <c r="X28" s="1"/>
    </row>
    <row customFormat="1" customHeight="1" ht="14.1" r="29" s="10" spans="2:24" x14ac:dyDescent="0.2">
      <c r="B29" s="78">
        <f>LARGE(Data!$A$2:$A$100,10)</f>
        <v>2008</v>
      </c>
      <c r="C29" s="79"/>
      <c r="D29" s="80">
        <f>INDEX(Data!$A$2:$F$100,MATCH(Factbook!$B29,Data!$A$2:$A$100,0),2)</f>
        <v>70325</v>
      </c>
      <c r="E29" s="79"/>
      <c r="F29" s="80">
        <f>INDEX(Data!$A$2:$F$100,MATCH(Factbook!$B29,Data!$A$2:$A$100,0),3)</f>
        <v>52847</v>
      </c>
      <c r="G29" s="80"/>
      <c r="H29" s="80">
        <f>INDEX(Data!$A$2:$F$100,MATCH(Factbook!$B29,Data!$A$2:$A$100,0),4)</f>
        <v>88104</v>
      </c>
      <c r="I29" s="81"/>
      <c r="J29" s="80">
        <f>INDEX(Data!$A$2:$F$100,MATCH(Factbook!$B29,Data!$A$2:$A$100,0),5)</f>
        <v>211276</v>
      </c>
      <c r="K29" s="82"/>
      <c r="L29" s="83">
        <f>INDEX(Data!$A$2:$F$100,MATCH(Factbook!$B29,Data!$A$2:$A$100,0),6)</f>
        <v>1.2241221534967732</v>
      </c>
      <c r="M29" s="26"/>
      <c r="O29" s="30"/>
      <c r="P29" s="31"/>
      <c r="Q29" s="32"/>
      <c r="R29" s="31"/>
      <c r="S29" s="32"/>
      <c r="T29" s="32"/>
      <c r="U29" s="32"/>
      <c r="V29" s="33"/>
      <c r="W29" s="33"/>
      <c r="X29" s="1"/>
    </row>
    <row customFormat="1" customHeight="1" ht="14.1" r="30" s="10" spans="2:24" x14ac:dyDescent="0.2">
      <c r="B30" s="68">
        <f>LARGE(Data!$A$2:$A$100,9)</f>
        <v>2009</v>
      </c>
      <c r="C30" s="69"/>
      <c r="D30" s="70">
        <f>INDEX(Data!$A$2:$F$100,MATCH(Factbook!$B30,Data!$A$2:$A$100,0),2)</f>
        <v>71353</v>
      </c>
      <c r="E30" s="69"/>
      <c r="F30" s="70">
        <f>INDEX(Data!$A$2:$F$100,MATCH(Factbook!$B30,Data!$A$2:$A$100,0),3)</f>
        <v>52938</v>
      </c>
      <c r="G30" s="70"/>
      <c r="H30" s="70">
        <f>INDEX(Data!$A$2:$F$100,MATCH(Factbook!$B30,Data!$A$2:$A$100,0),4)</f>
        <v>100736</v>
      </c>
      <c r="I30" s="71"/>
      <c r="J30" s="70">
        <f>INDEX(Data!$A$2:$F$100,MATCH(Factbook!$B30,Data!$A$2:$A$100,0),5)</f>
        <v>225027</v>
      </c>
      <c r="K30" s="72"/>
      <c r="L30" s="73">
        <f>INDEX(Data!$A$2:$F$100,MATCH(Factbook!$B30,Data!$A$2:$A$100,0),6)</f>
        <v>6.508548060357068</v>
      </c>
      <c r="M30" s="26"/>
      <c r="O30" s="30"/>
      <c r="P30" s="31"/>
      <c r="Q30" s="32"/>
      <c r="R30" s="31"/>
      <c r="S30" s="32"/>
      <c r="T30" s="32"/>
      <c r="U30" s="32"/>
      <c r="V30" s="33"/>
      <c r="W30" s="33"/>
      <c r="X30" s="1"/>
    </row>
    <row customFormat="1" customHeight="1" ht="14.1" r="31" s="10" spans="2:24" x14ac:dyDescent="0.2">
      <c r="B31" s="68">
        <f>LARGE(Data!$A$2:$A$100,8)</f>
        <v>2010</v>
      </c>
      <c r="C31" s="69"/>
      <c r="D31" s="70">
        <f>INDEX(Data!$A$2:$F$100,MATCH(Factbook!$B31,Data!$A$2:$A$100,0),2)</f>
        <v>72708</v>
      </c>
      <c r="E31" s="69"/>
      <c r="F31" s="70">
        <f>INDEX(Data!$A$2:$F$100,MATCH(Factbook!$B31,Data!$A$2:$A$100,0),3)</f>
        <v>49750</v>
      </c>
      <c r="G31" s="70"/>
      <c r="H31" s="70">
        <f>INDEX(Data!$A$2:$F$100,MATCH(Factbook!$B31,Data!$A$2:$A$100,0),4)</f>
        <v>106596</v>
      </c>
      <c r="I31" s="71"/>
      <c r="J31" s="70">
        <f>INDEX(Data!$A$2:$F$100,MATCH(Factbook!$B31,Data!$A$2:$A$100,0),5)</f>
        <v>229054</v>
      </c>
      <c r="K31" s="72"/>
      <c r="L31" s="73">
        <f>INDEX(Data!$A$2:$F$100,MATCH(Factbook!$B31,Data!$A$2:$A$100,0),6)</f>
        <v>1.7895630302141519</v>
      </c>
      <c r="M31" s="26"/>
      <c r="O31" s="30"/>
      <c r="P31" s="31"/>
      <c r="Q31" s="32"/>
      <c r="R31" s="31"/>
      <c r="S31" s="32"/>
      <c r="T31" s="32"/>
      <c r="U31" s="32"/>
      <c r="V31" s="33"/>
      <c r="W31" s="33"/>
      <c r="X31" s="1"/>
    </row>
    <row customFormat="1" customHeight="1" ht="14.1" r="32" s="10" spans="2:24" x14ac:dyDescent="0.2">
      <c r="B32" s="78">
        <f>LARGE(Data!$A$2:$A$100,7)</f>
        <v>2011</v>
      </c>
      <c r="C32" s="79"/>
      <c r="D32" s="80">
        <f>INDEX(Data!$A$2:$F$100,MATCH(Factbook!$B32,Data!$A$2:$A$100,0),2)</f>
        <v>73948</v>
      </c>
      <c r="E32" s="79"/>
      <c r="F32" s="80">
        <f>INDEX(Data!$A$2:$F$100,MATCH(Factbook!$B32,Data!$A$2:$A$100,0),3)</f>
        <v>54854</v>
      </c>
      <c r="G32" s="80"/>
      <c r="H32" s="80">
        <f>INDEX(Data!$A$2:$F$100,MATCH(Factbook!$B32,Data!$A$2:$A$100,0),4)</f>
        <v>105975</v>
      </c>
      <c r="I32" s="81"/>
      <c r="J32" s="80">
        <f>INDEX(Data!$A$2:$F$100,MATCH(Factbook!$B32,Data!$A$2:$A$100,0),5)</f>
        <v>234777</v>
      </c>
      <c r="K32" s="82"/>
      <c r="L32" s="83">
        <f>INDEX(Data!$A$2:$F$100,MATCH(Factbook!$B32,Data!$A$2:$A$100,0),6)</f>
        <v>2.4985374627817021</v>
      </c>
      <c r="M32" s="12"/>
      <c r="O32" s="30"/>
      <c r="P32" s="31"/>
      <c r="Q32" s="32"/>
      <c r="R32" s="31"/>
      <c r="S32" s="32"/>
      <c r="T32" s="32"/>
      <c r="U32" s="32"/>
      <c r="V32" s="33"/>
      <c r="W32" s="33"/>
      <c r="X32" s="1"/>
    </row>
    <row customFormat="1" customHeight="1" ht="14.1" r="33" s="10" spans="2:24" x14ac:dyDescent="0.2">
      <c r="B33" s="68">
        <f>LARGE(Data!$A$2:$A$100,6)</f>
        <v>2012</v>
      </c>
      <c r="C33" s="69"/>
      <c r="D33" s="70">
        <f>INDEX(Data!$A$2:$F$100,MATCH(Factbook!$B33,Data!$A$2:$A$100,0),2)</f>
        <v>74811</v>
      </c>
      <c r="E33" s="69"/>
      <c r="F33" s="70">
        <f>INDEX(Data!$A$2:$F$100,MATCH(Factbook!$B33,Data!$A$2:$A$100,0),3)</f>
        <v>55858</v>
      </c>
      <c r="G33" s="70"/>
      <c r="H33" s="70">
        <f>INDEX(Data!$A$2:$F$100,MATCH(Factbook!$B33,Data!$A$2:$A$100,0),4)</f>
        <v>100519</v>
      </c>
      <c r="I33" s="71"/>
      <c r="J33" s="70">
        <f>INDEX(Data!$A$2:$F$100,MATCH(Factbook!$B33,Data!$A$2:$A$100,0),5)</f>
        <v>231188</v>
      </c>
      <c r="K33" s="72"/>
      <c r="L33" s="73">
        <f>INDEX(Data!$A$2:$F$100,MATCH(Factbook!$B33,Data!$A$2:$A$100,0),6)</f>
        <v>-1.5286846667262977</v>
      </c>
      <c r="M33" s="12"/>
      <c r="O33" s="30"/>
      <c r="P33" s="31"/>
      <c r="Q33" s="32"/>
      <c r="R33" s="31"/>
      <c r="S33" s="32"/>
      <c r="T33" s="32"/>
      <c r="U33" s="32"/>
      <c r="V33" s="33"/>
      <c r="W33" s="33"/>
      <c r="X33" s="1"/>
    </row>
    <row customFormat="1" customHeight="1" ht="14.1" r="34" s="10" spans="2:24" x14ac:dyDescent="0.2">
      <c r="B34" s="68">
        <f>LARGE(Data!$A$2:$A$100,5)</f>
        <v>2013</v>
      </c>
      <c r="C34" s="69"/>
      <c r="D34" s="70">
        <f>INDEX(Data!$A$2:$F$100,MATCH(Factbook!$B34,Data!$A$2:$A$100,0),2)</f>
        <v>76465</v>
      </c>
      <c r="E34" s="69"/>
      <c r="F34" s="70">
        <f>INDEX(Data!$A$2:$F$100,MATCH(Factbook!$B34,Data!$A$2:$A$100,0),3)</f>
        <v>55770</v>
      </c>
      <c r="G34" s="70"/>
      <c r="H34" s="70">
        <f>INDEX(Data!$A$2:$F$100,MATCH(Factbook!$B34,Data!$A$2:$A$100,0),4)</f>
        <v>94234</v>
      </c>
      <c r="I34" s="71"/>
      <c r="J34" s="70">
        <f>INDEX(Data!$A$2:$F$100,MATCH(Factbook!$B34,Data!$A$2:$A$100,0),5)</f>
        <v>226469</v>
      </c>
      <c r="K34" s="72"/>
      <c r="L34" s="73">
        <f>INDEX(Data!$A$2:$F$100,MATCH(Factbook!$B34,Data!$A$2:$A$100,0),6)</f>
        <v>-2.0411959098223091</v>
      </c>
      <c r="M34" s="12"/>
      <c r="O34" s="30"/>
      <c r="P34" s="31"/>
      <c r="Q34" s="32"/>
      <c r="R34" s="31"/>
      <c r="S34" s="32"/>
      <c r="T34" s="32"/>
      <c r="U34" s="32"/>
      <c r="V34" s="33"/>
      <c r="W34" s="33"/>
      <c r="X34" s="1"/>
    </row>
    <row customFormat="1" customHeight="1" ht="14.1" r="35" s="10" spans="2:24" x14ac:dyDescent="0.2">
      <c r="B35" s="78">
        <f>LARGE(Data!$A$2:$A$100,4)</f>
        <v>2014</v>
      </c>
      <c r="C35" s="79"/>
      <c r="D35" s="80">
        <f>INDEX(Data!$A$2:$F$100,MATCH(Factbook!$B35,Data!$A$2:$A$100,0),2)</f>
        <v>78047</v>
      </c>
      <c r="E35" s="79"/>
      <c r="F35" s="80">
        <f>INDEX(Data!$A$2:$F$100,MATCH(Factbook!$B35,Data!$A$2:$A$100,0),3)</f>
        <v>52898</v>
      </c>
      <c r="G35" s="80"/>
      <c r="H35" s="80">
        <f>INDEX(Data!$A$2:$F$100,MATCH(Factbook!$B35,Data!$A$2:$A$100,0),4)</f>
        <v>93772</v>
      </c>
      <c r="I35" s="81"/>
      <c r="J35" s="80">
        <f>INDEX(Data!$A$2:$F$100,MATCH(Factbook!$B35,Data!$A$2:$A$100,0),5)</f>
        <v>224717</v>
      </c>
      <c r="K35" s="82"/>
      <c r="L35" s="83">
        <f>INDEX(Data!$A$2:$F$100,MATCH(Factbook!$B35,Data!$A$2:$A$100,0),6)</f>
        <v>-0.77361581496805298</v>
      </c>
      <c r="M35" s="12"/>
      <c r="O35" s="30"/>
      <c r="P35" s="31"/>
      <c r="Q35" s="32"/>
      <c r="R35" s="31"/>
      <c r="S35" s="32"/>
      <c r="T35" s="32"/>
      <c r="U35" s="32"/>
      <c r="V35" s="33"/>
      <c r="W35" s="33"/>
      <c r="X35" s="1"/>
    </row>
    <row customFormat="1" customHeight="1" ht="14.1" r="36" s="10" spans="2:24" x14ac:dyDescent="0.2">
      <c r="B36" s="68">
        <f>LARGE(Data!$A$2:$A$100,3)</f>
        <v>2015</v>
      </c>
      <c r="C36" s="74"/>
      <c r="D36" s="70">
        <f>INDEX(Data!$A$2:$F$100,MATCH(Factbook!$B36,Data!$A$2:$A$100,0),2)</f>
        <v>80132</v>
      </c>
      <c r="E36" s="74"/>
      <c r="F36" s="70">
        <f>INDEX(Data!$A$2:$F$100,MATCH(Factbook!$B36,Data!$A$2:$A$100,0),3)</f>
        <v>53084</v>
      </c>
      <c r="G36" s="75"/>
      <c r="H36" s="70">
        <f>INDEX(Data!$A$2:$F$100,MATCH(Factbook!$B36,Data!$A$2:$A$100,0),4)</f>
        <v>93074</v>
      </c>
      <c r="I36" s="76"/>
      <c r="J36" s="70">
        <f>INDEX(Data!$A$2:$F$100,MATCH(Factbook!$B36,Data!$A$2:$A$100,0),5)</f>
        <v>226290</v>
      </c>
      <c r="K36" s="77"/>
      <c r="L36" s="73">
        <f>INDEX(Data!$A$2:$F$100,MATCH(Factbook!$B36,Data!$A$2:$A$100,0),6)</f>
        <v>0.69999154492094495</v>
      </c>
      <c r="M36" s="12"/>
      <c r="O36" s="30"/>
      <c r="P36" s="31"/>
      <c r="Q36" s="32"/>
      <c r="R36" s="31"/>
      <c r="S36" s="32"/>
      <c r="T36" s="32"/>
      <c r="U36" s="32"/>
      <c r="V36" s="33"/>
      <c r="W36" s="33"/>
      <c r="X36" s="1"/>
    </row>
    <row customFormat="1" customHeight="1" ht="14.1" r="37" s="10" spans="2:24" x14ac:dyDescent="0.2">
      <c r="B37" s="68">
        <f>LARGE(Data!$A$2:$A$100,2)</f>
        <v>2016</v>
      </c>
      <c r="C37" s="74"/>
      <c r="D37" s="70">
        <f>INDEX(Data!$A$2:$F$100,MATCH(Factbook!$B37,Data!$A$2:$A$100,0),2)</f>
        <v>81899</v>
      </c>
      <c r="E37" s="74"/>
      <c r="F37" s="70">
        <f>INDEX(Data!$A$2:$F$100,MATCH(Factbook!$B37,Data!$A$2:$A$100,0),3)</f>
        <v>49596</v>
      </c>
      <c r="G37" s="75"/>
      <c r="H37" s="70">
        <f>INDEX(Data!$A$2:$F$100,MATCH(Factbook!$B37,Data!$A$2:$A$100,0),4)</f>
        <v>91430</v>
      </c>
      <c r="I37" s="76"/>
      <c r="J37" s="70">
        <f>INDEX(Data!$A$2:$F$100,MATCH(Factbook!$B37,Data!$A$2:$A$100,0),5)</f>
        <v>222925</v>
      </c>
      <c r="K37" s="77"/>
      <c r="L37" s="73">
        <f>INDEX(Data!$A$2:$F$100,MATCH(Factbook!$B37,Data!$A$2:$A$100,0),6)</f>
        <v>-1.4870299173626762</v>
      </c>
      <c r="M37" s="12"/>
      <c r="O37" s="30"/>
      <c r="P37" s="31"/>
      <c r="Q37" s="32"/>
      <c r="R37" s="31"/>
      <c r="S37" s="32"/>
      <c r="T37" s="32"/>
      <c r="U37" s="32"/>
      <c r="V37" s="33"/>
      <c r="W37" s="33"/>
      <c r="X37" s="1"/>
    </row>
    <row customFormat="1" customHeight="1" ht="14.1" r="38" s="10" spans="2:24" x14ac:dyDescent="0.2">
      <c r="B38" s="68">
        <f>LARGE(Data!$A$2:$A$100,1)</f>
        <v>2017</v>
      </c>
      <c r="C38" s="74"/>
      <c r="D38" s="70">
        <f>INDEX(Data!$A$2:$F$100,MATCH(Factbook!$B38,Data!$A$2:$A$100,0),2)</f>
        <v>81621</v>
      </c>
      <c r="E38" s="74"/>
      <c r="F38" s="70">
        <f>INDEX(Data!$A$2:$F$100,MATCH(Factbook!$B38,Data!$A$2:$A$100,0),3)</f>
        <v>50199</v>
      </c>
      <c r="G38" s="75"/>
      <c r="H38" s="70">
        <f>INDEX(Data!$A$2:$F$100,MATCH(Factbook!$B38,Data!$A$2:$A$100,0),4)</f>
        <v>88792</v>
      </c>
      <c r="I38" s="76"/>
      <c r="J38" s="70">
        <f>INDEX(Data!$A$2:$F$100,MATCH(Factbook!$B38,Data!$A$2:$A$100,0),5)</f>
        <v>220612</v>
      </c>
      <c r="K38" s="77"/>
      <c r="L38" s="73">
        <f>INDEX(Data!$A$2:$F$100,MATCH(Factbook!$B38,Data!$A$2:$A$100,0),6)</f>
        <v>-1.0375686890209712</v>
      </c>
      <c r="M38" s="12"/>
      <c r="O38" s="30"/>
      <c r="P38" s="31"/>
      <c r="Q38" s="32"/>
      <c r="R38" s="31"/>
      <c r="S38" s="32"/>
      <c r="T38" s="32"/>
      <c r="U38" s="32"/>
      <c r="V38" s="33"/>
      <c r="W38" s="33"/>
      <c r="X38" s="1"/>
    </row>
    <row customFormat="1" customHeight="1" ht="10.199999999999999" r="39" s="10" spans="2:24" x14ac:dyDescent="0.2">
      <c r="B39" s="20"/>
      <c r="C39" s="21"/>
      <c r="D39" s="22"/>
      <c r="E39" s="21"/>
      <c r="F39" s="22"/>
      <c r="G39" s="22"/>
      <c r="H39" s="22"/>
      <c r="I39" s="23"/>
      <c r="J39" s="23"/>
      <c r="K39" s="1"/>
      <c r="L39" s="40"/>
      <c r="M39" s="12"/>
      <c r="O39" s="30"/>
      <c r="P39" s="31"/>
      <c r="Q39" s="32"/>
      <c r="R39" s="31"/>
      <c r="S39" s="32"/>
      <c r="T39" s="32"/>
      <c r="U39" s="32"/>
      <c r="V39" s="33"/>
      <c r="W39" s="33"/>
      <c r="X39" s="1"/>
    </row>
    <row customFormat="1" customHeight="1" ht="12" r="40" s="10" spans="2:24" x14ac:dyDescent="0.2">
      <c r="B40" s="41" t="s">
        <v>33</v>
      </c>
      <c r="F40" s="9"/>
      <c r="G40" s="9"/>
      <c r="H40" s="9"/>
      <c r="I40" s="9"/>
      <c r="J40" s="9"/>
      <c r="K40" s="9"/>
      <c r="L40" s="9"/>
      <c r="M40" s="9"/>
    </row>
    <row customFormat="1" customHeight="1" ht="12" r="41" s="10" spans="2:24" x14ac:dyDescent="0.2">
      <c r="B41" s="87" t="s">
        <v>12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customFormat="1" customHeight="1" ht="3" r="42" s="10" spans="2:24" x14ac:dyDescent="0.2"/>
    <row customFormat="1" customHeight="1" ht="12" r="43" s="10" spans="2:24" x14ac:dyDescent="0.2">
      <c r="B43" s="87" t="s">
        <v>25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customFormat="1" customHeight="1" ht="3" r="44" s="10" spans="2:24" x14ac:dyDescent="0.2"/>
    <row customFormat="1" customHeight="1" ht="12" r="45" s="10" spans="2:24" x14ac:dyDescent="0.2">
      <c r="B45" s="84" t="s">
        <v>36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customFormat="1" customHeight="1" ht="3" r="46" s="10" spans="2:24" x14ac:dyDescent="0.2"/>
    <row customFormat="1" r="47" s="10" spans="2:24" x14ac:dyDescent="0.2">
      <c r="B47" s="90" t="s">
        <v>32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customFormat="1" r="48" s="10" spans="2:24" x14ac:dyDescent="0.2">
      <c r="B48" s="87" t="s">
        <v>34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customFormat="1" r="49" s="10" spans="2:13" x14ac:dyDescent="0.2"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customFormat="1" customHeight="1" ht="12" r="50" s="11" spans="2:13" x14ac:dyDescent="0.2"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customFormat="1" customHeight="1" ht="12" r="51" s="11" spans="2:13" x14ac:dyDescent="0.2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customFormat="1" r="52" s="10" spans="2:13" x14ac:dyDescent="0.2"/>
    <row customFormat="1" r="53" s="10" spans="2:13" x14ac:dyDescent="0.2"/>
    <row customFormat="1" r="54" s="10" spans="2:13" x14ac:dyDescent="0.2"/>
    <row customFormat="1" r="55" s="10" spans="2:13" x14ac:dyDescent="0.2"/>
    <row customFormat="1" r="56" s="10" spans="2:13" x14ac:dyDescent="0.2"/>
    <row customFormat="1" r="57" s="10" spans="2:13" x14ac:dyDescent="0.2"/>
    <row customFormat="1" r="58" s="10" spans="2:13" x14ac:dyDescent="0.2"/>
    <row customFormat="1" r="59" s="10" spans="2:13" x14ac:dyDescent="0.2"/>
    <row customFormat="1" r="60" s="10" spans="2:13" x14ac:dyDescent="0.2"/>
    <row customFormat="1" r="61" s="10" spans="2:13" x14ac:dyDescent="0.2"/>
    <row customFormat="1" r="62" s="10" spans="2:13" x14ac:dyDescent="0.2"/>
    <row customFormat="1" r="63" s="10" spans="2:13" x14ac:dyDescent="0.2"/>
    <row customFormat="1" r="64" s="10" spans="2:13" x14ac:dyDescent="0.2"/>
    <row customFormat="1" r="65" s="10" x14ac:dyDescent="0.2"/>
    <row customFormat="1" r="66" s="10" x14ac:dyDescent="0.2"/>
    <row customFormat="1" r="67" s="10" x14ac:dyDescent="0.2"/>
    <row customFormat="1" r="68" s="10" x14ac:dyDescent="0.2"/>
    <row customFormat="1" r="69" s="10" x14ac:dyDescent="0.2"/>
    <row customFormat="1" r="70" s="10" x14ac:dyDescent="0.2"/>
    <row customFormat="1" r="71" s="10" x14ac:dyDescent="0.2"/>
    <row customFormat="1" r="72" s="10" x14ac:dyDescent="0.2"/>
    <row customFormat="1" r="73" s="10" x14ac:dyDescent="0.2"/>
    <row customFormat="1" r="74" s="10" x14ac:dyDescent="0.2"/>
    <row customFormat="1" r="75" s="10" x14ac:dyDescent="0.2"/>
    <row customFormat="1" r="76" s="10" x14ac:dyDescent="0.2"/>
    <row customFormat="1" r="77" s="10" x14ac:dyDescent="0.2"/>
    <row customFormat="1" r="78" s="10" x14ac:dyDescent="0.2"/>
    <row customFormat="1" r="79" s="10" x14ac:dyDescent="0.2"/>
    <row customFormat="1" r="80" s="10" x14ac:dyDescent="0.2"/>
    <row customFormat="1" r="81" s="10" x14ac:dyDescent="0.2"/>
    <row customFormat="1" r="82" s="10" x14ac:dyDescent="0.2"/>
    <row customFormat="1" r="83" s="10" x14ac:dyDescent="0.2"/>
    <row customFormat="1" r="84" s="10" x14ac:dyDescent="0.2"/>
    <row customFormat="1" r="85" s="10" x14ac:dyDescent="0.2"/>
    <row customFormat="1" r="86" s="10" x14ac:dyDescent="0.2"/>
    <row customFormat="1" r="87" s="10" x14ac:dyDescent="0.2"/>
    <row customFormat="1" r="88" s="10" x14ac:dyDescent="0.2"/>
    <row customFormat="1" r="89" s="10" x14ac:dyDescent="0.2"/>
    <row customFormat="1" r="90" s="10" x14ac:dyDescent="0.2"/>
    <row customFormat="1" r="91" s="10" x14ac:dyDescent="0.2"/>
    <row customFormat="1" r="92" s="10" x14ac:dyDescent="0.2"/>
    <row customFormat="1" r="93" s="10" x14ac:dyDescent="0.2"/>
    <row customFormat="1" r="94" s="10" x14ac:dyDescent="0.2"/>
    <row customFormat="1" r="95" s="10" x14ac:dyDescent="0.2"/>
    <row customFormat="1" r="96" s="10" x14ac:dyDescent="0.2"/>
    <row customFormat="1" r="97" s="10" x14ac:dyDescent="0.2"/>
    <row customFormat="1" r="98" s="10" x14ac:dyDescent="0.2"/>
    <row customFormat="1" r="99" s="10" x14ac:dyDescent="0.2"/>
    <row customFormat="1" r="100" s="10" x14ac:dyDescent="0.2"/>
    <row customFormat="1" r="101" s="10" x14ac:dyDescent="0.2"/>
    <row customFormat="1" r="102" s="10" x14ac:dyDescent="0.2"/>
    <row customFormat="1" r="103" s="10" x14ac:dyDescent="0.2"/>
    <row customFormat="1" r="104" s="10" x14ac:dyDescent="0.2"/>
    <row customFormat="1" r="105" s="10" x14ac:dyDescent="0.2"/>
    <row customFormat="1" r="106" s="10" x14ac:dyDescent="0.2"/>
    <row customFormat="1" r="107" s="10" x14ac:dyDescent="0.2"/>
    <row customFormat="1" r="108" s="10" x14ac:dyDescent="0.2"/>
    <row customFormat="1" r="109" s="10" x14ac:dyDescent="0.2"/>
    <row customFormat="1" r="110" s="10" x14ac:dyDescent="0.2"/>
    <row customFormat="1" r="111" s="10" x14ac:dyDescent="0.2"/>
    <row customFormat="1" r="112" s="10" x14ac:dyDescent="0.2"/>
    <row customFormat="1" r="113" s="10" x14ac:dyDescent="0.2"/>
    <row customFormat="1" r="114" s="10" x14ac:dyDescent="0.2"/>
    <row customFormat="1" r="115" s="10" x14ac:dyDescent="0.2"/>
    <row customFormat="1" r="116" s="10" x14ac:dyDescent="0.2"/>
    <row customFormat="1" r="117" s="10" x14ac:dyDescent="0.2"/>
    <row customFormat="1" r="118" s="10" x14ac:dyDescent="0.2"/>
    <row customFormat="1" r="119" s="10" x14ac:dyDescent="0.2"/>
    <row customFormat="1" r="120" s="10" x14ac:dyDescent="0.2"/>
    <row customFormat="1" r="121" s="10" x14ac:dyDescent="0.2"/>
    <row customFormat="1" r="122" s="10" x14ac:dyDescent="0.2"/>
    <row customFormat="1" r="123" s="10" x14ac:dyDescent="0.2"/>
    <row customFormat="1" r="124" s="10" x14ac:dyDescent="0.2"/>
    <row customFormat="1" r="125" s="10" x14ac:dyDescent="0.2"/>
    <row customFormat="1" r="126" s="10" x14ac:dyDescent="0.2"/>
    <row customFormat="1" r="127" s="10" x14ac:dyDescent="0.2"/>
    <row customFormat="1" r="128" s="10" x14ac:dyDescent="0.2"/>
    <row customFormat="1" r="129" s="10" x14ac:dyDescent="0.2"/>
    <row customFormat="1" r="130" s="10" x14ac:dyDescent="0.2"/>
    <row customFormat="1" r="131" s="10" x14ac:dyDescent="0.2"/>
    <row customFormat="1" r="132" s="10" x14ac:dyDescent="0.2"/>
    <row customFormat="1" r="133" s="10" x14ac:dyDescent="0.2"/>
    <row customFormat="1" r="134" s="10" x14ac:dyDescent="0.2"/>
    <row customFormat="1" r="135" s="10" x14ac:dyDescent="0.2"/>
    <row customFormat="1" r="136" s="10" x14ac:dyDescent="0.2"/>
    <row customFormat="1" r="137" s="10" x14ac:dyDescent="0.2"/>
    <row customFormat="1" r="138" s="10" x14ac:dyDescent="0.2"/>
    <row customFormat="1" r="139" s="10" x14ac:dyDescent="0.2"/>
    <row customFormat="1" r="140" s="10" x14ac:dyDescent="0.2"/>
    <row customFormat="1" r="141" s="10" x14ac:dyDescent="0.2"/>
    <row customFormat="1" r="142" s="10" x14ac:dyDescent="0.2"/>
    <row customFormat="1" r="143" s="10" x14ac:dyDescent="0.2"/>
    <row customFormat="1" r="144" s="10" x14ac:dyDescent="0.2"/>
    <row customFormat="1" r="145" s="10" spans="2:13" x14ac:dyDescent="0.2"/>
    <row customFormat="1" r="146" s="10" spans="2:13" x14ac:dyDescent="0.2"/>
    <row customFormat="1" r="147" s="10" spans="2:13" x14ac:dyDescent="0.2"/>
    <row customFormat="1" r="148" s="10" spans="2:13" x14ac:dyDescent="0.2"/>
    <row customFormat="1" r="149" s="10" spans="2:13" x14ac:dyDescent="0.2"/>
    <row customFormat="1" r="150" s="10" spans="2:13" x14ac:dyDescent="0.2"/>
    <row customFormat="1" r="151" s="10" spans="2:13" x14ac:dyDescent="0.2"/>
    <row customFormat="1" r="152" s="10" spans="2:13" x14ac:dyDescent="0.2"/>
    <row customFormat="1" r="153" s="10" spans="2:13" x14ac:dyDescent="0.2"/>
    <row customFormat="1" r="154" s="10" spans="2:13" x14ac:dyDescent="0.2"/>
    <row customFormat="1" r="155" s="10" spans="2:13" x14ac:dyDescent="0.2"/>
    <row customFormat="1" r="156" s="10" spans="2:13" x14ac:dyDescent="0.2"/>
    <row customFormat="1" r="157" s="10" spans="2:13" x14ac:dyDescent="0.2"/>
    <row customFormat="1" r="158" s="10" spans="2:13" x14ac:dyDescent="0.2"/>
    <row r="159" spans="2:13" x14ac:dyDescent="0.2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</sheetData>
  <mergeCells count="5">
    <mergeCell ref="B48:P48"/>
    <mergeCell ref="B41:L41"/>
    <mergeCell ref="B43:L43"/>
    <mergeCell ref="A1:P1"/>
    <mergeCell ref="B47:P47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Iowa Enrollment Report prepared for the Iowa Coordinating Council for Post-High
School Education
LSA Staff Contact:  Robin Madison (515.281.5270) robin.madison@legis.iowa.gov
&C&G
&R&G]]></oddFooter>
  </headerFooter>
  <ignoredErrors>
    <ignoredError sqref="B28:L38" unlockedFormula="1"/>
  </ignoredErrors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R260"/>
  <sheetViews>
    <sheetView workbookViewId="0">
      <pane activePane="bottomLeft" state="frozen" topLeftCell="A17" ySplit="1"/>
      <selection activeCell="K18" pane="bottomLeft" sqref="K18:K34"/>
    </sheetView>
  </sheetViews>
  <sheetFormatPr defaultColWidth="9" defaultRowHeight="11.4" x14ac:dyDescent="0.2"/>
  <cols>
    <col min="1" max="1" bestFit="true" customWidth="true" style="57" width="4.875" collapsed="false"/>
    <col min="2" max="2" bestFit="true" customWidth="true" style="58" width="7.75" collapsed="false"/>
    <col min="3" max="3" bestFit="true" customWidth="true" style="58" width="18.25" collapsed="false"/>
    <col min="4" max="4" bestFit="true" customWidth="true" style="58" width="19.125" collapsed="false"/>
    <col min="5" max="5" bestFit="true" customWidth="true" style="58" width="7.375" collapsed="false"/>
    <col min="6" max="6" bestFit="true" customWidth="true" style="59" width="13.75" collapsed="false"/>
    <col min="7" max="16384" style="48" width="9.0" collapsed="false"/>
  </cols>
  <sheetData>
    <row customFormat="1" r="1" s="64" spans="1:17" x14ac:dyDescent="0.2">
      <c r="A1" s="60" t="s">
        <v>6</v>
      </c>
      <c r="B1" s="61" t="s">
        <v>2</v>
      </c>
      <c r="C1" s="62" t="s">
        <v>14</v>
      </c>
      <c r="D1" s="62" t="s">
        <v>15</v>
      </c>
      <c r="E1" s="61" t="s">
        <v>7</v>
      </c>
      <c r="F1" s="63" t="s">
        <v>16</v>
      </c>
    </row>
    <row customFormat="1" r="2" s="45" spans="1:17" x14ac:dyDescent="0.2">
      <c r="A2" s="50">
        <v>1983</v>
      </c>
      <c r="B2" s="49">
        <v>53259</v>
      </c>
      <c r="C2" s="49">
        <v>32823</v>
      </c>
      <c r="D2" s="49">
        <v>39360</v>
      </c>
      <c r="E2" s="49">
        <f>IF(B2&gt;1,SUM(B2:D2),"")</f>
        <v>125442</v>
      </c>
      <c r="F2" s="51"/>
      <c r="H2" s="6"/>
      <c r="I2" s="38"/>
      <c r="J2" s="39"/>
      <c r="K2" s="36"/>
      <c r="L2" s="39"/>
      <c r="M2" s="39"/>
      <c r="N2" s="39"/>
      <c r="O2" s="37"/>
      <c r="P2" s="37"/>
      <c r="Q2" s="37"/>
    </row>
    <row customFormat="1" r="3" s="45" spans="1:17" x14ac:dyDescent="0.2">
      <c r="A3" s="50">
        <v>1984</v>
      </c>
      <c r="B3" s="49">
        <v>53952</v>
      </c>
      <c r="C3" s="49">
        <v>31393</v>
      </c>
      <c r="D3" s="49">
        <v>39679</v>
      </c>
      <c r="E3" s="49">
        <f ref="E3:E66" si="0" t="shared">IF(B3&gt;1,SUM(B3:D3),"")</f>
        <v>125024</v>
      </c>
      <c r="F3" s="51"/>
      <c r="H3" s="6"/>
      <c r="I3" s="37"/>
      <c r="J3" s="39"/>
      <c r="K3" s="37"/>
      <c r="L3" s="39"/>
      <c r="M3" s="39"/>
      <c r="N3" s="39"/>
      <c r="O3" s="37"/>
      <c r="P3" s="37"/>
      <c r="Q3" s="37"/>
    </row>
    <row customFormat="1" r="4" s="45" spans="1:17" x14ac:dyDescent="0.2">
      <c r="A4" s="50">
        <v>1985</v>
      </c>
      <c r="B4" s="49">
        <v>54347</v>
      </c>
      <c r="C4" s="49">
        <v>33652</v>
      </c>
      <c r="D4" s="49">
        <v>39661</v>
      </c>
      <c r="E4" s="49">
        <f si="0" t="shared"/>
        <v>127660</v>
      </c>
      <c r="F4" s="52">
        <f>IF(B4&gt;1,(E4-E3)/E3*100,"")</f>
        <v>2.1083951881238803</v>
      </c>
      <c r="H4" s="6"/>
      <c r="I4" s="37"/>
      <c r="J4" s="39"/>
      <c r="K4" s="37"/>
      <c r="L4" s="39"/>
      <c r="M4" s="39"/>
      <c r="N4" s="39"/>
      <c r="O4" s="37"/>
      <c r="P4" s="37"/>
      <c r="Q4" s="37"/>
    </row>
    <row customFormat="1" r="5" s="45" spans="1:17" x14ac:dyDescent="0.2">
      <c r="A5" s="50">
        <v>1986</v>
      </c>
      <c r="B5" s="49">
        <v>53917</v>
      </c>
      <c r="C5" s="49">
        <v>33785</v>
      </c>
      <c r="D5" s="49">
        <v>41023</v>
      </c>
      <c r="E5" s="49">
        <f si="0" t="shared"/>
        <v>128725</v>
      </c>
      <c r="F5" s="52">
        <f ref="F5:F33" si="1" t="shared">IF(B5&gt;1,(E5-E4)/E4*100,"")</f>
        <v>0.83424721917593603</v>
      </c>
      <c r="H5" s="6"/>
      <c r="I5" s="37"/>
      <c r="J5" s="39"/>
      <c r="K5" s="37"/>
      <c r="L5" s="39"/>
      <c r="M5" s="39"/>
      <c r="N5" s="39"/>
      <c r="O5" s="37"/>
      <c r="P5" s="37"/>
      <c r="Q5" s="37"/>
    </row>
    <row customFormat="1" r="6" s="45" spans="1:17" x14ac:dyDescent="0.2">
      <c r="A6" s="50">
        <v>1987</v>
      </c>
      <c r="B6" s="49">
        <v>52413</v>
      </c>
      <c r="C6" s="49">
        <v>34806</v>
      </c>
      <c r="D6" s="49">
        <v>42959</v>
      </c>
      <c r="E6" s="49">
        <f si="0" t="shared"/>
        <v>130178</v>
      </c>
      <c r="F6" s="52">
        <f si="1" t="shared"/>
        <v>1.1287628665760341</v>
      </c>
      <c r="H6" s="6"/>
      <c r="I6" s="37"/>
      <c r="J6" s="39"/>
      <c r="K6" s="37"/>
      <c r="L6" s="39"/>
      <c r="M6" s="39"/>
      <c r="N6" s="39"/>
      <c r="O6" s="37"/>
      <c r="P6" s="37"/>
      <c r="Q6" s="37"/>
    </row>
    <row customFormat="1" r="7" s="45" spans="1:17" x14ac:dyDescent="0.2">
      <c r="A7" s="50">
        <v>1988</v>
      </c>
      <c r="B7" s="49">
        <v>52270</v>
      </c>
      <c r="C7" s="49">
        <v>35829</v>
      </c>
      <c r="D7" s="49">
        <v>44938</v>
      </c>
      <c r="E7" s="49">
        <f si="0" t="shared"/>
        <v>133037</v>
      </c>
      <c r="F7" s="52">
        <f si="1" t="shared"/>
        <v>2.1962236322573707</v>
      </c>
      <c r="H7" s="6"/>
      <c r="I7" s="37"/>
      <c r="J7" s="39"/>
      <c r="K7" s="37"/>
      <c r="L7" s="39"/>
      <c r="M7" s="39"/>
      <c r="N7" s="39"/>
      <c r="O7" s="37"/>
      <c r="P7" s="37"/>
      <c r="Q7" s="37"/>
    </row>
    <row customFormat="1" r="8" s="45" spans="1:17" x14ac:dyDescent="0.2">
      <c r="A8" s="50">
        <v>1989</v>
      </c>
      <c r="B8" s="49">
        <v>51989</v>
      </c>
      <c r="C8" s="49">
        <v>38332</v>
      </c>
      <c r="D8" s="49">
        <v>47374</v>
      </c>
      <c r="E8" s="49">
        <f si="0" t="shared"/>
        <v>137695</v>
      </c>
      <c r="F8" s="52">
        <f si="1" t="shared"/>
        <v>3.5012815983523384</v>
      </c>
      <c r="H8" s="6"/>
      <c r="I8" s="37"/>
      <c r="J8" s="39"/>
      <c r="K8" s="37"/>
      <c r="L8" s="39"/>
      <c r="M8" s="39"/>
      <c r="N8" s="39"/>
      <c r="O8" s="37"/>
      <c r="P8" s="37"/>
      <c r="Q8" s="37"/>
    </row>
    <row customFormat="1" r="9" s="45" spans="1:17" x14ac:dyDescent="0.2">
      <c r="A9" s="50">
        <v>1990</v>
      </c>
      <c r="B9" s="49">
        <v>51627</v>
      </c>
      <c r="C9" s="49">
        <v>39096</v>
      </c>
      <c r="D9" s="49">
        <v>49726</v>
      </c>
      <c r="E9" s="49">
        <f si="0" t="shared"/>
        <v>140449</v>
      </c>
      <c r="F9" s="52">
        <f si="1" t="shared"/>
        <v>2.0000726242782965</v>
      </c>
      <c r="G9" s="44"/>
      <c r="H9" s="6"/>
      <c r="I9" s="37"/>
      <c r="J9" s="39"/>
      <c r="K9" s="37"/>
      <c r="L9" s="39"/>
      <c r="M9" s="39"/>
      <c r="N9" s="39"/>
      <c r="O9" s="37"/>
      <c r="P9" s="37"/>
      <c r="Q9" s="37"/>
    </row>
    <row customFormat="1" r="10" s="45" spans="1:17" x14ac:dyDescent="0.2">
      <c r="A10" s="53">
        <v>1991</v>
      </c>
      <c r="B10" s="49">
        <v>51450</v>
      </c>
      <c r="C10" s="49">
        <v>39224</v>
      </c>
      <c r="D10" s="49">
        <v>52259</v>
      </c>
      <c r="E10" s="49">
        <f si="0" t="shared"/>
        <v>142933</v>
      </c>
      <c r="F10" s="52">
        <f si="1" t="shared"/>
        <v>1.7686135180741764</v>
      </c>
      <c r="G10" s="44"/>
      <c r="H10" s="19"/>
      <c r="I10" s="37"/>
      <c r="J10" s="39"/>
      <c r="K10" s="37"/>
      <c r="L10" s="39"/>
      <c r="M10" s="39"/>
      <c r="N10" s="39"/>
      <c r="O10" s="37"/>
      <c r="P10" s="37"/>
      <c r="Q10" s="37"/>
    </row>
    <row customFormat="1" r="11" s="45" spans="1:17" x14ac:dyDescent="0.2">
      <c r="A11" s="54">
        <v>1992</v>
      </c>
      <c r="B11" s="49">
        <v>50917</v>
      </c>
      <c r="C11" s="49">
        <v>39768</v>
      </c>
      <c r="D11" s="49">
        <v>55589</v>
      </c>
      <c r="E11" s="49">
        <f si="0" t="shared"/>
        <v>146274</v>
      </c>
      <c r="F11" s="52">
        <f si="1" t="shared"/>
        <v>2.3374588093722233</v>
      </c>
      <c r="G11" s="44"/>
      <c r="H11" s="36"/>
      <c r="I11" s="37"/>
      <c r="J11" s="39"/>
      <c r="K11" s="37"/>
      <c r="L11" s="39"/>
      <c r="M11" s="39"/>
      <c r="N11" s="39"/>
      <c r="O11" s="37"/>
      <c r="P11" s="37"/>
      <c r="Q11" s="37"/>
    </row>
    <row customFormat="1" r="12" s="45" spans="1:17" x14ac:dyDescent="0.2">
      <c r="A12" s="55">
        <v>1993</v>
      </c>
      <c r="B12" s="56">
        <v>50019</v>
      </c>
      <c r="C12" s="56">
        <v>40277</v>
      </c>
      <c r="D12" s="56">
        <v>56088</v>
      </c>
      <c r="E12" s="49">
        <f si="0" t="shared"/>
        <v>146384</v>
      </c>
      <c r="F12" s="52">
        <f si="1" t="shared"/>
        <v>7.5201334481862808E-2</v>
      </c>
      <c r="G12" s="44"/>
      <c r="H12" s="30"/>
      <c r="I12" s="31"/>
      <c r="J12" s="32"/>
      <c r="K12" s="31"/>
      <c r="L12" s="32"/>
      <c r="M12" s="32"/>
      <c r="N12" s="32"/>
      <c r="O12" s="37"/>
      <c r="P12" s="37"/>
      <c r="Q12" s="37"/>
    </row>
    <row customFormat="1" r="13" s="46" spans="1:17" x14ac:dyDescent="0.2">
      <c r="A13" s="55">
        <v>1994</v>
      </c>
      <c r="B13" s="56">
        <v>64232</v>
      </c>
      <c r="C13" s="56">
        <v>45577</v>
      </c>
      <c r="D13" s="56">
        <v>56226</v>
      </c>
      <c r="E13" s="49">
        <f si="0" t="shared"/>
        <v>166035</v>
      </c>
      <c r="F13" s="52">
        <f si="1" t="shared"/>
        <v>13.424281342223193</v>
      </c>
      <c r="G13" s="44"/>
      <c r="H13" s="30"/>
      <c r="I13" s="31"/>
      <c r="J13" s="32"/>
      <c r="K13" s="31"/>
      <c r="L13" s="32"/>
      <c r="M13" s="32"/>
      <c r="N13" s="32"/>
      <c r="O13" s="34"/>
      <c r="P13" s="33"/>
      <c r="Q13" s="34"/>
    </row>
    <row customFormat="1" r="14" s="46" spans="1:17" x14ac:dyDescent="0.2">
      <c r="A14" s="55">
        <v>1995</v>
      </c>
      <c r="B14" s="56">
        <v>64830</v>
      </c>
      <c r="C14" s="56">
        <v>46485</v>
      </c>
      <c r="D14" s="56">
        <v>57615</v>
      </c>
      <c r="E14" s="49">
        <f si="0" t="shared"/>
        <v>168930</v>
      </c>
      <c r="F14" s="52">
        <f si="1" t="shared"/>
        <v>1.7436082753636279</v>
      </c>
      <c r="G14" s="44"/>
      <c r="H14" s="30"/>
      <c r="I14" s="31"/>
      <c r="J14" s="32"/>
      <c r="K14" s="31"/>
      <c r="L14" s="32"/>
      <c r="M14" s="32"/>
      <c r="N14" s="32"/>
      <c r="O14" s="34"/>
      <c r="P14" s="33"/>
      <c r="Q14" s="34"/>
    </row>
    <row customFormat="1" r="15" s="46" spans="1:17" x14ac:dyDescent="0.2">
      <c r="A15" s="55">
        <v>1995</v>
      </c>
      <c r="B15" s="56">
        <v>64830</v>
      </c>
      <c r="C15" s="56">
        <v>46485</v>
      </c>
      <c r="D15" s="56">
        <v>57615</v>
      </c>
      <c r="E15" s="49">
        <f si="0" t="shared"/>
        <v>168930</v>
      </c>
      <c r="F15" s="52">
        <f si="1" t="shared"/>
        <v>0</v>
      </c>
      <c r="G15" s="44"/>
      <c r="H15" s="30"/>
      <c r="I15" s="31"/>
      <c r="J15" s="32"/>
      <c r="K15" s="31"/>
      <c r="L15" s="32"/>
      <c r="M15" s="32"/>
      <c r="N15" s="32"/>
      <c r="O15" s="34"/>
      <c r="P15" s="33"/>
      <c r="Q15" s="34"/>
    </row>
    <row customFormat="1" r="16" s="46" spans="1:17" x14ac:dyDescent="0.2">
      <c r="A16" s="55">
        <v>1996</v>
      </c>
      <c r="B16" s="56">
        <v>65777</v>
      </c>
      <c r="C16" s="56">
        <v>46739</v>
      </c>
      <c r="D16" s="56">
        <v>59414</v>
      </c>
      <c r="E16" s="49">
        <f si="0" t="shared"/>
        <v>171930</v>
      </c>
      <c r="F16" s="52">
        <f si="1" t="shared"/>
        <v>1.7758835020422661</v>
      </c>
      <c r="G16" s="44"/>
      <c r="H16" s="30"/>
      <c r="I16" s="31"/>
      <c r="J16" s="32"/>
      <c r="K16" s="31"/>
      <c r="L16" s="32"/>
      <c r="M16" s="32"/>
      <c r="N16" s="32"/>
      <c r="O16" s="33"/>
      <c r="P16" s="33"/>
      <c r="Q16" s="34"/>
    </row>
    <row customFormat="1" r="17" s="46" spans="1:17" x14ac:dyDescent="0.2">
      <c r="A17" s="55">
        <v>1997</v>
      </c>
      <c r="B17" s="56">
        <v>66363</v>
      </c>
      <c r="C17" s="56">
        <v>49117</v>
      </c>
      <c r="D17" s="56">
        <v>60620</v>
      </c>
      <c r="E17" s="49">
        <f si="0" t="shared"/>
        <v>176100</v>
      </c>
      <c r="F17" s="52">
        <f si="1" t="shared"/>
        <v>2.4254056883615425</v>
      </c>
      <c r="G17" s="44"/>
      <c r="H17" s="30"/>
      <c r="I17" s="31"/>
      <c r="J17" s="32"/>
      <c r="K17" s="31"/>
      <c r="L17" s="32"/>
      <c r="M17" s="32"/>
      <c r="N17" s="32"/>
      <c r="O17" s="33"/>
      <c r="P17" s="33"/>
      <c r="Q17" s="34"/>
    </row>
    <row customFormat="1" r="18" s="46" spans="1:17" x14ac:dyDescent="0.2">
      <c r="A18" s="55">
        <v>1998</v>
      </c>
      <c r="B18" s="56">
        <v>67619</v>
      </c>
      <c r="C18" s="56">
        <v>48334</v>
      </c>
      <c r="D18" s="56">
        <v>61480</v>
      </c>
      <c r="E18" s="49">
        <f si="0" t="shared"/>
        <v>177433</v>
      </c>
      <c r="F18" s="52">
        <f si="1" t="shared"/>
        <v>0.75695627484383865</v>
      </c>
      <c r="G18" s="44"/>
      <c r="H18" s="30"/>
      <c r="I18" s="31"/>
      <c r="J18" s="32"/>
      <c r="K18" s="31"/>
      <c r="L18" s="32"/>
      <c r="M18" s="32"/>
      <c r="N18" s="32"/>
      <c r="O18" s="33"/>
      <c r="P18" s="33"/>
      <c r="Q18" s="34"/>
    </row>
    <row customFormat="1" r="19" s="46" spans="1:17" x14ac:dyDescent="0.2">
      <c r="A19" s="55">
        <v>1999</v>
      </c>
      <c r="B19" s="56">
        <v>68509</v>
      </c>
      <c r="C19" s="56">
        <v>48141</v>
      </c>
      <c r="D19" s="56">
        <v>63793</v>
      </c>
      <c r="E19" s="49">
        <f si="0" t="shared"/>
        <v>180443</v>
      </c>
      <c r="F19" s="52">
        <f si="1" t="shared"/>
        <v>1.6964149848111683</v>
      </c>
      <c r="G19" s="44"/>
      <c r="H19" s="30"/>
      <c r="I19" s="31"/>
      <c r="J19" s="32"/>
      <c r="K19" s="31"/>
      <c r="L19" s="32"/>
      <c r="M19" s="32"/>
      <c r="N19" s="32"/>
      <c r="O19" s="34"/>
      <c r="P19" s="33"/>
      <c r="Q19" s="34"/>
    </row>
    <row customFormat="1" r="20" s="46" spans="1:17" x14ac:dyDescent="0.2">
      <c r="A20" s="55">
        <v>2000</v>
      </c>
      <c r="B20" s="56">
        <v>68930</v>
      </c>
      <c r="C20" s="56">
        <v>48337</v>
      </c>
      <c r="D20" s="56">
        <v>65836</v>
      </c>
      <c r="E20" s="49">
        <f si="0" t="shared"/>
        <v>183103</v>
      </c>
      <c r="F20" s="52">
        <f si="1" t="shared"/>
        <v>1.4741497314941561</v>
      </c>
      <c r="G20" s="47"/>
      <c r="H20" s="30"/>
      <c r="I20" s="32"/>
      <c r="J20" s="31"/>
      <c r="K20" s="32"/>
      <c r="L20" s="32"/>
      <c r="M20" s="32"/>
      <c r="N20" s="34"/>
      <c r="O20" s="33"/>
      <c r="P20" s="34"/>
    </row>
    <row customFormat="1" r="21" s="46" spans="1:17" x14ac:dyDescent="0.2">
      <c r="A21" s="55">
        <v>2001</v>
      </c>
      <c r="B21" s="56">
        <v>70661</v>
      </c>
      <c r="C21" s="56">
        <v>49362</v>
      </c>
      <c r="D21" s="56">
        <v>68581</v>
      </c>
      <c r="E21" s="49">
        <f si="0" t="shared"/>
        <v>188604</v>
      </c>
      <c r="F21" s="52">
        <f si="1" t="shared"/>
        <v>3.0043199729114214</v>
      </c>
      <c r="G21" s="47"/>
      <c r="H21" s="30"/>
      <c r="I21" s="31"/>
      <c r="J21" s="32"/>
      <c r="K21" s="31"/>
      <c r="L21" s="32"/>
      <c r="M21" s="32"/>
      <c r="N21" s="32"/>
      <c r="O21" s="33"/>
      <c r="P21" s="33"/>
      <c r="Q21" s="34"/>
    </row>
    <row customFormat="1" r="22" s="46" spans="1:17" x14ac:dyDescent="0.2">
      <c r="A22" s="55">
        <v>2002</v>
      </c>
      <c r="B22" s="56">
        <v>71521</v>
      </c>
      <c r="C22" s="56">
        <v>49231</v>
      </c>
      <c r="D22" s="56">
        <v>73805</v>
      </c>
      <c r="E22" s="49">
        <f si="0" t="shared"/>
        <v>194557</v>
      </c>
      <c r="F22" s="52">
        <f si="1" t="shared"/>
        <v>3.1563487518822506</v>
      </c>
      <c r="G22" s="47"/>
      <c r="H22" s="30"/>
      <c r="I22" s="31"/>
      <c r="J22" s="32"/>
      <c r="K22" s="31"/>
      <c r="L22" s="32"/>
      <c r="M22" s="32"/>
      <c r="N22" s="32"/>
      <c r="O22" s="33"/>
      <c r="P22" s="33"/>
      <c r="Q22" s="34"/>
    </row>
    <row customFormat="1" r="23" s="46" spans="1:17" x14ac:dyDescent="0.2">
      <c r="A23" s="55">
        <v>2003</v>
      </c>
      <c r="B23" s="56">
        <v>70566</v>
      </c>
      <c r="C23" s="56">
        <v>50595</v>
      </c>
      <c r="D23" s="56">
        <v>78292</v>
      </c>
      <c r="E23" s="49">
        <f si="0" t="shared"/>
        <v>199453</v>
      </c>
      <c r="F23" s="52">
        <f si="1" t="shared"/>
        <v>2.5164861711477871</v>
      </c>
      <c r="H23" s="30"/>
      <c r="I23" s="31"/>
      <c r="J23" s="32"/>
      <c r="K23" s="31"/>
      <c r="L23" s="32"/>
      <c r="M23" s="32"/>
      <c r="N23" s="32"/>
      <c r="O23" s="33"/>
      <c r="P23" s="33"/>
      <c r="Q23" s="34"/>
    </row>
    <row customFormat="1" r="24" s="46" spans="1:17" x14ac:dyDescent="0.2">
      <c r="A24" s="55">
        <v>2004</v>
      </c>
      <c r="B24" s="56">
        <v>68949</v>
      </c>
      <c r="C24" s="56">
        <v>51503</v>
      </c>
      <c r="D24" s="56">
        <v>81803</v>
      </c>
      <c r="E24" s="49">
        <f si="0" t="shared"/>
        <v>202255</v>
      </c>
      <c r="F24" s="52">
        <f si="1" t="shared"/>
        <v>1.4048422435360712</v>
      </c>
      <c r="H24" s="30"/>
      <c r="I24" s="31"/>
      <c r="J24" s="32"/>
      <c r="K24" s="31"/>
      <c r="L24" s="32"/>
      <c r="M24" s="32"/>
      <c r="N24" s="32"/>
      <c r="O24" s="33"/>
      <c r="P24" s="33"/>
      <c r="Q24" s="34"/>
    </row>
    <row customFormat="1" r="25" s="46" spans="1:17" x14ac:dyDescent="0.2">
      <c r="A25" s="55">
        <v>2005</v>
      </c>
      <c r="B25" s="56">
        <v>67896</v>
      </c>
      <c r="C25" s="56">
        <v>51854</v>
      </c>
      <c r="D25" s="56">
        <v>82499</v>
      </c>
      <c r="E25" s="49">
        <f si="0" t="shared"/>
        <v>202249</v>
      </c>
      <c r="F25" s="52">
        <f si="1" t="shared"/>
        <v>-2.9665521247929593E-3</v>
      </c>
      <c r="H25" s="30"/>
      <c r="I25" s="31"/>
      <c r="J25" s="32"/>
      <c r="K25" s="31"/>
      <c r="L25" s="32"/>
      <c r="M25" s="32"/>
      <c r="N25" s="32"/>
      <c r="O25" s="33"/>
      <c r="P25" s="33"/>
      <c r="Q25" s="34"/>
    </row>
    <row customFormat="1" r="26" s="46" spans="1:17" x14ac:dyDescent="0.2">
      <c r="A26" s="55">
        <v>2006</v>
      </c>
      <c r="B26" s="56">
        <v>67701</v>
      </c>
      <c r="C26" s="56">
        <v>52032</v>
      </c>
      <c r="D26" s="56">
        <v>84961</v>
      </c>
      <c r="E26" s="49">
        <f si="0" t="shared"/>
        <v>204694</v>
      </c>
      <c r="F26" s="52">
        <f si="1" t="shared"/>
        <v>1.20890585367542</v>
      </c>
      <c r="H26" s="30"/>
      <c r="I26" s="31"/>
      <c r="J26" s="32"/>
      <c r="K26" s="31"/>
      <c r="L26" s="32"/>
      <c r="M26" s="32"/>
      <c r="N26" s="32"/>
      <c r="O26" s="33"/>
      <c r="P26" s="33"/>
      <c r="Q26" s="34"/>
    </row>
    <row customFormat="1" r="27" s="46" spans="1:17" x14ac:dyDescent="0.2">
      <c r="A27" s="55">
        <v>2007</v>
      </c>
      <c r="B27" s="56">
        <v>69178</v>
      </c>
      <c r="C27" s="56">
        <v>52471</v>
      </c>
      <c r="D27" s="56">
        <v>87072</v>
      </c>
      <c r="E27" s="49">
        <f si="0" t="shared"/>
        <v>208721</v>
      </c>
      <c r="F27" s="52">
        <f si="1" t="shared"/>
        <v>1.9673268390866367</v>
      </c>
      <c r="H27" s="30"/>
      <c r="I27" s="31"/>
      <c r="J27" s="32"/>
      <c r="K27" s="31"/>
      <c r="L27" s="32"/>
      <c r="M27" s="32"/>
      <c r="N27" s="32"/>
      <c r="O27" s="33"/>
      <c r="P27" s="33"/>
      <c r="Q27" s="34"/>
    </row>
    <row customFormat="1" r="28" s="46" spans="1:17" x14ac:dyDescent="0.2">
      <c r="A28" s="55">
        <v>2008</v>
      </c>
      <c r="B28" s="56">
        <v>70325</v>
      </c>
      <c r="C28" s="56">
        <v>52847</v>
      </c>
      <c r="D28" s="56">
        <v>88104</v>
      </c>
      <c r="E28" s="49">
        <f si="0" t="shared"/>
        <v>211276</v>
      </c>
      <c r="F28" s="52">
        <f si="1" t="shared"/>
        <v>1.2241221534967732</v>
      </c>
      <c r="H28" s="30"/>
      <c r="I28" s="31"/>
      <c r="J28" s="32"/>
      <c r="K28" s="31"/>
      <c r="L28" s="32"/>
      <c r="M28" s="32"/>
      <c r="N28" s="32"/>
      <c r="O28" s="33"/>
      <c r="P28" s="33"/>
      <c r="Q28" s="34"/>
    </row>
    <row customFormat="1" r="29" s="46" spans="1:17" x14ac:dyDescent="0.2">
      <c r="A29" s="55">
        <v>2009</v>
      </c>
      <c r="B29" s="56">
        <v>71353</v>
      </c>
      <c r="C29" s="56">
        <v>52938</v>
      </c>
      <c r="D29" s="56">
        <v>100736</v>
      </c>
      <c r="E29" s="49">
        <f si="0" t="shared"/>
        <v>225027</v>
      </c>
      <c r="F29" s="52">
        <f si="1" t="shared"/>
        <v>6.508548060357068</v>
      </c>
      <c r="H29" s="30"/>
      <c r="I29" s="31"/>
      <c r="J29" s="32"/>
      <c r="K29" s="31"/>
      <c r="L29" s="32"/>
      <c r="M29" s="32"/>
      <c r="N29" s="32"/>
      <c r="O29" s="33"/>
      <c r="P29" s="33"/>
      <c r="Q29" s="34"/>
    </row>
    <row customFormat="1" r="30" s="46" spans="1:17" x14ac:dyDescent="0.2">
      <c r="A30" s="55">
        <v>2010</v>
      </c>
      <c r="B30" s="56">
        <v>72708</v>
      </c>
      <c r="C30" s="56">
        <v>49750</v>
      </c>
      <c r="D30" s="56">
        <v>106596</v>
      </c>
      <c r="E30" s="49">
        <f si="0" t="shared"/>
        <v>229054</v>
      </c>
      <c r="F30" s="52">
        <f si="1" t="shared"/>
        <v>1.7895630302141519</v>
      </c>
      <c r="H30" s="30"/>
      <c r="I30" s="31"/>
      <c r="J30" s="32"/>
      <c r="K30" s="31"/>
      <c r="L30" s="32"/>
      <c r="M30" s="32"/>
      <c r="N30" s="32"/>
      <c r="O30" s="33"/>
      <c r="P30" s="33"/>
      <c r="Q30" s="34"/>
    </row>
    <row customFormat="1" r="31" s="46" spans="1:17" x14ac:dyDescent="0.2">
      <c r="A31" s="55">
        <v>2011</v>
      </c>
      <c r="B31" s="56">
        <v>73948</v>
      </c>
      <c r="C31" s="56">
        <v>54854</v>
      </c>
      <c r="D31" s="56">
        <v>105975</v>
      </c>
      <c r="E31" s="49">
        <f si="0" t="shared"/>
        <v>234777</v>
      </c>
      <c r="F31" s="52">
        <f si="1" t="shared"/>
        <v>2.4985374627817021</v>
      </c>
      <c r="H31" s="30"/>
      <c r="I31" s="31"/>
      <c r="J31" s="32"/>
      <c r="K31" s="31"/>
      <c r="L31" s="32"/>
      <c r="M31" s="32"/>
      <c r="N31" s="32"/>
      <c r="O31" s="33"/>
      <c r="P31" s="33"/>
      <c r="Q31" s="34"/>
    </row>
    <row customFormat="1" r="32" s="46" spans="1:17" x14ac:dyDescent="0.2">
      <c r="A32" s="55">
        <v>2012</v>
      </c>
      <c r="B32" s="56">
        <v>74811</v>
      </c>
      <c r="C32" s="56">
        <v>55858</v>
      </c>
      <c r="D32" s="56">
        <v>100519</v>
      </c>
      <c r="E32" s="49">
        <f si="0" t="shared"/>
        <v>231188</v>
      </c>
      <c r="F32" s="52">
        <f si="1" t="shared"/>
        <v>-1.5286846667262977</v>
      </c>
      <c r="H32" s="30"/>
      <c r="I32" s="31"/>
      <c r="J32" s="32"/>
      <c r="K32" s="31"/>
      <c r="L32" s="32"/>
      <c r="M32" s="32"/>
      <c r="N32" s="32"/>
      <c r="O32" s="33"/>
      <c r="P32" s="33"/>
      <c r="Q32" s="34"/>
    </row>
    <row customFormat="1" r="33" s="46" spans="1:17" x14ac:dyDescent="0.2">
      <c r="A33" s="55">
        <v>2013</v>
      </c>
      <c r="B33" s="56">
        <v>76465</v>
      </c>
      <c r="C33" s="56">
        <v>55770</v>
      </c>
      <c r="D33" s="56">
        <v>94234</v>
      </c>
      <c r="E33" s="49">
        <f si="0" t="shared"/>
        <v>226469</v>
      </c>
      <c r="F33" s="52">
        <f si="1" t="shared"/>
        <v>-2.0411959098223091</v>
      </c>
      <c r="H33" s="30"/>
      <c r="I33" s="31"/>
      <c r="J33" s="32"/>
      <c r="K33" s="31"/>
      <c r="L33" s="32"/>
      <c r="M33" s="32"/>
      <c r="N33" s="32"/>
      <c r="O33" s="33"/>
      <c r="P33" s="33"/>
      <c r="Q33" s="34"/>
    </row>
    <row customFormat="1" r="34" s="46" spans="1:17" x14ac:dyDescent="0.2">
      <c r="A34" s="55">
        <v>2014</v>
      </c>
      <c r="B34" s="56">
        <v>78047</v>
      </c>
      <c r="C34" s="56">
        <v>52898</v>
      </c>
      <c r="D34" s="56">
        <v>93772</v>
      </c>
      <c r="E34" s="49">
        <f si="0" t="shared"/>
        <v>224717</v>
      </c>
      <c r="F34" s="52">
        <f>IF(B34&gt;1,(E34-E33)/E33*100,"")</f>
        <v>-0.77361581496805298</v>
      </c>
      <c r="H34" s="30"/>
      <c r="I34" s="31"/>
      <c r="J34" s="32"/>
      <c r="K34" s="31"/>
      <c r="L34" s="32"/>
      <c r="M34" s="32"/>
      <c r="N34" s="32"/>
      <c r="O34" s="33"/>
      <c r="P34" s="33"/>
      <c r="Q34" s="34"/>
    </row>
    <row r="35" spans="1:17" x14ac:dyDescent="0.2">
      <c r="A35" s="57">
        <v>2015</v>
      </c>
      <c r="B35" s="22">
        <v>80132</v>
      </c>
      <c r="C35" s="22">
        <v>53084</v>
      </c>
      <c r="D35" s="22">
        <v>93074</v>
      </c>
      <c r="E35" s="49">
        <f si="0" t="shared"/>
        <v>226290</v>
      </c>
      <c r="F35" s="52">
        <f ref="F35:F84" si="2" t="shared">IF(B35&gt;1,(E35-E34)/E34*100,"")</f>
        <v>0.69999154492094495</v>
      </c>
      <c r="K35" s="86"/>
    </row>
    <row r="36" spans="1:17" x14ac:dyDescent="0.2">
      <c r="A36" s="57">
        <v>2016</v>
      </c>
      <c r="B36" s="58">
        <v>81899</v>
      </c>
      <c r="C36" s="58">
        <v>49596</v>
      </c>
      <c r="D36" s="58">
        <v>91430</v>
      </c>
      <c r="E36" s="49">
        <f si="0" t="shared"/>
        <v>222925</v>
      </c>
      <c r="F36" s="52">
        <f si="2" t="shared"/>
        <v>-1.4870299173626762</v>
      </c>
      <c r="K36" s="86"/>
    </row>
    <row r="37" spans="1:17" x14ac:dyDescent="0.2">
      <c r="A37" s="57">
        <v>2017</v>
      </c>
      <c r="B37" s="58">
        <v>81621</v>
      </c>
      <c r="C37" s="58">
        <v>50199</v>
      </c>
      <c r="D37" s="58">
        <v>88792</v>
      </c>
      <c r="E37" s="49">
        <f si="0" t="shared"/>
        <v>220612</v>
      </c>
      <c r="F37" s="52">
        <f si="2" t="shared"/>
        <v>-1.0375686890209712</v>
      </c>
      <c r="K37" s="86"/>
    </row>
    <row r="38" spans="1:17" x14ac:dyDescent="0.2">
      <c r="E38" s="49" t="str">
        <f si="0" t="shared"/>
        <v/>
      </c>
      <c r="F38" s="52" t="str">
        <f si="2" t="shared"/>
        <v/>
      </c>
      <c r="K38" s="86"/>
    </row>
    <row r="39" spans="1:17" x14ac:dyDescent="0.2">
      <c r="E39" s="49" t="str">
        <f si="0" t="shared"/>
        <v/>
      </c>
      <c r="F39" s="52" t="str">
        <f si="2" t="shared"/>
        <v/>
      </c>
      <c r="K39" s="86"/>
    </row>
    <row r="40" spans="1:17" x14ac:dyDescent="0.2">
      <c r="E40" s="49" t="str">
        <f si="0" t="shared"/>
        <v/>
      </c>
      <c r="F40" s="52" t="str">
        <f si="2" t="shared"/>
        <v/>
      </c>
      <c r="K40" s="86"/>
    </row>
    <row r="41" spans="1:17" x14ac:dyDescent="0.2">
      <c r="E41" s="49" t="str">
        <f si="0" t="shared"/>
        <v/>
      </c>
      <c r="F41" s="52" t="str">
        <f si="2" t="shared"/>
        <v/>
      </c>
      <c r="K41" s="86"/>
    </row>
    <row r="42" spans="1:17" x14ac:dyDescent="0.2">
      <c r="E42" s="49" t="str">
        <f si="0" t="shared"/>
        <v/>
      </c>
      <c r="F42" s="52" t="str">
        <f si="2" t="shared"/>
        <v/>
      </c>
      <c r="K42" s="86"/>
    </row>
    <row r="43" spans="1:17" x14ac:dyDescent="0.2">
      <c r="E43" s="49" t="str">
        <f si="0" t="shared"/>
        <v/>
      </c>
      <c r="F43" s="52" t="str">
        <f si="2" t="shared"/>
        <v/>
      </c>
      <c r="K43" s="86"/>
    </row>
    <row r="44" spans="1:17" x14ac:dyDescent="0.2">
      <c r="E44" s="49" t="str">
        <f si="0" t="shared"/>
        <v/>
      </c>
      <c r="F44" s="52" t="str">
        <f si="2" t="shared"/>
        <v/>
      </c>
      <c r="K44" s="86"/>
    </row>
    <row r="45" spans="1:17" x14ac:dyDescent="0.2">
      <c r="E45" s="49" t="str">
        <f si="0" t="shared"/>
        <v/>
      </c>
      <c r="F45" s="52" t="str">
        <f si="2" t="shared"/>
        <v/>
      </c>
      <c r="K45" s="86"/>
    </row>
    <row r="46" spans="1:17" x14ac:dyDescent="0.2">
      <c r="E46" s="49" t="str">
        <f si="0" t="shared"/>
        <v/>
      </c>
      <c r="F46" s="52" t="str">
        <f si="2" t="shared"/>
        <v/>
      </c>
      <c r="K46" s="86"/>
    </row>
    <row r="47" spans="1:17" x14ac:dyDescent="0.2">
      <c r="E47" s="49" t="str">
        <f si="0" t="shared"/>
        <v/>
      </c>
      <c r="F47" s="52" t="str">
        <f si="2" t="shared"/>
        <v/>
      </c>
    </row>
    <row r="48" spans="1:17" x14ac:dyDescent="0.2">
      <c r="E48" s="49" t="str">
        <f si="0" t="shared"/>
        <v/>
      </c>
      <c r="F48" s="52" t="str">
        <f si="2" t="shared"/>
        <v/>
      </c>
    </row>
    <row r="49" spans="5:6" x14ac:dyDescent="0.2">
      <c r="E49" s="49" t="str">
        <f si="0" t="shared"/>
        <v/>
      </c>
      <c r="F49" s="52" t="str">
        <f si="2" t="shared"/>
        <v/>
      </c>
    </row>
    <row r="50" spans="5:6" x14ac:dyDescent="0.2">
      <c r="E50" s="49" t="str">
        <f si="0" t="shared"/>
        <v/>
      </c>
      <c r="F50" s="52" t="str">
        <f si="2" t="shared"/>
        <v/>
      </c>
    </row>
    <row r="51" spans="5:6" x14ac:dyDescent="0.2">
      <c r="E51" s="49" t="str">
        <f si="0" t="shared"/>
        <v/>
      </c>
      <c r="F51" s="52" t="str">
        <f si="2" t="shared"/>
        <v/>
      </c>
    </row>
    <row r="52" spans="5:6" x14ac:dyDescent="0.2">
      <c r="E52" s="49" t="str">
        <f si="0" t="shared"/>
        <v/>
      </c>
      <c r="F52" s="52" t="str">
        <f si="2" t="shared"/>
        <v/>
      </c>
    </row>
    <row r="53" spans="5:6" x14ac:dyDescent="0.2">
      <c r="E53" s="49" t="str">
        <f si="0" t="shared"/>
        <v/>
      </c>
      <c r="F53" s="52" t="str">
        <f si="2" t="shared"/>
        <v/>
      </c>
    </row>
    <row r="54" spans="5:6" x14ac:dyDescent="0.2">
      <c r="E54" s="49" t="str">
        <f si="0" t="shared"/>
        <v/>
      </c>
      <c r="F54" s="52" t="str">
        <f si="2" t="shared"/>
        <v/>
      </c>
    </row>
    <row r="55" spans="5:6" x14ac:dyDescent="0.2">
      <c r="E55" s="49" t="str">
        <f si="0" t="shared"/>
        <v/>
      </c>
      <c r="F55" s="52" t="str">
        <f si="2" t="shared"/>
        <v/>
      </c>
    </row>
    <row r="56" spans="5:6" x14ac:dyDescent="0.2">
      <c r="E56" s="49" t="str">
        <f si="0" t="shared"/>
        <v/>
      </c>
      <c r="F56" s="52" t="str">
        <f si="2" t="shared"/>
        <v/>
      </c>
    </row>
    <row r="57" spans="5:6" x14ac:dyDescent="0.2">
      <c r="E57" s="49" t="str">
        <f si="0" t="shared"/>
        <v/>
      </c>
      <c r="F57" s="52" t="str">
        <f si="2" t="shared"/>
        <v/>
      </c>
    </row>
    <row r="58" spans="5:6" x14ac:dyDescent="0.2">
      <c r="E58" s="49" t="str">
        <f si="0" t="shared"/>
        <v/>
      </c>
      <c r="F58" s="52" t="str">
        <f si="2" t="shared"/>
        <v/>
      </c>
    </row>
    <row r="59" spans="5:6" x14ac:dyDescent="0.2">
      <c r="E59" s="49" t="str">
        <f si="0" t="shared"/>
        <v/>
      </c>
      <c r="F59" s="52" t="str">
        <f si="2" t="shared"/>
        <v/>
      </c>
    </row>
    <row r="60" spans="5:6" x14ac:dyDescent="0.2">
      <c r="E60" s="49" t="str">
        <f si="0" t="shared"/>
        <v/>
      </c>
      <c r="F60" s="52" t="str">
        <f si="2" t="shared"/>
        <v/>
      </c>
    </row>
    <row r="61" spans="5:6" x14ac:dyDescent="0.2">
      <c r="E61" s="49" t="str">
        <f si="0" t="shared"/>
        <v/>
      </c>
      <c r="F61" s="52" t="str">
        <f si="2" t="shared"/>
        <v/>
      </c>
    </row>
    <row r="62" spans="5:6" x14ac:dyDescent="0.2">
      <c r="E62" s="49" t="str">
        <f si="0" t="shared"/>
        <v/>
      </c>
      <c r="F62" s="52" t="str">
        <f si="2" t="shared"/>
        <v/>
      </c>
    </row>
    <row r="63" spans="5:6" x14ac:dyDescent="0.2">
      <c r="E63" s="49" t="str">
        <f si="0" t="shared"/>
        <v/>
      </c>
      <c r="F63" s="52" t="str">
        <f si="2" t="shared"/>
        <v/>
      </c>
    </row>
    <row r="64" spans="5:6" x14ac:dyDescent="0.2">
      <c r="E64" s="49" t="str">
        <f si="0" t="shared"/>
        <v/>
      </c>
      <c r="F64" s="52" t="str">
        <f si="2" t="shared"/>
        <v/>
      </c>
    </row>
    <row r="65" spans="5:6" x14ac:dyDescent="0.2">
      <c r="E65" s="49" t="str">
        <f si="0" t="shared"/>
        <v/>
      </c>
      <c r="F65" s="52" t="str">
        <f si="2" t="shared"/>
        <v/>
      </c>
    </row>
    <row r="66" spans="5:6" x14ac:dyDescent="0.2">
      <c r="E66" s="49" t="str">
        <f si="0" t="shared"/>
        <v/>
      </c>
      <c r="F66" s="52" t="str">
        <f si="2" t="shared"/>
        <v/>
      </c>
    </row>
    <row r="67" spans="5:6" x14ac:dyDescent="0.2">
      <c r="E67" s="49" t="str">
        <f ref="E67:E130" si="3" t="shared">IF(B67&gt;1,SUM(B67:D67),"")</f>
        <v/>
      </c>
      <c r="F67" s="52" t="str">
        <f si="2" t="shared"/>
        <v/>
      </c>
    </row>
    <row r="68" spans="5:6" x14ac:dyDescent="0.2">
      <c r="E68" s="49" t="str">
        <f si="3" t="shared"/>
        <v/>
      </c>
      <c r="F68" s="52" t="str">
        <f si="2" t="shared"/>
        <v/>
      </c>
    </row>
    <row r="69" spans="5:6" x14ac:dyDescent="0.2">
      <c r="E69" s="49" t="str">
        <f si="3" t="shared"/>
        <v/>
      </c>
      <c r="F69" s="52" t="str">
        <f si="2" t="shared"/>
        <v/>
      </c>
    </row>
    <row r="70" spans="5:6" x14ac:dyDescent="0.2">
      <c r="E70" s="49" t="str">
        <f si="3" t="shared"/>
        <v/>
      </c>
      <c r="F70" s="52" t="str">
        <f si="2" t="shared"/>
        <v/>
      </c>
    </row>
    <row r="71" spans="5:6" x14ac:dyDescent="0.2">
      <c r="E71" s="49" t="str">
        <f si="3" t="shared"/>
        <v/>
      </c>
      <c r="F71" s="52" t="str">
        <f si="2" t="shared"/>
        <v/>
      </c>
    </row>
    <row r="72" spans="5:6" x14ac:dyDescent="0.2">
      <c r="E72" s="49" t="str">
        <f si="3" t="shared"/>
        <v/>
      </c>
      <c r="F72" s="52" t="str">
        <f si="2" t="shared"/>
        <v/>
      </c>
    </row>
    <row r="73" spans="5:6" x14ac:dyDescent="0.2">
      <c r="E73" s="49" t="str">
        <f si="3" t="shared"/>
        <v/>
      </c>
      <c r="F73" s="52" t="str">
        <f si="2" t="shared"/>
        <v/>
      </c>
    </row>
    <row r="74" spans="5:6" x14ac:dyDescent="0.2">
      <c r="E74" s="49" t="str">
        <f si="3" t="shared"/>
        <v/>
      </c>
      <c r="F74" s="52" t="str">
        <f si="2" t="shared"/>
        <v/>
      </c>
    </row>
    <row r="75" spans="5:6" x14ac:dyDescent="0.2">
      <c r="E75" s="49" t="str">
        <f si="3" t="shared"/>
        <v/>
      </c>
      <c r="F75" s="52" t="str">
        <f si="2" t="shared"/>
        <v/>
      </c>
    </row>
    <row r="76" spans="5:6" x14ac:dyDescent="0.2">
      <c r="E76" s="49" t="str">
        <f si="3" t="shared"/>
        <v/>
      </c>
      <c r="F76" s="52" t="str">
        <f si="2" t="shared"/>
        <v/>
      </c>
    </row>
    <row r="77" spans="5:6" x14ac:dyDescent="0.2">
      <c r="E77" s="49" t="str">
        <f si="3" t="shared"/>
        <v/>
      </c>
      <c r="F77" s="52" t="str">
        <f si="2" t="shared"/>
        <v/>
      </c>
    </row>
    <row r="78" spans="5:6" x14ac:dyDescent="0.2">
      <c r="E78" s="49" t="str">
        <f si="3" t="shared"/>
        <v/>
      </c>
      <c r="F78" s="52" t="str">
        <f si="2" t="shared"/>
        <v/>
      </c>
    </row>
    <row r="79" spans="5:6" x14ac:dyDescent="0.2">
      <c r="E79" s="49" t="str">
        <f si="3" t="shared"/>
        <v/>
      </c>
      <c r="F79" s="52" t="str">
        <f si="2" t="shared"/>
        <v/>
      </c>
    </row>
    <row r="80" spans="5:6" x14ac:dyDescent="0.2">
      <c r="E80" s="49" t="str">
        <f si="3" t="shared"/>
        <v/>
      </c>
      <c r="F80" s="52" t="str">
        <f si="2" t="shared"/>
        <v/>
      </c>
    </row>
    <row r="81" spans="5:6" x14ac:dyDescent="0.2">
      <c r="E81" s="49" t="str">
        <f si="3" t="shared"/>
        <v/>
      </c>
      <c r="F81" s="52" t="str">
        <f si="2" t="shared"/>
        <v/>
      </c>
    </row>
    <row r="82" spans="5:6" x14ac:dyDescent="0.2">
      <c r="E82" s="49" t="str">
        <f si="3" t="shared"/>
        <v/>
      </c>
      <c r="F82" s="52" t="str">
        <f si="2" t="shared"/>
        <v/>
      </c>
    </row>
    <row r="83" spans="5:6" x14ac:dyDescent="0.2">
      <c r="E83" s="49" t="str">
        <f si="3" t="shared"/>
        <v/>
      </c>
      <c r="F83" s="52" t="str">
        <f si="2" t="shared"/>
        <v/>
      </c>
    </row>
    <row r="84" spans="5:6" x14ac:dyDescent="0.2">
      <c r="E84" s="49" t="str">
        <f si="3" t="shared"/>
        <v/>
      </c>
      <c r="F84" s="52" t="str">
        <f si="2" t="shared"/>
        <v/>
      </c>
    </row>
    <row r="85" spans="5:6" x14ac:dyDescent="0.2">
      <c r="E85" s="49" t="str">
        <f si="3" t="shared"/>
        <v/>
      </c>
    </row>
    <row r="86" spans="5:6" x14ac:dyDescent="0.2">
      <c r="E86" s="49" t="str">
        <f si="3" t="shared"/>
        <v/>
      </c>
    </row>
    <row r="87" spans="5:6" x14ac:dyDescent="0.2">
      <c r="E87" s="49" t="str">
        <f si="3" t="shared"/>
        <v/>
      </c>
    </row>
    <row r="88" spans="5:6" x14ac:dyDescent="0.2">
      <c r="E88" s="49" t="str">
        <f si="3" t="shared"/>
        <v/>
      </c>
    </row>
    <row r="89" spans="5:6" x14ac:dyDescent="0.2">
      <c r="E89" s="49" t="str">
        <f si="3" t="shared"/>
        <v/>
      </c>
    </row>
    <row r="90" spans="5:6" x14ac:dyDescent="0.2">
      <c r="E90" s="49" t="str">
        <f si="3" t="shared"/>
        <v/>
      </c>
    </row>
    <row r="91" spans="5:6" x14ac:dyDescent="0.2">
      <c r="E91" s="49" t="str">
        <f si="3" t="shared"/>
        <v/>
      </c>
    </row>
    <row r="92" spans="5:6" x14ac:dyDescent="0.2">
      <c r="E92" s="49" t="str">
        <f si="3" t="shared"/>
        <v/>
      </c>
    </row>
    <row r="93" spans="5:6" x14ac:dyDescent="0.2">
      <c r="E93" s="49" t="str">
        <f si="3" t="shared"/>
        <v/>
      </c>
    </row>
    <row r="94" spans="5:6" x14ac:dyDescent="0.2">
      <c r="E94" s="49" t="str">
        <f si="3" t="shared"/>
        <v/>
      </c>
    </row>
    <row r="95" spans="5:6" x14ac:dyDescent="0.2">
      <c r="E95" s="49" t="str">
        <f si="3" t="shared"/>
        <v/>
      </c>
    </row>
    <row r="96" spans="5:6" x14ac:dyDescent="0.2">
      <c r="E96" s="49" t="str">
        <f si="3" t="shared"/>
        <v/>
      </c>
    </row>
    <row r="97" spans="5:5" x14ac:dyDescent="0.2">
      <c r="E97" s="49" t="str">
        <f si="3" t="shared"/>
        <v/>
      </c>
    </row>
    <row r="98" spans="5:5" x14ac:dyDescent="0.2">
      <c r="E98" s="49" t="str">
        <f si="3" t="shared"/>
        <v/>
      </c>
    </row>
    <row r="99" spans="5:5" x14ac:dyDescent="0.2">
      <c r="E99" s="49" t="str">
        <f si="3" t="shared"/>
        <v/>
      </c>
    </row>
    <row r="100" spans="5:5" x14ac:dyDescent="0.2">
      <c r="E100" s="49" t="str">
        <f si="3" t="shared"/>
        <v/>
      </c>
    </row>
    <row r="101" spans="5:5" x14ac:dyDescent="0.2">
      <c r="E101" s="49" t="str">
        <f si="3" t="shared"/>
        <v/>
      </c>
    </row>
    <row r="102" spans="5:5" x14ac:dyDescent="0.2">
      <c r="E102" s="49" t="str">
        <f si="3" t="shared"/>
        <v/>
      </c>
    </row>
    <row r="103" spans="5:5" x14ac:dyDescent="0.2">
      <c r="E103" s="49" t="str">
        <f si="3" t="shared"/>
        <v/>
      </c>
    </row>
    <row r="104" spans="5:5" x14ac:dyDescent="0.2">
      <c r="E104" s="49" t="str">
        <f si="3" t="shared"/>
        <v/>
      </c>
    </row>
    <row r="105" spans="5:5" x14ac:dyDescent="0.2">
      <c r="E105" s="49" t="str">
        <f si="3" t="shared"/>
        <v/>
      </c>
    </row>
    <row r="106" spans="5:5" x14ac:dyDescent="0.2">
      <c r="E106" s="49" t="str">
        <f si="3" t="shared"/>
        <v/>
      </c>
    </row>
    <row r="107" spans="5:5" x14ac:dyDescent="0.2">
      <c r="E107" s="49" t="str">
        <f si="3" t="shared"/>
        <v/>
      </c>
    </row>
    <row r="108" spans="5:5" x14ac:dyDescent="0.2">
      <c r="E108" s="49" t="str">
        <f si="3" t="shared"/>
        <v/>
      </c>
    </row>
    <row r="109" spans="5:5" x14ac:dyDescent="0.2">
      <c r="E109" s="49" t="str">
        <f si="3" t="shared"/>
        <v/>
      </c>
    </row>
    <row r="110" spans="5:5" x14ac:dyDescent="0.2">
      <c r="E110" s="49" t="str">
        <f si="3" t="shared"/>
        <v/>
      </c>
    </row>
    <row r="111" spans="5:5" x14ac:dyDescent="0.2">
      <c r="E111" s="49" t="str">
        <f si="3" t="shared"/>
        <v/>
      </c>
    </row>
    <row r="112" spans="5:5" x14ac:dyDescent="0.2">
      <c r="E112" s="49" t="str">
        <f si="3" t="shared"/>
        <v/>
      </c>
    </row>
    <row r="113" spans="5:5" x14ac:dyDescent="0.2">
      <c r="E113" s="49" t="str">
        <f si="3" t="shared"/>
        <v/>
      </c>
    </row>
    <row r="114" spans="5:5" x14ac:dyDescent="0.2">
      <c r="E114" s="49" t="str">
        <f si="3" t="shared"/>
        <v/>
      </c>
    </row>
    <row r="115" spans="5:5" x14ac:dyDescent="0.2">
      <c r="E115" s="49" t="str">
        <f si="3" t="shared"/>
        <v/>
      </c>
    </row>
    <row r="116" spans="5:5" x14ac:dyDescent="0.2">
      <c r="E116" s="49" t="str">
        <f si="3" t="shared"/>
        <v/>
      </c>
    </row>
    <row r="117" spans="5:5" x14ac:dyDescent="0.2">
      <c r="E117" s="49" t="str">
        <f si="3" t="shared"/>
        <v/>
      </c>
    </row>
    <row r="118" spans="5:5" x14ac:dyDescent="0.2">
      <c r="E118" s="49" t="str">
        <f si="3" t="shared"/>
        <v/>
      </c>
    </row>
    <row r="119" spans="5:5" x14ac:dyDescent="0.2">
      <c r="E119" s="49" t="str">
        <f si="3" t="shared"/>
        <v/>
      </c>
    </row>
    <row r="120" spans="5:5" x14ac:dyDescent="0.2">
      <c r="E120" s="49" t="str">
        <f si="3" t="shared"/>
        <v/>
      </c>
    </row>
    <row r="121" spans="5:5" x14ac:dyDescent="0.2">
      <c r="E121" s="49" t="str">
        <f si="3" t="shared"/>
        <v/>
      </c>
    </row>
    <row r="122" spans="5:5" x14ac:dyDescent="0.2">
      <c r="E122" s="49" t="str">
        <f si="3" t="shared"/>
        <v/>
      </c>
    </row>
    <row r="123" spans="5:5" x14ac:dyDescent="0.2">
      <c r="E123" s="49" t="str">
        <f si="3" t="shared"/>
        <v/>
      </c>
    </row>
    <row r="124" spans="5:5" x14ac:dyDescent="0.2">
      <c r="E124" s="49" t="str">
        <f si="3" t="shared"/>
        <v/>
      </c>
    </row>
    <row r="125" spans="5:5" x14ac:dyDescent="0.2">
      <c r="E125" s="49" t="str">
        <f si="3" t="shared"/>
        <v/>
      </c>
    </row>
    <row r="126" spans="5:5" x14ac:dyDescent="0.2">
      <c r="E126" s="49" t="str">
        <f si="3" t="shared"/>
        <v/>
      </c>
    </row>
    <row r="127" spans="5:5" x14ac:dyDescent="0.2">
      <c r="E127" s="49" t="str">
        <f si="3" t="shared"/>
        <v/>
      </c>
    </row>
    <row r="128" spans="5:5" x14ac:dyDescent="0.2">
      <c r="E128" s="49" t="str">
        <f si="3" t="shared"/>
        <v/>
      </c>
    </row>
    <row r="129" spans="5:5" x14ac:dyDescent="0.2">
      <c r="E129" s="49" t="str">
        <f si="3" t="shared"/>
        <v/>
      </c>
    </row>
    <row r="130" spans="5:5" x14ac:dyDescent="0.2">
      <c r="E130" s="49" t="str">
        <f si="3" t="shared"/>
        <v/>
      </c>
    </row>
    <row r="131" spans="5:5" x14ac:dyDescent="0.2">
      <c r="E131" s="49" t="str">
        <f ref="E131:E194" si="4" t="shared">IF(B131&gt;1,SUM(B131:D131),"")</f>
        <v/>
      </c>
    </row>
    <row r="132" spans="5:5" x14ac:dyDescent="0.2">
      <c r="E132" s="49" t="str">
        <f si="4" t="shared"/>
        <v/>
      </c>
    </row>
    <row r="133" spans="5:5" x14ac:dyDescent="0.2">
      <c r="E133" s="49" t="str">
        <f si="4" t="shared"/>
        <v/>
      </c>
    </row>
    <row r="134" spans="5:5" x14ac:dyDescent="0.2">
      <c r="E134" s="49" t="str">
        <f si="4" t="shared"/>
        <v/>
      </c>
    </row>
    <row r="135" spans="5:5" x14ac:dyDescent="0.2">
      <c r="E135" s="49" t="str">
        <f si="4" t="shared"/>
        <v/>
      </c>
    </row>
    <row r="136" spans="5:5" x14ac:dyDescent="0.2">
      <c r="E136" s="49" t="str">
        <f si="4" t="shared"/>
        <v/>
      </c>
    </row>
    <row r="137" spans="5:5" x14ac:dyDescent="0.2">
      <c r="E137" s="49" t="str">
        <f si="4" t="shared"/>
        <v/>
      </c>
    </row>
    <row r="138" spans="5:5" x14ac:dyDescent="0.2">
      <c r="E138" s="49" t="str">
        <f si="4" t="shared"/>
        <v/>
      </c>
    </row>
    <row r="139" spans="5:5" x14ac:dyDescent="0.2">
      <c r="E139" s="49" t="str">
        <f si="4" t="shared"/>
        <v/>
      </c>
    </row>
    <row r="140" spans="5:5" x14ac:dyDescent="0.2">
      <c r="E140" s="49" t="str">
        <f si="4" t="shared"/>
        <v/>
      </c>
    </row>
    <row r="141" spans="5:5" x14ac:dyDescent="0.2">
      <c r="E141" s="49" t="str">
        <f si="4" t="shared"/>
        <v/>
      </c>
    </row>
    <row r="142" spans="5:5" x14ac:dyDescent="0.2">
      <c r="E142" s="49" t="str">
        <f si="4" t="shared"/>
        <v/>
      </c>
    </row>
    <row r="143" spans="5:5" x14ac:dyDescent="0.2">
      <c r="E143" s="49" t="str">
        <f si="4" t="shared"/>
        <v/>
      </c>
    </row>
    <row r="144" spans="5:5" x14ac:dyDescent="0.2">
      <c r="E144" s="49" t="str">
        <f si="4" t="shared"/>
        <v/>
      </c>
    </row>
    <row r="145" spans="5:5" x14ac:dyDescent="0.2">
      <c r="E145" s="49" t="str">
        <f si="4" t="shared"/>
        <v/>
      </c>
    </row>
    <row r="146" spans="5:5" x14ac:dyDescent="0.2">
      <c r="E146" s="49" t="str">
        <f si="4" t="shared"/>
        <v/>
      </c>
    </row>
    <row r="147" spans="5:5" x14ac:dyDescent="0.2">
      <c r="E147" s="49" t="str">
        <f si="4" t="shared"/>
        <v/>
      </c>
    </row>
    <row r="148" spans="5:5" x14ac:dyDescent="0.2">
      <c r="E148" s="49" t="str">
        <f si="4" t="shared"/>
        <v/>
      </c>
    </row>
    <row r="149" spans="5:5" x14ac:dyDescent="0.2">
      <c r="E149" s="49" t="str">
        <f si="4" t="shared"/>
        <v/>
      </c>
    </row>
    <row r="150" spans="5:5" x14ac:dyDescent="0.2">
      <c r="E150" s="49" t="str">
        <f si="4" t="shared"/>
        <v/>
      </c>
    </row>
    <row r="151" spans="5:5" x14ac:dyDescent="0.2">
      <c r="E151" s="49" t="str">
        <f si="4" t="shared"/>
        <v/>
      </c>
    </row>
    <row r="152" spans="5:5" x14ac:dyDescent="0.2">
      <c r="E152" s="49" t="str">
        <f si="4" t="shared"/>
        <v/>
      </c>
    </row>
    <row r="153" spans="5:5" x14ac:dyDescent="0.2">
      <c r="E153" s="49" t="str">
        <f si="4" t="shared"/>
        <v/>
      </c>
    </row>
    <row r="154" spans="5:5" x14ac:dyDescent="0.2">
      <c r="E154" s="49" t="str">
        <f si="4" t="shared"/>
        <v/>
      </c>
    </row>
    <row r="155" spans="5:5" x14ac:dyDescent="0.2">
      <c r="E155" s="49" t="str">
        <f si="4" t="shared"/>
        <v/>
      </c>
    </row>
    <row r="156" spans="5:5" x14ac:dyDescent="0.2">
      <c r="E156" s="49" t="str">
        <f si="4" t="shared"/>
        <v/>
      </c>
    </row>
    <row r="157" spans="5:5" x14ac:dyDescent="0.2">
      <c r="E157" s="49" t="str">
        <f si="4" t="shared"/>
        <v/>
      </c>
    </row>
    <row r="158" spans="5:5" x14ac:dyDescent="0.2">
      <c r="E158" s="49" t="str">
        <f si="4" t="shared"/>
        <v/>
      </c>
    </row>
    <row r="159" spans="5:5" x14ac:dyDescent="0.2">
      <c r="E159" s="49" t="str">
        <f si="4" t="shared"/>
        <v/>
      </c>
    </row>
    <row r="160" spans="5:5" x14ac:dyDescent="0.2">
      <c r="E160" s="49" t="str">
        <f si="4" t="shared"/>
        <v/>
      </c>
    </row>
    <row r="161" spans="5:5" x14ac:dyDescent="0.2">
      <c r="E161" s="49" t="str">
        <f si="4" t="shared"/>
        <v/>
      </c>
    </row>
    <row r="162" spans="5:5" x14ac:dyDescent="0.2">
      <c r="E162" s="49" t="str">
        <f si="4" t="shared"/>
        <v/>
      </c>
    </row>
    <row r="163" spans="5:5" x14ac:dyDescent="0.2">
      <c r="E163" s="49" t="str">
        <f si="4" t="shared"/>
        <v/>
      </c>
    </row>
    <row r="164" spans="5:5" x14ac:dyDescent="0.2">
      <c r="E164" s="49" t="str">
        <f si="4" t="shared"/>
        <v/>
      </c>
    </row>
    <row r="165" spans="5:5" x14ac:dyDescent="0.2">
      <c r="E165" s="49" t="str">
        <f si="4" t="shared"/>
        <v/>
      </c>
    </row>
    <row r="166" spans="5:5" x14ac:dyDescent="0.2">
      <c r="E166" s="49" t="str">
        <f si="4" t="shared"/>
        <v/>
      </c>
    </row>
    <row r="167" spans="5:5" x14ac:dyDescent="0.2">
      <c r="E167" s="49" t="str">
        <f si="4" t="shared"/>
        <v/>
      </c>
    </row>
    <row r="168" spans="5:5" x14ac:dyDescent="0.2">
      <c r="E168" s="49" t="str">
        <f si="4" t="shared"/>
        <v/>
      </c>
    </row>
    <row r="169" spans="5:5" x14ac:dyDescent="0.2">
      <c r="E169" s="49" t="str">
        <f si="4" t="shared"/>
        <v/>
      </c>
    </row>
    <row r="170" spans="5:5" x14ac:dyDescent="0.2">
      <c r="E170" s="49" t="str">
        <f si="4" t="shared"/>
        <v/>
      </c>
    </row>
    <row r="171" spans="5:5" x14ac:dyDescent="0.2">
      <c r="E171" s="49" t="str">
        <f si="4" t="shared"/>
        <v/>
      </c>
    </row>
    <row r="172" spans="5:5" x14ac:dyDescent="0.2">
      <c r="E172" s="49" t="str">
        <f si="4" t="shared"/>
        <v/>
      </c>
    </row>
    <row r="173" spans="5:5" x14ac:dyDescent="0.2">
      <c r="E173" s="49" t="str">
        <f si="4" t="shared"/>
        <v/>
      </c>
    </row>
    <row r="174" spans="5:5" x14ac:dyDescent="0.2">
      <c r="E174" s="49" t="str">
        <f si="4" t="shared"/>
        <v/>
      </c>
    </row>
    <row r="175" spans="5:5" x14ac:dyDescent="0.2">
      <c r="E175" s="49" t="str">
        <f si="4" t="shared"/>
        <v/>
      </c>
    </row>
    <row r="176" spans="5:5" x14ac:dyDescent="0.2">
      <c r="E176" s="49" t="str">
        <f si="4" t="shared"/>
        <v/>
      </c>
    </row>
    <row r="177" spans="5:5" x14ac:dyDescent="0.2">
      <c r="E177" s="49" t="str">
        <f si="4" t="shared"/>
        <v/>
      </c>
    </row>
    <row r="178" spans="5:5" x14ac:dyDescent="0.2">
      <c r="E178" s="49" t="str">
        <f si="4" t="shared"/>
        <v/>
      </c>
    </row>
    <row r="179" spans="5:5" x14ac:dyDescent="0.2">
      <c r="E179" s="49" t="str">
        <f si="4" t="shared"/>
        <v/>
      </c>
    </row>
    <row r="180" spans="5:5" x14ac:dyDescent="0.2">
      <c r="E180" s="49" t="str">
        <f si="4" t="shared"/>
        <v/>
      </c>
    </row>
    <row r="181" spans="5:5" x14ac:dyDescent="0.2">
      <c r="E181" s="49" t="str">
        <f si="4" t="shared"/>
        <v/>
      </c>
    </row>
    <row r="182" spans="5:5" x14ac:dyDescent="0.2">
      <c r="E182" s="49" t="str">
        <f si="4" t="shared"/>
        <v/>
      </c>
    </row>
    <row r="183" spans="5:5" x14ac:dyDescent="0.2">
      <c r="E183" s="49" t="str">
        <f si="4" t="shared"/>
        <v/>
      </c>
    </row>
    <row r="184" spans="5:5" x14ac:dyDescent="0.2">
      <c r="E184" s="49" t="str">
        <f si="4" t="shared"/>
        <v/>
      </c>
    </row>
    <row r="185" spans="5:5" x14ac:dyDescent="0.2">
      <c r="E185" s="49" t="str">
        <f si="4" t="shared"/>
        <v/>
      </c>
    </row>
    <row r="186" spans="5:5" x14ac:dyDescent="0.2">
      <c r="E186" s="49" t="str">
        <f si="4" t="shared"/>
        <v/>
      </c>
    </row>
    <row r="187" spans="5:5" x14ac:dyDescent="0.2">
      <c r="E187" s="49" t="str">
        <f si="4" t="shared"/>
        <v/>
      </c>
    </row>
    <row r="188" spans="5:5" x14ac:dyDescent="0.2">
      <c r="E188" s="49" t="str">
        <f si="4" t="shared"/>
        <v/>
      </c>
    </row>
    <row r="189" spans="5:5" x14ac:dyDescent="0.2">
      <c r="E189" s="49" t="str">
        <f si="4" t="shared"/>
        <v/>
      </c>
    </row>
    <row r="190" spans="5:5" x14ac:dyDescent="0.2">
      <c r="E190" s="49" t="str">
        <f si="4" t="shared"/>
        <v/>
      </c>
    </row>
    <row r="191" spans="5:5" x14ac:dyDescent="0.2">
      <c r="E191" s="49" t="str">
        <f si="4" t="shared"/>
        <v/>
      </c>
    </row>
    <row r="192" spans="5:5" x14ac:dyDescent="0.2">
      <c r="E192" s="49" t="str">
        <f si="4" t="shared"/>
        <v/>
      </c>
    </row>
    <row r="193" spans="5:5" x14ac:dyDescent="0.2">
      <c r="E193" s="49" t="str">
        <f si="4" t="shared"/>
        <v/>
      </c>
    </row>
    <row r="194" spans="5:5" x14ac:dyDescent="0.2">
      <c r="E194" s="49" t="str">
        <f si="4" t="shared"/>
        <v/>
      </c>
    </row>
    <row r="195" spans="5:5" x14ac:dyDescent="0.2">
      <c r="E195" s="49" t="str">
        <f ref="E195:E258" si="5" t="shared">IF(B195&gt;1,SUM(B195:D195),"")</f>
        <v/>
      </c>
    </row>
    <row r="196" spans="5:5" x14ac:dyDescent="0.2">
      <c r="E196" s="49" t="str">
        <f si="5" t="shared"/>
        <v/>
      </c>
    </row>
    <row r="197" spans="5:5" x14ac:dyDescent="0.2">
      <c r="E197" s="49" t="str">
        <f si="5" t="shared"/>
        <v/>
      </c>
    </row>
    <row r="198" spans="5:5" x14ac:dyDescent="0.2">
      <c r="E198" s="49" t="str">
        <f si="5" t="shared"/>
        <v/>
      </c>
    </row>
    <row r="199" spans="5:5" x14ac:dyDescent="0.2">
      <c r="E199" s="49" t="str">
        <f si="5" t="shared"/>
        <v/>
      </c>
    </row>
    <row r="200" spans="5:5" x14ac:dyDescent="0.2">
      <c r="E200" s="49" t="str">
        <f si="5" t="shared"/>
        <v/>
      </c>
    </row>
    <row r="201" spans="5:5" x14ac:dyDescent="0.2">
      <c r="E201" s="49" t="str">
        <f si="5" t="shared"/>
        <v/>
      </c>
    </row>
    <row r="202" spans="5:5" x14ac:dyDescent="0.2">
      <c r="E202" s="49" t="str">
        <f si="5" t="shared"/>
        <v/>
      </c>
    </row>
    <row r="203" spans="5:5" x14ac:dyDescent="0.2">
      <c r="E203" s="49" t="str">
        <f si="5" t="shared"/>
        <v/>
      </c>
    </row>
    <row r="204" spans="5:5" x14ac:dyDescent="0.2">
      <c r="E204" s="49" t="str">
        <f si="5" t="shared"/>
        <v/>
      </c>
    </row>
    <row r="205" spans="5:5" x14ac:dyDescent="0.2">
      <c r="E205" s="49" t="str">
        <f si="5" t="shared"/>
        <v/>
      </c>
    </row>
    <row r="206" spans="5:5" x14ac:dyDescent="0.2">
      <c r="E206" s="49" t="str">
        <f si="5" t="shared"/>
        <v/>
      </c>
    </row>
    <row r="207" spans="5:5" x14ac:dyDescent="0.2">
      <c r="E207" s="49" t="str">
        <f si="5" t="shared"/>
        <v/>
      </c>
    </row>
    <row r="208" spans="5:5" x14ac:dyDescent="0.2">
      <c r="E208" s="49" t="str">
        <f si="5" t="shared"/>
        <v/>
      </c>
    </row>
    <row r="209" spans="5:5" x14ac:dyDescent="0.2">
      <c r="E209" s="49" t="str">
        <f si="5" t="shared"/>
        <v/>
      </c>
    </row>
    <row r="210" spans="5:5" x14ac:dyDescent="0.2">
      <c r="E210" s="49" t="str">
        <f si="5" t="shared"/>
        <v/>
      </c>
    </row>
    <row r="211" spans="5:5" x14ac:dyDescent="0.2">
      <c r="E211" s="49" t="str">
        <f si="5" t="shared"/>
        <v/>
      </c>
    </row>
    <row r="212" spans="5:5" x14ac:dyDescent="0.2">
      <c r="E212" s="49" t="str">
        <f si="5" t="shared"/>
        <v/>
      </c>
    </row>
    <row r="213" spans="5:5" x14ac:dyDescent="0.2">
      <c r="E213" s="49" t="str">
        <f si="5" t="shared"/>
        <v/>
      </c>
    </row>
    <row r="214" spans="5:5" x14ac:dyDescent="0.2">
      <c r="E214" s="49" t="str">
        <f si="5" t="shared"/>
        <v/>
      </c>
    </row>
    <row r="215" spans="5:5" x14ac:dyDescent="0.2">
      <c r="E215" s="49" t="str">
        <f si="5" t="shared"/>
        <v/>
      </c>
    </row>
    <row r="216" spans="5:5" x14ac:dyDescent="0.2">
      <c r="E216" s="49" t="str">
        <f si="5" t="shared"/>
        <v/>
      </c>
    </row>
    <row r="217" spans="5:5" x14ac:dyDescent="0.2">
      <c r="E217" s="49" t="str">
        <f si="5" t="shared"/>
        <v/>
      </c>
    </row>
    <row r="218" spans="5:5" x14ac:dyDescent="0.2">
      <c r="E218" s="49" t="str">
        <f si="5" t="shared"/>
        <v/>
      </c>
    </row>
    <row r="219" spans="5:5" x14ac:dyDescent="0.2">
      <c r="E219" s="49" t="str">
        <f si="5" t="shared"/>
        <v/>
      </c>
    </row>
    <row r="220" spans="5:5" x14ac:dyDescent="0.2">
      <c r="E220" s="49" t="str">
        <f si="5" t="shared"/>
        <v/>
      </c>
    </row>
    <row r="221" spans="5:5" x14ac:dyDescent="0.2">
      <c r="E221" s="49" t="str">
        <f si="5" t="shared"/>
        <v/>
      </c>
    </row>
    <row r="222" spans="5:5" x14ac:dyDescent="0.2">
      <c r="E222" s="49" t="str">
        <f si="5" t="shared"/>
        <v/>
      </c>
    </row>
    <row r="223" spans="5:5" x14ac:dyDescent="0.2">
      <c r="E223" s="49" t="str">
        <f si="5" t="shared"/>
        <v/>
      </c>
    </row>
    <row r="224" spans="5:5" x14ac:dyDescent="0.2">
      <c r="E224" s="49" t="str">
        <f si="5" t="shared"/>
        <v/>
      </c>
    </row>
    <row r="225" spans="5:5" x14ac:dyDescent="0.2">
      <c r="E225" s="49" t="str">
        <f si="5" t="shared"/>
        <v/>
      </c>
    </row>
    <row r="226" spans="5:5" x14ac:dyDescent="0.2">
      <c r="E226" s="49" t="str">
        <f si="5" t="shared"/>
        <v/>
      </c>
    </row>
    <row r="227" spans="5:5" x14ac:dyDescent="0.2">
      <c r="E227" s="49" t="str">
        <f si="5" t="shared"/>
        <v/>
      </c>
    </row>
    <row r="228" spans="5:5" x14ac:dyDescent="0.2">
      <c r="E228" s="49" t="str">
        <f si="5" t="shared"/>
        <v/>
      </c>
    </row>
    <row r="229" spans="5:5" x14ac:dyDescent="0.2">
      <c r="E229" s="49" t="str">
        <f si="5" t="shared"/>
        <v/>
      </c>
    </row>
    <row r="230" spans="5:5" x14ac:dyDescent="0.2">
      <c r="E230" s="49" t="str">
        <f si="5" t="shared"/>
        <v/>
      </c>
    </row>
    <row r="231" spans="5:5" x14ac:dyDescent="0.2">
      <c r="E231" s="49" t="str">
        <f si="5" t="shared"/>
        <v/>
      </c>
    </row>
    <row r="232" spans="5:5" x14ac:dyDescent="0.2">
      <c r="E232" s="49" t="str">
        <f si="5" t="shared"/>
        <v/>
      </c>
    </row>
    <row r="233" spans="5:5" x14ac:dyDescent="0.2">
      <c r="E233" s="49" t="str">
        <f si="5" t="shared"/>
        <v/>
      </c>
    </row>
    <row r="234" spans="5:5" x14ac:dyDescent="0.2">
      <c r="E234" s="49" t="str">
        <f si="5" t="shared"/>
        <v/>
      </c>
    </row>
    <row r="235" spans="5:5" x14ac:dyDescent="0.2">
      <c r="E235" s="49" t="str">
        <f si="5" t="shared"/>
        <v/>
      </c>
    </row>
    <row r="236" spans="5:5" x14ac:dyDescent="0.2">
      <c r="E236" s="49" t="str">
        <f si="5" t="shared"/>
        <v/>
      </c>
    </row>
    <row r="237" spans="5:5" x14ac:dyDescent="0.2">
      <c r="E237" s="49" t="str">
        <f si="5" t="shared"/>
        <v/>
      </c>
    </row>
    <row r="238" spans="5:5" x14ac:dyDescent="0.2">
      <c r="E238" s="49" t="str">
        <f si="5" t="shared"/>
        <v/>
      </c>
    </row>
    <row r="239" spans="5:5" x14ac:dyDescent="0.2">
      <c r="E239" s="49" t="str">
        <f si="5" t="shared"/>
        <v/>
      </c>
    </row>
    <row r="240" spans="5:5" x14ac:dyDescent="0.2">
      <c r="E240" s="49" t="str">
        <f si="5" t="shared"/>
        <v/>
      </c>
    </row>
    <row r="241" spans="5:5" x14ac:dyDescent="0.2">
      <c r="E241" s="49" t="str">
        <f si="5" t="shared"/>
        <v/>
      </c>
    </row>
    <row r="242" spans="5:5" x14ac:dyDescent="0.2">
      <c r="E242" s="49" t="str">
        <f si="5" t="shared"/>
        <v/>
      </c>
    </row>
    <row r="243" spans="5:5" x14ac:dyDescent="0.2">
      <c r="E243" s="49" t="str">
        <f si="5" t="shared"/>
        <v/>
      </c>
    </row>
    <row r="244" spans="5:5" x14ac:dyDescent="0.2">
      <c r="E244" s="49" t="str">
        <f si="5" t="shared"/>
        <v/>
      </c>
    </row>
    <row r="245" spans="5:5" x14ac:dyDescent="0.2">
      <c r="E245" s="49" t="str">
        <f si="5" t="shared"/>
        <v/>
      </c>
    </row>
    <row r="246" spans="5:5" x14ac:dyDescent="0.2">
      <c r="E246" s="49" t="str">
        <f si="5" t="shared"/>
        <v/>
      </c>
    </row>
    <row r="247" spans="5:5" x14ac:dyDescent="0.2">
      <c r="E247" s="49" t="str">
        <f si="5" t="shared"/>
        <v/>
      </c>
    </row>
    <row r="248" spans="5:5" x14ac:dyDescent="0.2">
      <c r="E248" s="49" t="str">
        <f si="5" t="shared"/>
        <v/>
      </c>
    </row>
    <row r="249" spans="5:5" x14ac:dyDescent="0.2">
      <c r="E249" s="49" t="str">
        <f si="5" t="shared"/>
        <v/>
      </c>
    </row>
    <row r="250" spans="5:5" x14ac:dyDescent="0.2">
      <c r="E250" s="49" t="str">
        <f si="5" t="shared"/>
        <v/>
      </c>
    </row>
    <row r="251" spans="5:5" x14ac:dyDescent="0.2">
      <c r="E251" s="49" t="str">
        <f si="5" t="shared"/>
        <v/>
      </c>
    </row>
    <row r="252" spans="5:5" x14ac:dyDescent="0.2">
      <c r="E252" s="49" t="str">
        <f si="5" t="shared"/>
        <v/>
      </c>
    </row>
    <row r="253" spans="5:5" x14ac:dyDescent="0.2">
      <c r="E253" s="49" t="str">
        <f si="5" t="shared"/>
        <v/>
      </c>
    </row>
    <row r="254" spans="5:5" x14ac:dyDescent="0.2">
      <c r="E254" s="49" t="str">
        <f si="5" t="shared"/>
        <v/>
      </c>
    </row>
    <row r="255" spans="5:5" x14ac:dyDescent="0.2">
      <c r="E255" s="49" t="str">
        <f si="5" t="shared"/>
        <v/>
      </c>
    </row>
    <row r="256" spans="5:5" x14ac:dyDescent="0.2">
      <c r="E256" s="49" t="str">
        <f si="5" t="shared"/>
        <v/>
      </c>
    </row>
    <row r="257" spans="5:5" x14ac:dyDescent="0.2">
      <c r="E257" s="49" t="str">
        <f si="5" t="shared"/>
        <v/>
      </c>
    </row>
    <row r="258" spans="5:5" x14ac:dyDescent="0.2">
      <c r="E258" s="49" t="str">
        <f si="5" t="shared"/>
        <v/>
      </c>
    </row>
    <row r="259" spans="5:5" x14ac:dyDescent="0.2">
      <c r="E259" s="49" t="str">
        <f ref="E259:E260" si="6" t="shared">IF(B259&gt;1,SUM(B259:D259),"")</f>
        <v/>
      </c>
    </row>
    <row r="260" spans="5:5" x14ac:dyDescent="0.2">
      <c r="E260" s="49" t="str">
        <f si="6" t="shared"/>
        <v/>
      </c>
    </row>
  </sheetData>
  <pageMargins bottom="0.75" footer="0.3" header="0.3" left="0.7" right="0.7" top="0.75"/>
  <pageSetup orientation="portrait" r:id="rId1"/>
  <ignoredErrors>
    <ignoredError formulaRange="1" sqref="E2:E34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8"/>
  <sheetViews>
    <sheetView workbookViewId="0">
      <selection activeCell="B6" sqref="B6"/>
    </sheetView>
  </sheetViews>
  <sheetFormatPr defaultColWidth="10.25" defaultRowHeight="11.4" x14ac:dyDescent="0.2"/>
  <cols>
    <col min="1" max="1" bestFit="true" customWidth="true" style="65" width="34.25" collapsed="false"/>
    <col min="2" max="2" bestFit="true" customWidth="true" style="65" width="58.875" collapsed="false"/>
    <col min="3" max="4" style="65" width="10.25" collapsed="false"/>
    <col min="5" max="5" customWidth="true" style="65" width="35.625" collapsed="false"/>
    <col min="6" max="8" style="65" width="10.25" collapsed="false"/>
    <col min="9" max="9" customWidth="true" hidden="true" style="65" width="0.0" collapsed="false"/>
    <col min="10" max="16384" style="65" width="10.25" collapsed="false"/>
  </cols>
  <sheetData>
    <row r="1" spans="1:9" x14ac:dyDescent="0.2">
      <c r="A1" s="65" t="s">
        <v>17</v>
      </c>
      <c r="B1" s="66" t="s">
        <v>26</v>
      </c>
      <c r="I1" s="65" t="s">
        <v>18</v>
      </c>
    </row>
    <row r="2" spans="1:9" x14ac:dyDescent="0.2">
      <c r="A2" s="65" t="s">
        <v>19</v>
      </c>
      <c r="B2" s="85"/>
      <c r="I2" s="65" t="s">
        <v>20</v>
      </c>
    </row>
    <row r="3" spans="1:9" x14ac:dyDescent="0.2">
      <c r="A3" s="65" t="s">
        <v>21</v>
      </c>
      <c r="B3" s="65" t="s">
        <v>18</v>
      </c>
      <c r="I3" s="65" t="s">
        <v>22</v>
      </c>
    </row>
    <row ht="22.8" r="4" spans="1:9" x14ac:dyDescent="0.2">
      <c r="A4" s="65" t="s">
        <v>23</v>
      </c>
      <c r="B4" s="67" t="s">
        <v>27</v>
      </c>
      <c r="I4" s="65" t="s">
        <v>24</v>
      </c>
    </row>
    <row r="5" spans="1:9" x14ac:dyDescent="0.2">
      <c r="B5" s="67" t="s">
        <v>31</v>
      </c>
    </row>
    <row ht="22.8" r="6" spans="1:9" x14ac:dyDescent="0.2">
      <c r="B6" s="66" t="s">
        <v>28</v>
      </c>
      <c r="E6" s="66"/>
    </row>
    <row ht="34.200000000000003" r="7" spans="1:9" x14ac:dyDescent="0.2">
      <c r="B7" s="66" t="s">
        <v>30</v>
      </c>
    </row>
    <row ht="22.8" r="8" spans="1:9" x14ac:dyDescent="0.2">
      <c r="B8" s="66" t="s">
        <v>29</v>
      </c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2007-01-16T17:07:32Z</dcterms:created>
  <dc:creator>Guanci, Michael [LEGIS]</dc:creator>
  <cp:lastModifiedBy>Madison, Robin [LEGIS]</cp:lastModifiedBy>
  <cp:lastPrinted>2018-07-31T15:53:16Z</cp:lastPrinted>
  <dcterms:modified xsi:type="dcterms:W3CDTF">2018-09-27T18:37:46Z</dcterms:modified>
</cp:coreProperties>
</file>