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tabRatio="848" windowHeight="10590" windowWidth="23775" xWindow="600" yWindow="360"/>
  </bookViews>
  <sheets>
    <sheet name="Factbook" r:id="rId1" sheetId="3" state="veryHidden"/>
    <sheet name="Data" r:id="rId2" sheetId="15"/>
    <sheet name="Notes" r:id="rId3" sheetId="14" state="veryHidden"/>
  </sheets>
  <definedNames>
    <definedName localSheetId="0" name="_xlnm.Print_Area">Factbook!$A$1:$AG$57</definedName>
    <definedName hidden="1" localSheetId="2" name="Z_B60A0EE1_D2E9_4097_B405_8D1DC018882C_.wvu.Cols">Notes!$I:$I</definedName>
    <definedName hidden="1" localSheetId="2" name="Z_B9293FC9_A1D7_421B_B745_4AABE69223A2_.wvu.Cols">Notes!$I:$I</definedName>
  </definedNames>
  <calcPr calcId="162913"/>
</workbook>
</file>

<file path=xl/calcChain.xml><?xml version="1.0" encoding="utf-8"?>
<calcChain xmlns="http://schemas.openxmlformats.org/spreadsheetml/2006/main">
  <c i="15" l="1" r="J22"/>
  <c i="3" l="1" r="A51"/>
  <c i="15" r="H21"/>
  <c i="15" r="E21"/>
  <c i="15" l="1" r="J23"/>
  <c i="15" r="J24"/>
  <c i="15" r="J25"/>
  <c i="15" r="J26"/>
  <c i="15" r="J27"/>
  <c i="15" r="J28"/>
  <c i="15" r="J29"/>
  <c i="15" r="J30"/>
  <c i="15" r="J31"/>
  <c i="15" r="J32"/>
  <c i="15" r="J33"/>
  <c i="15" r="J34"/>
  <c i="15" r="J35"/>
  <c i="15" r="J36"/>
  <c i="15" r="J37"/>
  <c i="15" r="J38"/>
  <c i="15" r="J39"/>
  <c i="15" r="J40"/>
  <c i="15" r="J41"/>
  <c i="15" r="J42"/>
  <c i="15" r="J43"/>
  <c i="15" r="J44"/>
  <c i="15" r="J45"/>
  <c i="15" r="J46"/>
  <c i="15" r="J47"/>
  <c i="15" r="J48"/>
  <c i="15" r="J49"/>
  <c i="15" r="J50"/>
  <c i="15" r="J51"/>
  <c i="15" r="J52"/>
  <c i="15" r="J53"/>
  <c i="15" r="J54"/>
  <c i="15" r="J55"/>
  <c i="15" r="J56"/>
  <c i="15" r="J57"/>
  <c i="15" r="J58"/>
  <c i="15" r="J59"/>
  <c i="15" r="J60"/>
  <c i="15" r="J61"/>
  <c i="15" r="J62"/>
  <c i="15" r="J63"/>
  <c i="15" r="J64"/>
  <c i="15" r="J65"/>
  <c i="15" r="J66"/>
  <c i="15" r="J67"/>
  <c i="15" r="J68"/>
  <c i="15" r="J69"/>
  <c i="15" r="J70"/>
  <c i="15" r="J71"/>
  <c i="15" r="J72"/>
  <c i="15" r="J73"/>
  <c i="15" r="J74"/>
  <c i="15" r="J75"/>
  <c i="15" r="J76"/>
  <c i="15" r="J77"/>
  <c i="15" r="J78"/>
  <c i="15" r="J79"/>
  <c i="15" r="J80"/>
  <c i="15" r="J81"/>
  <c i="15" r="J82"/>
  <c i="15" r="J83"/>
  <c i="15" r="J84"/>
  <c i="15" r="J85"/>
  <c i="15" r="J86"/>
  <c i="15" r="J87"/>
  <c i="15" r="J88"/>
  <c i="15" r="J89"/>
  <c i="15" r="J90"/>
  <c i="15" r="J91"/>
  <c i="15" r="J92"/>
  <c i="15" r="J93"/>
  <c i="15" r="J94"/>
  <c i="15" r="J95"/>
  <c i="15" r="J96"/>
  <c i="15" r="J97"/>
  <c i="15" r="J98"/>
  <c i="15" r="J99"/>
  <c i="15" r="J100"/>
  <c i="15" r="J101"/>
  <c i="15" r="J21"/>
  <c i="15" r="J20"/>
  <c i="15" r="J2"/>
  <c i="15" r="J3"/>
  <c i="15" r="J4"/>
  <c i="15" r="J5"/>
  <c i="15" r="J6"/>
  <c i="15" r="J7"/>
  <c i="15" r="J8"/>
  <c i="15" r="J9"/>
  <c i="15" r="J10"/>
  <c i="15" r="J11"/>
  <c i="15" r="J13"/>
  <c i="15" r="J14"/>
  <c i="15" r="J15"/>
  <c i="15" r="J16"/>
  <c i="15" r="J17"/>
  <c i="15" r="J18"/>
  <c i="15" r="J19"/>
  <c i="3" r="A49"/>
  <c i="3" r="A50"/>
  <c i="3" r="A34"/>
  <c i="3" r="A35"/>
  <c i="3" r="A36"/>
  <c i="3" r="A37"/>
  <c i="3" r="A38"/>
  <c i="3" r="A39"/>
  <c i="3" r="A40"/>
  <c i="3" r="A41"/>
  <c i="3" r="A42"/>
  <c i="3" r="A43"/>
  <c i="3" r="A44"/>
  <c i="3" r="A45"/>
  <c i="3" r="A46"/>
  <c i="3" r="A47"/>
  <c i="3" r="A48"/>
  <c i="3" r="A33"/>
  <c i="3" r="AE5"/>
  <c i="3" r="AA4"/>
  <c i="3" r="W4"/>
  <c i="3" r="W26" s="1"/>
  <c i="3" r="S4"/>
  <c i="3" r="S26" s="1"/>
  <c i="3" r="O4"/>
  <c i="3" r="K4"/>
  <c i="3" r="G4"/>
  <c i="3" r="C4"/>
  <c i="3" r="C26" s="1"/>
  <c i="3" l="1" r="S52"/>
  <c i="3" r="U52" s="1"/>
  <c i="3" r="G21"/>
  <c i="3" r="G48" s="1"/>
  <c i="3" r="I48" s="1"/>
  <c i="3" r="G26"/>
  <c i="3" r="K18"/>
  <c i="3" r="K26"/>
  <c i="3" r="AA6"/>
  <c i="3" r="AA26"/>
  <c i="3" r="O16"/>
  <c i="3" r="O26"/>
  <c i="3" r="AE14"/>
  <c i="3" r="AE26"/>
  <c i="3" r="AE23"/>
  <c i="3" r="AE11"/>
  <c i="3" r="AE15"/>
  <c i="3" r="AE41" s="1"/>
  <c i="3" r="AG41" s="1"/>
  <c i="3" r="AA31"/>
  <c i="3" r="AA25"/>
  <c i="3" r="O15"/>
  <c i="3" r="AE31"/>
  <c i="3" r="AE25"/>
  <c i="3" r="K31"/>
  <c i="3" r="K25"/>
  <c i="3" r="O31"/>
  <c i="3" r="O25"/>
  <c i="3" r="C31"/>
  <c i="3" r="C25"/>
  <c i="3" r="C52" s="1"/>
  <c i="3" r="E52" s="1"/>
  <c i="3" r="O17"/>
  <c i="3" r="O43" s="1"/>
  <c i="3" r="Q43" s="1"/>
  <c i="3" r="S31"/>
  <c i="3" r="S25"/>
  <c i="3" r="K19"/>
  <c i="3" r="W31"/>
  <c i="3" r="W25"/>
  <c i="3" r="W52" s="1"/>
  <c i="3" r="Y52" s="1"/>
  <c i="3" r="O9"/>
  <c i="3" r="G31"/>
  <c i="3" r="G25"/>
  <c i="3" r="W9"/>
  <c i="3" r="G6"/>
  <c i="3" r="C14"/>
  <c i="3" r="G15"/>
  <c i="3" r="I15" s="1"/>
  <c i="3" r="K12"/>
  <c i="3" r="C13"/>
  <c i="3" r="G17"/>
  <c i="3" r="K14"/>
  <c i="3" r="O11"/>
  <c i="3" r="W17"/>
  <c i="3" r="AE19"/>
  <c i="3" r="G7"/>
  <c i="3" r="G23"/>
  <c i="3" r="K20"/>
  <c i="3" r="AA14"/>
  <c i="3" r="C22"/>
  <c i="3" r="G9"/>
  <c i="3" r="K6"/>
  <c i="3" r="K22"/>
  <c i="3" r="O19"/>
  <c i="3" r="AA15"/>
  <c i="3" r="C7"/>
  <c i="3" r="AA7"/>
  <c i="3" r="C23"/>
  <c i="3" r="C49" s="1"/>
  <c i="3" r="E49" s="1"/>
  <c i="3" r="C21"/>
  <c i="3" r="G13"/>
  <c i="3" r="K10"/>
  <c i="3" r="O7"/>
  <c i="3" r="O23"/>
  <c i="3" r="AA22"/>
  <c i="3" r="AE22"/>
  <c i="3" r="AE13"/>
  <c i="3" r="AE40" s="1"/>
  <c i="3" r="AG40" s="1"/>
  <c i="3" r="AE24"/>
  <c i="3" r="AE50" s="1"/>
  <c i="3" r="AG50" s="1"/>
  <c i="3" r="G22"/>
  <c i="3" r="C15"/>
  <c i="3" r="G14"/>
  <c i="3" r="G41" s="1"/>
  <c i="3" r="I41" s="1"/>
  <c i="3" r="K11"/>
  <c i="3" r="O8"/>
  <c i="3" r="O35" s="1"/>
  <c i="3" r="Q35" s="1"/>
  <c i="3" r="O24"/>
  <c i="3" r="AA23"/>
  <c i="3" r="AE21"/>
  <c i="3" r="K45"/>
  <c i="3" r="M45" s="1"/>
  <c i="3" r="O42"/>
  <c i="3" r="Q42" s="1"/>
  <c i="3" r="W18"/>
  <c i="3" r="S14"/>
  <c i="3" r="W19"/>
  <c i="3" r="AA8"/>
  <c i="3" r="AA16"/>
  <c i="3" r="AA24"/>
  <c i="3" r="C20"/>
  <c i="3" r="C12"/>
  <c i="3" r="G8"/>
  <c i="3" r="G16"/>
  <c i="3" r="G24"/>
  <c i="3" r="K13"/>
  <c i="3" r="K21"/>
  <c i="3" r="O10"/>
  <c i="3" r="O36" s="1"/>
  <c i="3" r="Q36" s="1"/>
  <c i="3" r="O18"/>
  <c i="3" r="S7"/>
  <c i="3" r="S15"/>
  <c i="3" r="S23"/>
  <c i="3" r="W12"/>
  <c i="3" r="W20"/>
  <c i="3" r="AA9"/>
  <c i="3" r="AA17"/>
  <c i="3" r="AE20"/>
  <c i="3" r="AE12"/>
  <c i="3" r="AE38" s="1"/>
  <c i="3" r="AG38" s="1"/>
  <c i="3" r="S13"/>
  <c i="3" r="W10"/>
  <c i="3" r="W11"/>
  <c i="3" r="C11"/>
  <c i="3" r="E11" s="1"/>
  <c i="3" r="S16"/>
  <c i="3" r="S24"/>
  <c i="3" r="W13"/>
  <c i="3" r="W21"/>
  <c i="3" r="AA10"/>
  <c i="3" r="AA18"/>
  <c i="3" r="C18"/>
  <c i="3" r="C10"/>
  <c i="3" r="G10"/>
  <c i="3" r="G18"/>
  <c i="3" r="K7"/>
  <c i="3" r="K15"/>
  <c i="3" r="K23"/>
  <c i="3" r="O12"/>
  <c i="3" r="O20"/>
  <c i="3" r="S9"/>
  <c i="3" r="S17"/>
  <c i="3" r="S43" s="1"/>
  <c i="3" r="U43" s="1"/>
  <c i="3" r="W6"/>
  <c i="3" r="W14"/>
  <c i="3" r="W40" s="1"/>
  <c i="3" r="Y40" s="1"/>
  <c i="3" r="W22"/>
  <c i="3" r="W48" s="1"/>
  <c i="3" r="Y48" s="1"/>
  <c i="3" r="AA11"/>
  <c i="3" r="AA37" s="1"/>
  <c i="3" r="AC37" s="1"/>
  <c i="3" r="AA19"/>
  <c i="3" r="AA45" s="1"/>
  <c i="3" r="AC45" s="1"/>
  <c i="3" r="AE18"/>
  <c i="3" r="AE10"/>
  <c i="3" r="S12"/>
  <c i="3" r="S6"/>
  <c i="3" r="C6"/>
  <c i="3" r="C17"/>
  <c i="3" r="C9"/>
  <c i="3" r="G11"/>
  <c i="3" r="G19"/>
  <c i="3" r="K8"/>
  <c i="3" r="K16"/>
  <c i="3" r="K24"/>
  <c i="3" r="O13"/>
  <c i="3" r="O21"/>
  <c i="3" r="S10"/>
  <c i="3" r="S18"/>
  <c i="3" r="W7"/>
  <c i="3" r="W15"/>
  <c i="3" r="W23"/>
  <c i="3" r="AA12"/>
  <c i="3" r="AA20"/>
  <c i="3" r="AE6"/>
  <c i="3" r="AC6" s="1"/>
  <c i="3" r="AE17"/>
  <c i="3" r="AE9"/>
  <c i="3" r="Q9" s="1"/>
  <c i="3" r="S20"/>
  <c i="3" r="S21"/>
  <c i="3" r="S22"/>
  <c i="3" r="C19"/>
  <c i="3" r="S8"/>
  <c i="3" r="C24"/>
  <c i="3" r="C16"/>
  <c i="3" r="C8"/>
  <c i="3" r="G12"/>
  <c i="3" r="G20"/>
  <c i="3" r="K9"/>
  <c i="3" r="K17"/>
  <c i="3" r="K44" s="1"/>
  <c i="3" r="M44" s="1"/>
  <c i="3" r="O6"/>
  <c i="3" r="O14"/>
  <c i="3" r="Q14" s="1"/>
  <c i="3" r="O22"/>
  <c i="3" r="S11"/>
  <c i="3" r="S19"/>
  <c i="3" r="W8"/>
  <c i="3" r="W16"/>
  <c i="3" r="W24"/>
  <c i="3" r="AA13"/>
  <c i="3" r="AA21"/>
  <c i="3" r="AE7"/>
  <c i="3" r="AE16"/>
  <c i="3" r="AE8"/>
  <c i="3" r="M14"/>
  <c i="3" l="1" r="Q26"/>
  <c i="3" r="O52"/>
  <c i="3" r="Q52" s="1"/>
  <c i="3" r="U11"/>
  <c i="3" r="K52"/>
  <c i="3" r="M52" s="1"/>
  <c i="3" r="M11"/>
  <c i="3" r="Y26"/>
  <c i="3" r="AE52"/>
  <c i="3" r="AG52" s="1"/>
  <c i="3" r="AC26"/>
  <c i="3" r="AA52"/>
  <c i="3" r="AC52" s="1"/>
  <c i="3" r="I26"/>
  <c i="3" r="G52"/>
  <c i="3" r="I52" s="1"/>
  <c i="3" r="AA33"/>
  <c i="3" r="AC33" s="1"/>
  <c i="3" r="S34"/>
  <c i="3" r="U34" s="1"/>
  <c i="3" r="AC14"/>
  <c i="3" r="E14"/>
  <c i="3" r="AA50"/>
  <c i="3" r="AC50" s="1"/>
  <c i="3" r="U14"/>
  <c i="3" r="M26"/>
  <c i="3" r="U26"/>
  <c i="3" r="Q17"/>
  <c i="3" r="E26"/>
  <c i="3" r="Q11"/>
  <c i="3" r="Q15"/>
  <c i="3" r="AE42"/>
  <c i="3" r="AG42" s="1"/>
  <c i="3" r="AC15"/>
  <c i="3" r="I13"/>
  <c i="3" r="E15"/>
  <c i="3" r="G33"/>
  <c i="3" r="I33" s="1"/>
  <c i="3" r="O38"/>
  <c i="3" r="Q38" s="1"/>
  <c i="3" r="W36"/>
  <c i="3" r="Y36" s="1"/>
  <c i="3" r="W35"/>
  <c i="3" r="Y35" s="1"/>
  <c i="3" r="Y25"/>
  <c i="3" r="W51"/>
  <c i="3" r="Y51" s="1"/>
  <c i="3" r="Q25"/>
  <c i="3" r="O51"/>
  <c i="3" r="Q51" s="1"/>
  <c i="3" r="AE51"/>
  <c i="3" r="AG51" s="1"/>
  <c i="3" r="G36"/>
  <c i="3" r="I36" s="1"/>
  <c i="3" r="I25"/>
  <c i="3" r="G51"/>
  <c i="3" r="I51" s="1"/>
  <c i="3" r="K37"/>
  <c i="3" r="M37" s="1"/>
  <c i="3" r="E25"/>
  <c i="3" r="C51"/>
  <c i="3" r="E51" s="1"/>
  <c i="3" r="K51"/>
  <c i="3" r="M51" s="1"/>
  <c i="3" r="U25"/>
  <c i="3" r="S51"/>
  <c i="3" r="U51" s="1"/>
  <c i="3" r="AC25"/>
  <c i="3" r="AA51"/>
  <c i="3" r="AC51" s="1"/>
  <c i="3" r="M13"/>
  <c i="3" r="C41"/>
  <c i="3" r="E41" s="1"/>
  <c i="3" r="O46"/>
  <c i="3" r="Q46" s="1"/>
  <c i="3" r="G50"/>
  <c i="3" r="I50" s="1"/>
  <c i="3" r="C48"/>
  <c i="3" r="E48" s="1"/>
  <c i="3" r="M25"/>
  <c i="3" r="G40"/>
  <c i="3" r="I40" s="1"/>
  <c i="3" r="I14"/>
  <c i="3" r="C50"/>
  <c i="3" r="E50" s="1"/>
  <c i="3" r="K49"/>
  <c i="3" r="M49" s="1"/>
  <c i="3" r="G34"/>
  <c i="3" r="I34" s="1"/>
  <c i="3" r="W44"/>
  <c i="3" r="Y44" s="1"/>
  <c i="3" r="O50"/>
  <c i="3" r="Q50" s="1"/>
  <c i="3" r="AE48"/>
  <c i="3" r="AG48" s="1"/>
  <c i="3" r="O33"/>
  <c i="3" r="Q33" s="1"/>
  <c i="3" r="Q13"/>
  <c i="3" r="K41"/>
  <c i="3" r="M41" s="1"/>
  <c i="3" r="AA49"/>
  <c i="3" r="AC49" s="1"/>
  <c i="3" r="K46"/>
  <c i="3" r="M46" s="1"/>
  <c i="3" r="C40"/>
  <c i="3" r="E40" s="1"/>
  <c i="3" r="AC13"/>
  <c i="3" r="K33"/>
  <c i="3" r="M33" s="1"/>
  <c i="3" r="AE46"/>
  <c i="3" r="AG46" s="1"/>
  <c i="3" r="O44"/>
  <c i="3" r="Q44" s="1"/>
  <c i="3" r="O34"/>
  <c i="3" r="Q34" s="1"/>
  <c i="3" r="G49"/>
  <c i="3" r="I49" s="1"/>
  <c i="3" r="K38"/>
  <c i="3" r="M38" s="1"/>
  <c i="3" r="K47"/>
  <c i="3" r="M47" s="1"/>
  <c i="3" r="AE49"/>
  <c i="3" r="AG49" s="1"/>
  <c i="3" r="C47"/>
  <c i="3" r="E47" s="1"/>
  <c i="3" r="AA41"/>
  <c i="3" r="AC41" s="1"/>
  <c i="3" r="E13"/>
  <c i="3" r="C33"/>
  <c i="3" r="E33" s="1"/>
  <c i="3" r="G44"/>
  <c i="3" r="I44" s="1"/>
  <c i="3" r="W37"/>
  <c i="3" r="Y37" s="1"/>
  <c i="3" r="I17"/>
  <c i="3" r="Q6"/>
  <c i="3" r="Y14"/>
  <c i="3" r="M12"/>
  <c i="3" r="Q12"/>
  <c i="3" r="S48"/>
  <c i="3" r="U48" s="1"/>
  <c i="3" r="W49"/>
  <c i="3" r="Y49" s="1"/>
  <c i="3" r="AC11"/>
  <c i="3" r="M15"/>
  <c i="3" r="Y12"/>
  <c i="3" r="AE33"/>
  <c i="3" r="AG33" s="1"/>
  <c i="3" r="O48"/>
  <c i="3" r="Q48" s="1"/>
  <c i="3" r="S41"/>
  <c i="3" r="U41" s="1"/>
  <c i="3" r="I9"/>
  <c i="3" r="S50"/>
  <c i="3" r="U50" s="1"/>
  <c i="3" r="AE39"/>
  <c i="3" r="AG39" s="1"/>
  <c i="3" r="AE34"/>
  <c i="3" r="AG34" s="1"/>
  <c i="3" r="S45"/>
  <c i="3" r="U45" s="1"/>
  <c i="3" r="G38"/>
  <c i="3" r="I38" s="1"/>
  <c i="3" r="Q16"/>
  <c i="3" r="Y10"/>
  <c i="3" r="AA35"/>
  <c i="3" r="AC35" s="1"/>
  <c i="3" r="C44"/>
  <c i="3" r="E44" s="1"/>
  <c i="3" r="Y11"/>
  <c i="3" r="Y6"/>
  <c i="3" r="AA47"/>
  <c i="3" r="AC47" s="1"/>
  <c i="3" r="O40"/>
  <c i="3" r="Q40" s="1"/>
  <c i="3" r="AE43"/>
  <c i="3" r="AG43" s="1"/>
  <c i="3" r="K48"/>
  <c i="3" r="M48" s="1"/>
  <c i="3" r="M10"/>
  <c i="3" r="I6"/>
  <c i="3" r="E12"/>
  <c i="3" r="G35"/>
  <c i="3" r="I35" s="1"/>
  <c i="3" r="U7"/>
  <c i="3" r="U15"/>
  <c i="3" r="K35"/>
  <c i="3" r="M35" s="1"/>
  <c i="3" r="AA38"/>
  <c i="3" r="AC38" s="1"/>
  <c i="3" r="K50"/>
  <c i="3" r="M50" s="1"/>
  <c i="3" r="U6"/>
  <c i="3" r="W39"/>
  <c i="3" r="Y39" s="1"/>
  <c i="3" r="C46"/>
  <c i="3" r="E46" s="1"/>
  <c i="3" r="M6"/>
  <c i="3" r="G46"/>
  <c i="3" r="I46" s="1"/>
  <c i="3" r="S47"/>
  <c i="3" r="U47" s="1"/>
  <c i="3" r="S38"/>
  <c i="3" r="U38" s="1"/>
  <c i="3" r="AA43"/>
  <c i="3" r="AC43" s="1"/>
  <c i="3" r="M16"/>
  <c i="3" r="K42"/>
  <c i="3" r="M42" s="1"/>
  <c i="3" r="W41"/>
  <c i="3" r="Y41" s="1"/>
  <c i="3" r="S42"/>
  <c i="3" r="U42" s="1"/>
  <c i="3" r="U16"/>
  <c i="3" r="I10"/>
  <c i="3" r="U8"/>
  <c i="3" r="E7"/>
  <c i="3" r="Y15"/>
  <c i="3" r="S37"/>
  <c i="3" r="U37" s="1"/>
  <c i="3" r="E8"/>
  <c i="3" r="C34"/>
  <c i="3" r="E34" s="1"/>
  <c i="3" r="S46"/>
  <c i="3" r="U46" s="1"/>
  <c i="3" r="W33"/>
  <c i="3" r="Y33" s="1"/>
  <c i="3" r="G45"/>
  <c i="3" r="I45" s="1"/>
  <c i="3" r="AE44"/>
  <c i="3" r="AG44" s="1"/>
  <c i="3" r="AE45"/>
  <c i="3" r="AG45" s="1"/>
  <c i="3" r="S35"/>
  <c i="3" r="U35" s="1"/>
  <c i="3" r="C36"/>
  <c i="3" r="E36" s="1"/>
  <c i="3" r="C37"/>
  <c i="3" r="E37" s="1"/>
  <c i="3" r="W46"/>
  <c i="3" r="Y46" s="1"/>
  <c i="3" r="K40"/>
  <c i="3" r="M40" s="1"/>
  <c i="3" r="K39"/>
  <c i="3" r="M39" s="1"/>
  <c i="3" r="AC16"/>
  <c i="3" r="AA42"/>
  <c i="3" r="AC42" s="1"/>
  <c i="3" r="AA48"/>
  <c i="3" r="AC48" s="1"/>
  <c i="3" r="G47"/>
  <c i="3" r="I47" s="1"/>
  <c i="3" r="M9"/>
  <c i="3" r="AC12"/>
  <c i="3" r="K34"/>
  <c i="3" r="M34" s="1"/>
  <c i="3" r="M7"/>
  <c i="3" r="AE35"/>
  <c i="3" r="AG35" s="1"/>
  <c i="3" r="W38"/>
  <c i="3" r="Y38" s="1"/>
  <c i="3" r="U12"/>
  <c i="3" r="U10"/>
  <c i="3" r="S36"/>
  <c i="3" r="U36" s="1"/>
  <c i="3" r="AA44"/>
  <c i="3" r="AC44" s="1"/>
  <c i="3" r="S49"/>
  <c i="3" r="U49" s="1"/>
  <c i="3" r="G42"/>
  <c i="3" r="I42" s="1"/>
  <c i="3" r="I16"/>
  <c i="3" r="W45"/>
  <c i="3" r="Y45" s="1"/>
  <c i="3" r="G39"/>
  <c i="3" r="I39" s="1"/>
  <c i="3" r="G43"/>
  <c i="3" r="I43" s="1"/>
  <c i="3" r="O37"/>
  <c i="3" r="Q37" s="1"/>
  <c i="3" r="I20"/>
  <c i="3" r="Y8"/>
  <c i="3" r="W34"/>
  <c i="3" r="Y34" s="1"/>
  <c i="3" r="E16"/>
  <c i="3" r="C42"/>
  <c i="3" r="E42" s="1"/>
  <c i="3" r="G37"/>
  <c i="3" r="I37" s="1"/>
  <c i="3" r="Q10"/>
  <c i="3" r="AC17"/>
  <c i="3" r="U17"/>
  <c i="3" r="Y7"/>
  <c i="3" r="AC7"/>
  <c i="3" r="Y17"/>
  <c i="3" r="I11"/>
  <c i="3" r="U9"/>
  <c i="3" r="Q7"/>
  <c i="3" r="E17"/>
  <c i="3" r="O47"/>
  <c i="3" r="Q47" s="1"/>
  <c i="3" r="C43"/>
  <c i="3" r="E43" s="1"/>
  <c i="3" r="AC10"/>
  <c i="3" r="AA36"/>
  <c i="3" r="AC36" s="1"/>
  <c i="3" r="U13"/>
  <c i="3" r="S39"/>
  <c i="3" r="U39" s="1"/>
  <c i="3" r="S40"/>
  <c i="3" r="U40" s="1"/>
  <c i="3" r="O45"/>
  <c i="3" r="Q45" s="1"/>
  <c i="3" r="O49"/>
  <c i="3" r="Q49" s="1"/>
  <c i="3" r="W42"/>
  <c i="3" r="Y42" s="1"/>
  <c i="3" r="Y16"/>
  <c i="3" r="C39"/>
  <c i="3" r="E39" s="1"/>
  <c i="3" r="C38"/>
  <c i="3" r="E38" s="1"/>
  <c i="3" r="AE36"/>
  <c i="3" r="AG36" s="1"/>
  <c i="3" r="AE37"/>
  <c i="3" r="AG37" s="1"/>
  <c i="3" r="I8"/>
  <c i="3" r="S44"/>
  <c i="3" r="U44" s="1"/>
  <c i="3" r="AC8"/>
  <c i="3" r="AA34"/>
  <c i="3" r="AC34" s="1"/>
  <c i="3" r="W43"/>
  <c i="3" r="Y43" s="1"/>
  <c i="3" r="E9"/>
  <c i="3" r="C35"/>
  <c i="3" r="E35" s="1"/>
  <c i="3" r="AC9"/>
  <c i="3" r="AA39"/>
  <c i="3" r="AC39" s="1"/>
  <c i="3" r="Y9"/>
  <c i="3" r="M17"/>
  <c i="3" r="E10"/>
  <c i="3" r="M8"/>
  <c i="3" r="I7"/>
  <c i="3" r="Y13"/>
  <c i="3" r="I12"/>
  <c i="3" r="W50"/>
  <c i="3" r="Y50" s="1"/>
  <c i="3" r="K43"/>
  <c i="3" r="M43" s="1"/>
  <c i="3" r="C45"/>
  <c i="3" r="E45" s="1"/>
  <c i="3" r="AA46"/>
  <c i="3" r="AC46" s="1"/>
  <c i="3" r="O39"/>
  <c i="3" r="Q39" s="1"/>
  <c i="3" r="E6"/>
  <c i="3" r="W47"/>
  <c i="3" r="Y47" s="1"/>
  <c i="3" r="S33"/>
  <c i="3" r="U33" s="1"/>
  <c i="3" r="Q8"/>
  <c i="3" r="AA40"/>
  <c i="3" r="AC40" s="1"/>
  <c i="3" r="O41"/>
  <c i="3" r="Q41" s="1"/>
  <c i="3" r="K36"/>
  <c i="3" r="M36" s="1"/>
  <c i="3" r="AE47"/>
  <c i="3" r="AG47" s="1"/>
  <c i="3" r="AC20"/>
  <c i="3" r="M20"/>
  <c i="3" r="Q20"/>
  <c i="3" r="Y20"/>
  <c i="3" r="U20"/>
  <c i="3" r="E20"/>
  <c i="3" r="E24"/>
  <c i="3" l="1" r="U23"/>
  <c i="3" r="E23"/>
  <c i="3" r="Q23"/>
  <c i="3" r="Y23"/>
  <c i="3" r="I23"/>
  <c i="3" r="AC23"/>
  <c i="3" r="M23"/>
  <c i="3" r="Q21"/>
  <c i="3" r="E21"/>
  <c i="3" r="AC21"/>
  <c i="3" r="M21"/>
  <c i="3" r="U21"/>
  <c i="3" r="Y21"/>
  <c i="3" r="I21"/>
  <c i="3" r="Q22"/>
  <c i="3" r="U22"/>
  <c i="3" r="E22"/>
  <c i="3" r="AC22"/>
  <c i="3" r="M22"/>
  <c i="3" r="Y22"/>
  <c i="3" r="I22"/>
  <c i="3" r="I24"/>
  <c i="3" r="U24"/>
  <c i="3" r="Y24"/>
  <c i="3" r="Q24"/>
  <c i="3" r="M24"/>
  <c i="3" r="AC24"/>
  <c i="3" l="1" r="AC19"/>
  <c i="3" r="M19"/>
  <c i="3" r="Y19"/>
  <c i="3" r="I19"/>
  <c i="3" r="U19"/>
  <c i="3" r="E19"/>
  <c i="3" r="Q19"/>
  <c i="3" r="Y18"/>
  <c i="3" r="AC18"/>
  <c i="3" r="M18"/>
  <c i="3" r="U18"/>
  <c i="3" r="E18"/>
  <c i="3" r="Q18"/>
  <c i="3" r="I18"/>
</calcChain>
</file>

<file path=xl/sharedStrings.xml><?xml version="1.0" encoding="utf-8"?>
<sst xmlns="http://schemas.openxmlformats.org/spreadsheetml/2006/main" count="104" uniqueCount="50">
  <si>
    <t>% Change</t>
  </si>
  <si>
    <t>"Other Miscellaneous" funding includes federal funds; tuition, textbook, and transportation fees; and other miscellaneous income.</t>
  </si>
  <si>
    <t>Change</t>
  </si>
  <si>
    <t>Total Funds</t>
  </si>
  <si>
    <t>Income Surtaxes</t>
  </si>
  <si>
    <t>Other State Aid</t>
  </si>
  <si>
    <t>State Foundation Aid</t>
  </si>
  <si>
    <t>Instructional Support Levy</t>
  </si>
  <si>
    <t>Additional Property Taxes</t>
  </si>
  <si>
    <t>Uniform Property Taxes</t>
  </si>
  <si>
    <t>% of Total</t>
  </si>
  <si>
    <t>Amount</t>
  </si>
  <si>
    <t>Actual Fall Enrollment</t>
  </si>
  <si>
    <t>Federal/Other Miscellaneous</t>
  </si>
  <si>
    <t>ISL Property Taxes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</si>
  <si>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</si>
  <si>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</si>
  <si>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</si>
  <si>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</si>
  <si>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</si>
  <si>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</si>
  <si>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</si>
  <si>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</si>
  <si>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Data Tab</t>
  </si>
  <si>
    <t>Department of Management</t>
  </si>
  <si>
    <t>School District Contact</t>
  </si>
  <si>
    <t>FiscalYear</t>
  </si>
  <si>
    <t>Actual/Estimated</t>
  </si>
  <si>
    <t>Actual</t>
  </si>
  <si>
    <t>Estimated</t>
  </si>
  <si>
    <t>WeightedEnrollment</t>
  </si>
  <si>
    <t>ActualFallEnrollment</t>
  </si>
  <si>
    <t>DATA SOURCES</t>
  </si>
  <si>
    <t>AID &amp; LEVY LINE</t>
  </si>
  <si>
    <t>15.4 + 15.5</t>
  </si>
  <si>
    <t>Approps (includes ISL state aid)</t>
  </si>
  <si>
    <t>Other Misc (fedl &amp; other)</t>
  </si>
  <si>
    <t>est from most current DOE CAR</t>
  </si>
  <si>
    <t>Formula Enrollment</t>
  </si>
  <si>
    <t>1.1 following yr's a&amp;l</t>
  </si>
  <si>
    <t>Fiscal Year</t>
  </si>
  <si>
    <t>9.12 (minus ATB cut if any)</t>
  </si>
  <si>
    <t>Factbook Tab</t>
  </si>
  <si>
    <t>Enter all the updated data in the Data tab</t>
  </si>
  <si>
    <t>Add a new year of data and copy all the formulas from the prior year and the data will populate</t>
  </si>
  <si>
    <t>Update the Estimated years with Actual and Most recent estimate if data has changed.</t>
  </si>
  <si>
    <t>10.20'+19.6</t>
  </si>
  <si>
    <t xml:space="preserve">Elementary and Secondary Education Funding Amounts for Iowa     </t>
  </si>
  <si>
    <t>(Annual changes)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</si>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</sst>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0.0%"/>
    <numFmt numFmtId="165" formatCode="* #,##0.0;* \-#,##0.0"/>
    <numFmt numFmtId="166" formatCode="#,##0.0;\(#,##0.00\)"/>
    <numFmt numFmtId="167" formatCode="&quot;$&quot;* #,##0.0;&quot;$&quot;* \-#,##0.0"/>
    <numFmt numFmtId="168" formatCode="###,###"/>
    <numFmt numFmtId="169" formatCode="###,##0.0"/>
    <numFmt numFmtId="170" formatCode="_(* #,##0.0_);_(* \(#,##0.0\);_(* &quot;-&quot;?_);_(@_)"/>
    <numFmt numFmtId="171" formatCode="0.0"/>
    <numFmt numFmtId="172" formatCode="_(* #,##0.0;_(* \(#,##0.0\);_(* &quot;-&quot;??_);_(@_)"/>
    <numFmt numFmtId="173" formatCode="#,###"/>
    <numFmt numFmtId="174" formatCode="#,##0.0"/>
    <numFmt numFmtId="175" formatCode="_(* #,##0_);_(* \(#,##0\);_(* &quot;-&quot;??_);_(@_)"/>
    <numFmt numFmtId="176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Dot">
        <color theme="0" tint="-0.34998626667073579"/>
      </bottom>
      <diagonal/>
    </border>
    <border>
      <left/>
      <right/>
      <top/>
      <bottom style="dashDot">
        <color theme="0" tint="-0.249977111117893"/>
      </bottom>
      <diagonal/>
    </border>
  </borders>
  <cellStyleXfs count="17">
    <xf borderId="0" fillId="0" fontId="0" numFmtId="0"/>
    <xf applyAlignment="0" applyBorder="0" applyFill="0" applyFont="0" applyProtection="0" borderId="0" fillId="0" fontId="1" numFmtId="9"/>
    <xf borderId="0" fillId="0" fontId="2" numFmtId="0"/>
    <xf applyAlignment="0" applyBorder="0" applyFill="0" applyFont="0" applyProtection="0" borderId="0" fillId="0" fontId="4" numFmtId="43"/>
    <xf applyAlignment="0" applyBorder="0" applyFill="0" applyFont="0" applyProtection="0" borderId="0" fillId="0" fontId="4" numFmtId="44"/>
    <xf borderId="0" fillId="0" fontId="5" numFmtId="0">
      <alignment vertical="top"/>
    </xf>
    <xf borderId="0" fillId="0" fontId="5" numFmtId="0">
      <alignment vertical="top"/>
    </xf>
    <xf borderId="0" fillId="0" fontId="5" numFmtId="0">
      <alignment vertical="top"/>
    </xf>
    <xf applyAlignment="0" applyBorder="0" applyFill="0" applyFont="0" applyProtection="0" borderId="0" fillId="0" fontId="4" numFmtId="9"/>
    <xf borderId="0" fillId="0" fontId="8" numFmtId="0"/>
    <xf applyAlignment="0" applyBorder="0" applyFill="0" applyFont="0" applyProtection="0" borderId="0" fillId="0" fontId="10" numFmtId="43"/>
    <xf borderId="0" fillId="0" fontId="10" numFmtId="0"/>
    <xf borderId="0" fillId="0" fontId="4" numFmtId="0"/>
    <xf applyAlignment="0" applyBorder="0" applyFill="0" applyNumberFormat="0" applyProtection="0" borderId="0" fillId="0" fontId="11" numFmtId="0"/>
    <xf borderId="0" fillId="0" fontId="12" numFmtId="0"/>
    <xf applyAlignment="0" applyBorder="0" applyFill="0" applyFont="0" applyProtection="0" borderId="0" fillId="0" fontId="4" numFmtId="43"/>
    <xf applyAlignment="0" applyBorder="0" applyFill="0" applyFont="0" applyProtection="0" borderId="0" fillId="0" fontId="1" numFmtId="43"/>
  </cellStyleXfs>
  <cellXfs count="74">
    <xf borderId="0" fillId="0" fontId="0" numFmtId="0" xfId="0"/>
    <xf applyBorder="1" applyFill="1" applyFont="1" applyNumberFormat="1" borderId="0" fillId="0" fontId="2" numFmtId="166" xfId="2"/>
    <xf applyAlignment="1" applyBorder="1" applyFill="1" applyFont="1" applyNumberFormat="1" borderId="0" fillId="0" fontId="2" numFmtId="1" xfId="2">
      <alignment horizontal="center" wrapText="1"/>
    </xf>
    <xf applyAlignment="1" applyBorder="1" applyFill="1" applyFont="1" applyNumberFormat="1" borderId="0" fillId="0" fontId="2" numFmtId="1" xfId="2">
      <alignment horizontal="left" wrapText="1"/>
    </xf>
    <xf applyAlignment="1" applyBorder="1" applyFill="1" applyFont="1" applyNumberFormat="1" borderId="2" fillId="0" fontId="2" numFmtId="1" xfId="2">
      <alignment horizontal="left"/>
    </xf>
    <xf applyBorder="1" applyFill="1" applyFont="1" applyNumberFormat="1" borderId="3" fillId="0" fontId="2" numFmtId="166" xfId="2"/>
    <xf applyFont="1" borderId="0" fillId="0" fontId="13" numFmtId="0" xfId="14"/>
    <xf applyAlignment="1" applyFont="1" borderId="0" fillId="0" fontId="13" numFmtId="0" xfId="14">
      <alignment wrapText="1"/>
    </xf>
    <xf applyAlignment="1" applyBorder="1" applyFont="1" applyNumberFormat="1" borderId="0" fillId="0" fontId="13" numFmtId="1" xfId="14">
      <alignment horizontal="left" vertical="top" wrapText="1"/>
    </xf>
    <xf applyFont="1" borderId="0" fillId="0" fontId="9" numFmtId="0" xfId="0"/>
    <xf applyFont="1" borderId="0" fillId="0" fontId="14" numFmtId="0" xfId="14"/>
    <xf applyFill="1" borderId="0" fillId="0" fontId="2" numFmtId="0" xfId="2"/>
    <xf applyAlignment="1" applyFill="1" applyFont="1" borderId="0" fillId="0" fontId="7" numFmtId="0" xfId="2">
      <alignment horizontal="center"/>
    </xf>
    <xf applyAlignment="1" applyBorder="1" applyFill="1" borderId="0" fillId="0" fontId="2" numFmtId="0" xfId="2">
      <alignment wrapText="1"/>
    </xf>
    <xf applyAlignment="1" applyBorder="1" applyFill="1" applyFont="1" borderId="0" fillId="0" fontId="2" numFmtId="0" xfId="2">
      <alignment wrapText="1"/>
    </xf>
    <xf applyAlignment="1" applyFill="1" applyFont="1" borderId="0" fillId="0" fontId="2" numFmtId="0" xfId="2">
      <alignment wrapText="1"/>
    </xf>
    <xf applyAlignment="1" applyFill="1" borderId="0" fillId="0" fontId="2" numFmtId="0" xfId="2">
      <alignment wrapText="1"/>
    </xf>
    <xf applyBorder="1" applyFill="1" borderId="0" fillId="0" fontId="2" numFmtId="0" xfId="2"/>
    <xf applyBorder="1" applyFill="1" applyFont="1" borderId="0" fillId="0" fontId="2" numFmtId="0" xfId="2"/>
    <xf applyAlignment="1" applyBorder="1" applyFill="1" applyFont="1" borderId="1" fillId="0" fontId="2" numFmtId="0" xfId="2">
      <alignment horizontal="center"/>
    </xf>
    <xf applyAlignment="1" applyBorder="1" applyFill="1" applyFont="1" borderId="0" fillId="0" fontId="2" numFmtId="0" xfId="2">
      <alignment horizontal="center"/>
    </xf>
    <xf applyFill="1" applyFont="1" borderId="0" fillId="0" fontId="2" numFmtId="0" xfId="2"/>
    <xf applyFill="1" applyFont="1" applyNumberFormat="1" borderId="0" fillId="0" fontId="2" numFmtId="167" xfId="2"/>
    <xf applyBorder="1" applyFill="1" applyFont="1" applyNumberFormat="1" borderId="0" fillId="0" fontId="9" numFmtId="164" xfId="8"/>
    <xf applyFill="1" applyFont="1" applyNumberFormat="1" borderId="0" fillId="0" fontId="2" numFmtId="165" xfId="2"/>
    <xf applyAlignment="1" applyBorder="1" applyFill="1" applyFont="1" borderId="3" fillId="0" fontId="2" numFmtId="0" xfId="2">
      <alignment horizontal="center"/>
    </xf>
    <xf applyBorder="1" applyFill="1" applyFont="1" borderId="3" fillId="0" fontId="2" numFmtId="0" xfId="2"/>
    <xf applyBorder="1" applyFill="1" applyFont="1" applyNumberFormat="1" borderId="0" fillId="0" fontId="2" numFmtId="164" xfId="8"/>
    <xf applyFill="1" applyFont="1" applyNumberFormat="1" borderId="0" fillId="0" fontId="2" numFmtId="164" xfId="1"/>
    <xf applyFill="1" applyNumberFormat="1" borderId="0" fillId="0" fontId="2" numFmtId="165" xfId="2"/>
    <xf applyFill="1" applyNumberFormat="1" borderId="0" fillId="0" fontId="2" numFmtId="170" xfId="2"/>
    <xf applyFill="1" applyNumberFormat="1" borderId="0" fillId="0" fontId="2" numFmtId="43" xfId="2"/>
    <xf applyAlignment="1" applyFill="1" applyFont="1" borderId="0" fillId="0" fontId="6" numFmtId="0" xfId="2">
      <alignment horizontal="center"/>
    </xf>
    <xf applyAlignment="1" applyBorder="1" applyFill="1" borderId="1" fillId="0" fontId="2" numFmtId="0" xfId="2">
      <alignment horizontal="center"/>
    </xf>
    <xf applyAlignment="1" applyBorder="1" applyFill="1" borderId="0" fillId="0" fontId="2" numFmtId="0" xfId="2">
      <alignment horizontal="center"/>
    </xf>
    <xf applyAlignment="1" applyBorder="1" applyFill="1" applyNumberFormat="1" borderId="0" fillId="0" fontId="2" numFmtId="1" xfId="2">
      <alignment horizontal="center" wrapText="1"/>
    </xf>
    <xf applyAlignment="1" applyBorder="1" applyFill="1" applyFont="1" borderId="0" fillId="0" fontId="2" numFmtId="0" xfId="2">
      <alignment horizontal="right"/>
    </xf>
    <xf applyAlignment="1" applyBorder="1" applyFill="1" applyFont="1" applyNumberFormat="1" borderId="0" fillId="0" fontId="2" numFmtId="171" xfId="2">
      <alignment horizontal="right"/>
    </xf>
    <xf applyAlignment="1" applyBorder="1" applyFill="1" applyFont="1" applyNumberFormat="1" borderId="0" fillId="0" fontId="2" numFmtId="172" xfId="16">
      <alignment horizontal="right"/>
    </xf>
    <xf applyBorder="1" applyFill="1" applyFont="1" applyNumberFormat="1" borderId="0" fillId="0" fontId="2" numFmtId="164" xfId="1"/>
    <xf applyAlignment="1" applyBorder="1" applyFill="1" applyFont="1" borderId="4" fillId="0" fontId="2" numFmtId="0" xfId="2">
      <alignment horizontal="center"/>
    </xf>
    <xf applyBorder="1" applyFill="1" applyFont="1" borderId="4" fillId="0" fontId="2" numFmtId="0" xfId="2"/>
    <xf applyAlignment="1" applyBorder="1" applyFill="1" applyFont="1" borderId="4" fillId="0" fontId="2" numFmtId="0" xfId="2">
      <alignment horizontal="right"/>
    </xf>
    <xf applyBorder="1" applyFill="1" applyFont="1" applyNumberFormat="1" borderId="4" fillId="0" fontId="2" numFmtId="164" xfId="1"/>
    <xf applyAlignment="1" applyBorder="1" applyFill="1" applyFont="1" applyNumberFormat="1" borderId="4" fillId="0" fontId="2" numFmtId="171" xfId="2">
      <alignment horizontal="right"/>
    </xf>
    <xf applyBorder="1" applyFill="1" applyFont="1" applyNumberFormat="1" borderId="4" fillId="0" fontId="2" numFmtId="166" xfId="2"/>
    <xf applyAlignment="1" applyBorder="1" applyFill="1" applyFont="1" applyNumberFormat="1" borderId="4" fillId="0" fontId="2" numFmtId="172" xfId="16">
      <alignment horizontal="right"/>
    </xf>
    <xf applyBorder="1" applyFill="1" applyFont="1" applyNumberFormat="1" borderId="4" fillId="0" fontId="9" numFmtId="164" xfId="8"/>
    <xf applyBorder="1" applyFill="1" applyFont="1" applyNumberFormat="1" borderId="4" fillId="0" fontId="2" numFmtId="165" xfId="2"/>
    <xf applyBorder="1" applyFill="1" applyFont="1" applyNumberFormat="1" borderId="4" fillId="0" fontId="2" numFmtId="164" xfId="8"/>
    <xf applyBorder="1" applyFont="1" borderId="0" fillId="0" fontId="2" numFmtId="0" xfId="12"/>
    <xf applyBorder="1" applyFont="1" applyNumberFormat="1" borderId="0" fillId="0" fontId="2" numFmtId="168" xfId="12"/>
    <xf applyBorder="1" applyFont="1" applyNumberFormat="1" borderId="0" fillId="0" fontId="2" numFmtId="169" xfId="12"/>
    <xf applyBorder="1" applyFill="1" applyFont="1" applyNumberFormat="1" borderId="0" fillId="0" fontId="2" numFmtId="169" xfId="12"/>
    <xf applyAlignment="1" applyBorder="1" applyFont="1" borderId="0" fillId="0" fontId="2" numFmtId="0" xfId="12"/>
    <xf applyBorder="1" applyFont="1" applyNumberFormat="1" borderId="0" fillId="0" fontId="2" numFmtId="173" xfId="0"/>
    <xf applyBorder="1" applyFont="1" applyNumberFormat="1" borderId="0" fillId="0" fontId="2" numFmtId="168" xfId="0"/>
    <xf applyBorder="1" applyFont="1" applyNumberFormat="1" borderId="0" fillId="0" fontId="2" numFmtId="169" xfId="0"/>
    <xf applyBorder="1" applyFill="1" applyFont="1" borderId="0" fillId="0" fontId="2" numFmtId="0" xfId="12"/>
    <xf applyAlignment="1" applyFont="1" borderId="0" fillId="0" fontId="9" numFmtId="0" xfId="0">
      <alignment horizontal="center"/>
    </xf>
    <xf applyFont="1" borderId="0" fillId="0" fontId="2" numFmtId="0" xfId="0"/>
    <xf applyAlignment="1" applyFont="1" borderId="0" fillId="0" fontId="9" numFmtId="0" xfId="0">
      <alignment horizontal="right"/>
    </xf>
    <xf applyFont="1" borderId="0" fillId="0" fontId="15" numFmtId="0" xfId="0"/>
    <xf applyBorder="1" applyFont="1" applyNumberFormat="1" borderId="0" fillId="0" fontId="2" numFmtId="171" xfId="12"/>
    <xf applyBorder="1" applyFont="1" applyNumberFormat="1" borderId="0" fillId="0" fontId="2" numFmtId="174" xfId="12"/>
    <xf applyBorder="1" applyFont="1" applyNumberFormat="1" borderId="0" fillId="0" fontId="2" numFmtId="3" xfId="12"/>
    <xf applyBorder="1" applyFont="1" applyNumberFormat="1" borderId="0" fillId="0" fontId="2" numFmtId="175" xfId="16"/>
    <xf applyAlignment="1" applyBorder="1" applyFill="1" applyFont="1" applyNumberFormat="1" borderId="0" fillId="0" fontId="2" numFmtId="176" xfId="16">
      <alignment horizontal="right"/>
    </xf>
    <xf applyAlignment="1" applyBorder="1" applyFill="1" applyFont="1" applyNumberFormat="1" borderId="4" fillId="0" fontId="2" numFmtId="176" xfId="16">
      <alignment horizontal="right"/>
    </xf>
    <xf applyAlignment="1" applyFill="1" applyFont="1" borderId="0" fillId="0" fontId="3" numFmtId="0" xfId="2">
      <alignment horizontal="left" wrapText="1"/>
    </xf>
    <xf applyAlignment="1" applyFill="1" applyFont="1" borderId="0" fillId="0" fontId="15" numFmtId="0" xfId="2">
      <alignment horizontal="left"/>
    </xf>
    <xf applyAlignment="1" applyBorder="1" applyFill="1" applyFont="1" applyNumberFormat="1" borderId="2" fillId="0" fontId="2" numFmtId="1" xfId="2">
      <alignment horizontal="center" wrapText="1"/>
    </xf>
    <xf applyAlignment="1" applyBorder="1" applyFill="1" applyFont="1" borderId="0" fillId="0" fontId="2" numFmtId="0" xfId="2">
      <alignment horizontal="center" wrapText="1"/>
    </xf>
    <xf applyAlignment="1" applyBorder="1" applyFill="1" applyFont="1" borderId="2" fillId="0" fontId="2" numFmtId="0" xfId="2">
      <alignment horizontal="center" wrapText="1"/>
    </xf>
  </cellXfs>
  <cellStyles count="17">
    <cellStyle builtinId="3" name="Comma" xfId="16"/>
    <cellStyle name="Comma 2" xfId="3"/>
    <cellStyle name="Comma 3" xfId="10"/>
    <cellStyle name="Comma 3 2" xfId="15"/>
    <cellStyle name="Currency 2" xfId="4"/>
    <cellStyle builtinId="0" name="Normal" xfId="0"/>
    <cellStyle name="Normal 2" xfId="5"/>
    <cellStyle name="Normal 2 2" xfId="2"/>
    <cellStyle name="Normal 3" xfId="6"/>
    <cellStyle name="Normal 3 2" xfId="7"/>
    <cellStyle name="Normal 4" xfId="9"/>
    <cellStyle name="Normal 5" xfId="11"/>
    <cellStyle name="Normal 5 2" xfId="12"/>
    <cellStyle name="Normal 6" xfId="14"/>
    <cellStyle builtinId="5" name="Percent" xfId="1"/>
    <cellStyle name="Percent 2" xfId="8"/>
    <cellStyle name="Title 2" xfId="13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L56"/>
  <sheetViews>
    <sheetView tabSelected="1" workbookViewId="0" zoomScaleNormal="100">
      <selection activeCell="K7" sqref="K7"/>
    </sheetView>
  </sheetViews>
  <sheetFormatPr defaultRowHeight="12" x14ac:dyDescent="0.2"/>
  <cols>
    <col min="1" max="1" bestFit="true" customWidth="true" style="11" width="7.42578125" collapsed="false"/>
    <col min="2" max="2" customWidth="true" style="11" width="0.42578125" collapsed="false"/>
    <col min="3" max="3" customWidth="true" style="11" width="6.42578125" collapsed="false"/>
    <col min="4" max="4" customWidth="true" style="11" width="0.42578125" collapsed="false"/>
    <col min="5" max="5" customWidth="true" style="11" width="6.7109375" collapsed="false"/>
    <col min="6" max="6" customWidth="true" style="11" width="0.42578125" collapsed="false"/>
    <col min="7" max="7" customWidth="true" style="11" width="6.42578125" collapsed="false"/>
    <col min="8" max="8" customWidth="true" style="11" width="0.42578125" collapsed="false"/>
    <col min="9" max="9" customWidth="true" style="11" width="6.7109375" collapsed="false"/>
    <col min="10" max="10" customWidth="true" style="11" width="0.42578125" collapsed="false"/>
    <col min="11" max="11" customWidth="true" style="11" width="6.7109375" collapsed="false"/>
    <col min="12" max="12" customWidth="true" style="11" width="0.42578125" collapsed="false"/>
    <col min="13" max="13" customWidth="true" style="11" width="6.7109375" collapsed="false"/>
    <col min="14" max="14" customWidth="true" style="11" width="0.42578125" collapsed="false"/>
    <col min="15" max="15" customWidth="true" style="11" width="8.0" collapsed="false"/>
    <col min="16" max="16" customWidth="true" style="11" width="0.42578125" collapsed="false"/>
    <col min="17" max="17" customWidth="true" style="11" width="6.7109375" collapsed="false"/>
    <col min="18" max="18" customWidth="true" style="11" width="0.42578125" collapsed="false"/>
    <col min="19" max="19" customWidth="true" style="11" width="6.7109375" collapsed="false"/>
    <col min="20" max="20" customWidth="true" style="11" width="0.42578125" collapsed="false"/>
    <col min="21" max="21" customWidth="true" style="11" width="7.140625" collapsed="false"/>
    <col min="22" max="22" customWidth="true" style="11" width="0.42578125" collapsed="false"/>
    <col min="23" max="23" customWidth="true" style="11" width="6.7109375" collapsed="false"/>
    <col min="24" max="24" customWidth="true" style="11" width="0.42578125" collapsed="false"/>
    <col min="25" max="25" customWidth="true" style="11" width="6.7109375" collapsed="false"/>
    <col min="26" max="26" customWidth="true" style="11" width="0.42578125" collapsed="false"/>
    <col min="27" max="27" customWidth="true" style="11" width="6.7109375" collapsed="false"/>
    <col min="28" max="28" customWidth="true" style="11" width="0.42578125" collapsed="false"/>
    <col min="29" max="29" customWidth="true" style="11" width="6.7109375" collapsed="false"/>
    <col min="30" max="30" customWidth="true" style="11" width="0.42578125" collapsed="false"/>
    <col min="31" max="31" customWidth="true" style="11" width="10.140625" collapsed="false"/>
    <col min="32" max="32" customWidth="true" style="11" width="0.42578125" collapsed="false"/>
    <col min="33" max="255" style="11" width="9.140625" collapsed="false"/>
    <col min="256" max="256" customWidth="true" style="11" width="3.7109375" collapsed="false"/>
    <col min="257" max="257" bestFit="true" customWidth="true" style="11" width="7.42578125" collapsed="false"/>
    <col min="258" max="258" customWidth="true" style="11" width="1.0" collapsed="false"/>
    <col min="259" max="259" customWidth="true" style="11" width="6.42578125" collapsed="false"/>
    <col min="260" max="260" customWidth="true" style="11" width="0.85546875" collapsed="false"/>
    <col min="261" max="261" customWidth="true" style="11" width="6.7109375" collapsed="false"/>
    <col min="262" max="262" customWidth="true" style="11" width="1.140625" collapsed="false"/>
    <col min="263" max="263" customWidth="true" style="11" width="6.42578125" collapsed="false"/>
    <col min="264" max="264" customWidth="true" style="11" width="1.5703125" collapsed="false"/>
    <col min="265" max="265" customWidth="true" style="11" width="6.7109375" collapsed="false"/>
    <col min="266" max="266" customWidth="true" style="11" width="1.5703125" collapsed="false"/>
    <col min="267" max="267" customWidth="true" style="11" width="6.7109375" collapsed="false"/>
    <col min="268" max="268" customWidth="true" style="11" width="1.0" collapsed="false"/>
    <col min="269" max="269" customWidth="true" style="11" width="6.7109375" collapsed="false"/>
    <col min="270" max="270" customWidth="true" style="11" width="1.28515625" collapsed="false"/>
    <col min="271" max="271" customWidth="true" style="11" width="8.0" collapsed="false"/>
    <col min="272" max="272" customWidth="true" style="11" width="1.140625" collapsed="false"/>
    <col min="273" max="273" customWidth="true" style="11" width="6.7109375" collapsed="false"/>
    <col min="274" max="274" customWidth="true" style="11" width="1.5703125" collapsed="false"/>
    <col min="275" max="275" customWidth="true" style="11" width="6.7109375" collapsed="false"/>
    <col min="276" max="276" customWidth="true" style="11" width="1.0" collapsed="false"/>
    <col min="277" max="277" customWidth="true" style="11" width="7.140625" collapsed="false"/>
    <col min="278" max="278" customWidth="true" style="11" width="0.85546875" collapsed="false"/>
    <col min="279" max="279" customWidth="true" style="11" width="6.7109375" collapsed="false"/>
    <col min="280" max="280" customWidth="true" style="11" width="1.28515625" collapsed="false"/>
    <col min="281" max="281" customWidth="true" style="11" width="6.7109375" collapsed="false"/>
    <col min="282" max="282" customWidth="true" style="11" width="1.0" collapsed="false"/>
    <col min="283" max="283" customWidth="true" style="11" width="6.7109375" collapsed="false"/>
    <col min="284" max="284" customWidth="true" style="11" width="1.140625" collapsed="false"/>
    <col min="285" max="285" customWidth="true" style="11" width="6.7109375" collapsed="false"/>
    <col min="286" max="286" customWidth="true" style="11" width="1.140625" collapsed="false"/>
    <col min="287" max="287" customWidth="true" style="11" width="10.140625" collapsed="false"/>
    <col min="288" max="288" customWidth="true" style="11" width="1.5703125" collapsed="false"/>
    <col min="289" max="511" style="11" width="9.140625" collapsed="false"/>
    <col min="512" max="512" customWidth="true" style="11" width="3.7109375" collapsed="false"/>
    <col min="513" max="513" bestFit="true" customWidth="true" style="11" width="7.42578125" collapsed="false"/>
    <col min="514" max="514" customWidth="true" style="11" width="1.0" collapsed="false"/>
    <col min="515" max="515" customWidth="true" style="11" width="6.42578125" collapsed="false"/>
    <col min="516" max="516" customWidth="true" style="11" width="0.85546875" collapsed="false"/>
    <col min="517" max="517" customWidth="true" style="11" width="6.7109375" collapsed="false"/>
    <col min="518" max="518" customWidth="true" style="11" width="1.140625" collapsed="false"/>
    <col min="519" max="519" customWidth="true" style="11" width="6.42578125" collapsed="false"/>
    <col min="520" max="520" customWidth="true" style="11" width="1.5703125" collapsed="false"/>
    <col min="521" max="521" customWidth="true" style="11" width="6.7109375" collapsed="false"/>
    <col min="522" max="522" customWidth="true" style="11" width="1.5703125" collapsed="false"/>
    <col min="523" max="523" customWidth="true" style="11" width="6.7109375" collapsed="false"/>
    <col min="524" max="524" customWidth="true" style="11" width="1.0" collapsed="false"/>
    <col min="525" max="525" customWidth="true" style="11" width="6.7109375" collapsed="false"/>
    <col min="526" max="526" customWidth="true" style="11" width="1.28515625" collapsed="false"/>
    <col min="527" max="527" customWidth="true" style="11" width="8.0" collapsed="false"/>
    <col min="528" max="528" customWidth="true" style="11" width="1.140625" collapsed="false"/>
    <col min="529" max="529" customWidth="true" style="11" width="6.7109375" collapsed="false"/>
    <col min="530" max="530" customWidth="true" style="11" width="1.5703125" collapsed="false"/>
    <col min="531" max="531" customWidth="true" style="11" width="6.7109375" collapsed="false"/>
    <col min="532" max="532" customWidth="true" style="11" width="1.0" collapsed="false"/>
    <col min="533" max="533" customWidth="true" style="11" width="7.140625" collapsed="false"/>
    <col min="534" max="534" customWidth="true" style="11" width="0.85546875" collapsed="false"/>
    <col min="535" max="535" customWidth="true" style="11" width="6.7109375" collapsed="false"/>
    <col min="536" max="536" customWidth="true" style="11" width="1.28515625" collapsed="false"/>
    <col min="537" max="537" customWidth="true" style="11" width="6.7109375" collapsed="false"/>
    <col min="538" max="538" customWidth="true" style="11" width="1.0" collapsed="false"/>
    <col min="539" max="539" customWidth="true" style="11" width="6.7109375" collapsed="false"/>
    <col min="540" max="540" customWidth="true" style="11" width="1.140625" collapsed="false"/>
    <col min="541" max="541" customWidth="true" style="11" width="6.7109375" collapsed="false"/>
    <col min="542" max="542" customWidth="true" style="11" width="1.140625" collapsed="false"/>
    <col min="543" max="543" customWidth="true" style="11" width="10.140625" collapsed="false"/>
    <col min="544" max="544" customWidth="true" style="11" width="1.5703125" collapsed="false"/>
    <col min="545" max="767" style="11" width="9.140625" collapsed="false"/>
    <col min="768" max="768" customWidth="true" style="11" width="3.7109375" collapsed="false"/>
    <col min="769" max="769" bestFit="true" customWidth="true" style="11" width="7.42578125" collapsed="false"/>
    <col min="770" max="770" customWidth="true" style="11" width="1.0" collapsed="false"/>
    <col min="771" max="771" customWidth="true" style="11" width="6.42578125" collapsed="false"/>
    <col min="772" max="772" customWidth="true" style="11" width="0.85546875" collapsed="false"/>
    <col min="773" max="773" customWidth="true" style="11" width="6.7109375" collapsed="false"/>
    <col min="774" max="774" customWidth="true" style="11" width="1.140625" collapsed="false"/>
    <col min="775" max="775" customWidth="true" style="11" width="6.42578125" collapsed="false"/>
    <col min="776" max="776" customWidth="true" style="11" width="1.5703125" collapsed="false"/>
    <col min="777" max="777" customWidth="true" style="11" width="6.7109375" collapsed="false"/>
    <col min="778" max="778" customWidth="true" style="11" width="1.5703125" collapsed="false"/>
    <col min="779" max="779" customWidth="true" style="11" width="6.7109375" collapsed="false"/>
    <col min="780" max="780" customWidth="true" style="11" width="1.0" collapsed="false"/>
    <col min="781" max="781" customWidth="true" style="11" width="6.7109375" collapsed="false"/>
    <col min="782" max="782" customWidth="true" style="11" width="1.28515625" collapsed="false"/>
    <col min="783" max="783" customWidth="true" style="11" width="8.0" collapsed="false"/>
    <col min="784" max="784" customWidth="true" style="11" width="1.140625" collapsed="false"/>
    <col min="785" max="785" customWidth="true" style="11" width="6.7109375" collapsed="false"/>
    <col min="786" max="786" customWidth="true" style="11" width="1.5703125" collapsed="false"/>
    <col min="787" max="787" customWidth="true" style="11" width="6.7109375" collapsed="false"/>
    <col min="788" max="788" customWidth="true" style="11" width="1.0" collapsed="false"/>
    <col min="789" max="789" customWidth="true" style="11" width="7.140625" collapsed="false"/>
    <col min="790" max="790" customWidth="true" style="11" width="0.85546875" collapsed="false"/>
    <col min="791" max="791" customWidth="true" style="11" width="6.7109375" collapsed="false"/>
    <col min="792" max="792" customWidth="true" style="11" width="1.28515625" collapsed="false"/>
    <col min="793" max="793" customWidth="true" style="11" width="6.7109375" collapsed="false"/>
    <col min="794" max="794" customWidth="true" style="11" width="1.0" collapsed="false"/>
    <col min="795" max="795" customWidth="true" style="11" width="6.7109375" collapsed="false"/>
    <col min="796" max="796" customWidth="true" style="11" width="1.140625" collapsed="false"/>
    <col min="797" max="797" customWidth="true" style="11" width="6.7109375" collapsed="false"/>
    <col min="798" max="798" customWidth="true" style="11" width="1.140625" collapsed="false"/>
    <col min="799" max="799" customWidth="true" style="11" width="10.140625" collapsed="false"/>
    <col min="800" max="800" customWidth="true" style="11" width="1.5703125" collapsed="false"/>
    <col min="801" max="1023" style="11" width="9.140625" collapsed="false"/>
    <col min="1024" max="1024" customWidth="true" style="11" width="3.7109375" collapsed="false"/>
    <col min="1025" max="1025" bestFit="true" customWidth="true" style="11" width="7.42578125" collapsed="false"/>
    <col min="1026" max="1026" customWidth="true" style="11" width="1.0" collapsed="false"/>
    <col min="1027" max="1027" customWidth="true" style="11" width="6.42578125" collapsed="false"/>
    <col min="1028" max="1028" customWidth="true" style="11" width="0.85546875" collapsed="false"/>
    <col min="1029" max="1029" customWidth="true" style="11" width="6.7109375" collapsed="false"/>
    <col min="1030" max="1030" customWidth="true" style="11" width="1.140625" collapsed="false"/>
    <col min="1031" max="1031" customWidth="true" style="11" width="6.42578125" collapsed="false"/>
    <col min="1032" max="1032" customWidth="true" style="11" width="1.5703125" collapsed="false"/>
    <col min="1033" max="1033" customWidth="true" style="11" width="6.7109375" collapsed="false"/>
    <col min="1034" max="1034" customWidth="true" style="11" width="1.5703125" collapsed="false"/>
    <col min="1035" max="1035" customWidth="true" style="11" width="6.7109375" collapsed="false"/>
    <col min="1036" max="1036" customWidth="true" style="11" width="1.0" collapsed="false"/>
    <col min="1037" max="1037" customWidth="true" style="11" width="6.7109375" collapsed="false"/>
    <col min="1038" max="1038" customWidth="true" style="11" width="1.28515625" collapsed="false"/>
    <col min="1039" max="1039" customWidth="true" style="11" width="8.0" collapsed="false"/>
    <col min="1040" max="1040" customWidth="true" style="11" width="1.140625" collapsed="false"/>
    <col min="1041" max="1041" customWidth="true" style="11" width="6.7109375" collapsed="false"/>
    <col min="1042" max="1042" customWidth="true" style="11" width="1.5703125" collapsed="false"/>
    <col min="1043" max="1043" customWidth="true" style="11" width="6.7109375" collapsed="false"/>
    <col min="1044" max="1044" customWidth="true" style="11" width="1.0" collapsed="false"/>
    <col min="1045" max="1045" customWidth="true" style="11" width="7.140625" collapsed="false"/>
    <col min="1046" max="1046" customWidth="true" style="11" width="0.85546875" collapsed="false"/>
    <col min="1047" max="1047" customWidth="true" style="11" width="6.7109375" collapsed="false"/>
    <col min="1048" max="1048" customWidth="true" style="11" width="1.28515625" collapsed="false"/>
    <col min="1049" max="1049" customWidth="true" style="11" width="6.7109375" collapsed="false"/>
    <col min="1050" max="1050" customWidth="true" style="11" width="1.0" collapsed="false"/>
    <col min="1051" max="1051" customWidth="true" style="11" width="6.7109375" collapsed="false"/>
    <col min="1052" max="1052" customWidth="true" style="11" width="1.140625" collapsed="false"/>
    <col min="1053" max="1053" customWidth="true" style="11" width="6.7109375" collapsed="false"/>
    <col min="1054" max="1054" customWidth="true" style="11" width="1.140625" collapsed="false"/>
    <col min="1055" max="1055" customWidth="true" style="11" width="10.140625" collapsed="false"/>
    <col min="1056" max="1056" customWidth="true" style="11" width="1.5703125" collapsed="false"/>
    <col min="1057" max="1279" style="11" width="9.140625" collapsed="false"/>
    <col min="1280" max="1280" customWidth="true" style="11" width="3.7109375" collapsed="false"/>
    <col min="1281" max="1281" bestFit="true" customWidth="true" style="11" width="7.42578125" collapsed="false"/>
    <col min="1282" max="1282" customWidth="true" style="11" width="1.0" collapsed="false"/>
    <col min="1283" max="1283" customWidth="true" style="11" width="6.42578125" collapsed="false"/>
    <col min="1284" max="1284" customWidth="true" style="11" width="0.85546875" collapsed="false"/>
    <col min="1285" max="1285" customWidth="true" style="11" width="6.7109375" collapsed="false"/>
    <col min="1286" max="1286" customWidth="true" style="11" width="1.140625" collapsed="false"/>
    <col min="1287" max="1287" customWidth="true" style="11" width="6.42578125" collapsed="false"/>
    <col min="1288" max="1288" customWidth="true" style="11" width="1.5703125" collapsed="false"/>
    <col min="1289" max="1289" customWidth="true" style="11" width="6.7109375" collapsed="false"/>
    <col min="1290" max="1290" customWidth="true" style="11" width="1.5703125" collapsed="false"/>
    <col min="1291" max="1291" customWidth="true" style="11" width="6.7109375" collapsed="false"/>
    <col min="1292" max="1292" customWidth="true" style="11" width="1.0" collapsed="false"/>
    <col min="1293" max="1293" customWidth="true" style="11" width="6.7109375" collapsed="false"/>
    <col min="1294" max="1294" customWidth="true" style="11" width="1.28515625" collapsed="false"/>
    <col min="1295" max="1295" customWidth="true" style="11" width="8.0" collapsed="false"/>
    <col min="1296" max="1296" customWidth="true" style="11" width="1.140625" collapsed="false"/>
    <col min="1297" max="1297" customWidth="true" style="11" width="6.7109375" collapsed="false"/>
    <col min="1298" max="1298" customWidth="true" style="11" width="1.5703125" collapsed="false"/>
    <col min="1299" max="1299" customWidth="true" style="11" width="6.7109375" collapsed="false"/>
    <col min="1300" max="1300" customWidth="true" style="11" width="1.0" collapsed="false"/>
    <col min="1301" max="1301" customWidth="true" style="11" width="7.140625" collapsed="false"/>
    <col min="1302" max="1302" customWidth="true" style="11" width="0.85546875" collapsed="false"/>
    <col min="1303" max="1303" customWidth="true" style="11" width="6.7109375" collapsed="false"/>
    <col min="1304" max="1304" customWidth="true" style="11" width="1.28515625" collapsed="false"/>
    <col min="1305" max="1305" customWidth="true" style="11" width="6.7109375" collapsed="false"/>
    <col min="1306" max="1306" customWidth="true" style="11" width="1.0" collapsed="false"/>
    <col min="1307" max="1307" customWidth="true" style="11" width="6.7109375" collapsed="false"/>
    <col min="1308" max="1308" customWidth="true" style="11" width="1.140625" collapsed="false"/>
    <col min="1309" max="1309" customWidth="true" style="11" width="6.7109375" collapsed="false"/>
    <col min="1310" max="1310" customWidth="true" style="11" width="1.140625" collapsed="false"/>
    <col min="1311" max="1311" customWidth="true" style="11" width="10.140625" collapsed="false"/>
    <col min="1312" max="1312" customWidth="true" style="11" width="1.5703125" collapsed="false"/>
    <col min="1313" max="1535" style="11" width="9.140625" collapsed="false"/>
    <col min="1536" max="1536" customWidth="true" style="11" width="3.7109375" collapsed="false"/>
    <col min="1537" max="1537" bestFit="true" customWidth="true" style="11" width="7.42578125" collapsed="false"/>
    <col min="1538" max="1538" customWidth="true" style="11" width="1.0" collapsed="false"/>
    <col min="1539" max="1539" customWidth="true" style="11" width="6.42578125" collapsed="false"/>
    <col min="1540" max="1540" customWidth="true" style="11" width="0.85546875" collapsed="false"/>
    <col min="1541" max="1541" customWidth="true" style="11" width="6.7109375" collapsed="false"/>
    <col min="1542" max="1542" customWidth="true" style="11" width="1.140625" collapsed="false"/>
    <col min="1543" max="1543" customWidth="true" style="11" width="6.42578125" collapsed="false"/>
    <col min="1544" max="1544" customWidth="true" style="11" width="1.5703125" collapsed="false"/>
    <col min="1545" max="1545" customWidth="true" style="11" width="6.7109375" collapsed="false"/>
    <col min="1546" max="1546" customWidth="true" style="11" width="1.5703125" collapsed="false"/>
    <col min="1547" max="1547" customWidth="true" style="11" width="6.7109375" collapsed="false"/>
    <col min="1548" max="1548" customWidth="true" style="11" width="1.0" collapsed="false"/>
    <col min="1549" max="1549" customWidth="true" style="11" width="6.7109375" collapsed="false"/>
    <col min="1550" max="1550" customWidth="true" style="11" width="1.28515625" collapsed="false"/>
    <col min="1551" max="1551" customWidth="true" style="11" width="8.0" collapsed="false"/>
    <col min="1552" max="1552" customWidth="true" style="11" width="1.140625" collapsed="false"/>
    <col min="1553" max="1553" customWidth="true" style="11" width="6.7109375" collapsed="false"/>
    <col min="1554" max="1554" customWidth="true" style="11" width="1.5703125" collapsed="false"/>
    <col min="1555" max="1555" customWidth="true" style="11" width="6.7109375" collapsed="false"/>
    <col min="1556" max="1556" customWidth="true" style="11" width="1.0" collapsed="false"/>
    <col min="1557" max="1557" customWidth="true" style="11" width="7.140625" collapsed="false"/>
    <col min="1558" max="1558" customWidth="true" style="11" width="0.85546875" collapsed="false"/>
    <col min="1559" max="1559" customWidth="true" style="11" width="6.7109375" collapsed="false"/>
    <col min="1560" max="1560" customWidth="true" style="11" width="1.28515625" collapsed="false"/>
    <col min="1561" max="1561" customWidth="true" style="11" width="6.7109375" collapsed="false"/>
    <col min="1562" max="1562" customWidth="true" style="11" width="1.0" collapsed="false"/>
    <col min="1563" max="1563" customWidth="true" style="11" width="6.7109375" collapsed="false"/>
    <col min="1564" max="1564" customWidth="true" style="11" width="1.140625" collapsed="false"/>
    <col min="1565" max="1565" customWidth="true" style="11" width="6.7109375" collapsed="false"/>
    <col min="1566" max="1566" customWidth="true" style="11" width="1.140625" collapsed="false"/>
    <col min="1567" max="1567" customWidth="true" style="11" width="10.140625" collapsed="false"/>
    <col min="1568" max="1568" customWidth="true" style="11" width="1.5703125" collapsed="false"/>
    <col min="1569" max="1791" style="11" width="9.140625" collapsed="false"/>
    <col min="1792" max="1792" customWidth="true" style="11" width="3.7109375" collapsed="false"/>
    <col min="1793" max="1793" bestFit="true" customWidth="true" style="11" width="7.42578125" collapsed="false"/>
    <col min="1794" max="1794" customWidth="true" style="11" width="1.0" collapsed="false"/>
    <col min="1795" max="1795" customWidth="true" style="11" width="6.42578125" collapsed="false"/>
    <col min="1796" max="1796" customWidth="true" style="11" width="0.85546875" collapsed="false"/>
    <col min="1797" max="1797" customWidth="true" style="11" width="6.7109375" collapsed="false"/>
    <col min="1798" max="1798" customWidth="true" style="11" width="1.140625" collapsed="false"/>
    <col min="1799" max="1799" customWidth="true" style="11" width="6.42578125" collapsed="false"/>
    <col min="1800" max="1800" customWidth="true" style="11" width="1.5703125" collapsed="false"/>
    <col min="1801" max="1801" customWidth="true" style="11" width="6.7109375" collapsed="false"/>
    <col min="1802" max="1802" customWidth="true" style="11" width="1.5703125" collapsed="false"/>
    <col min="1803" max="1803" customWidth="true" style="11" width="6.7109375" collapsed="false"/>
    <col min="1804" max="1804" customWidth="true" style="11" width="1.0" collapsed="false"/>
    <col min="1805" max="1805" customWidth="true" style="11" width="6.7109375" collapsed="false"/>
    <col min="1806" max="1806" customWidth="true" style="11" width="1.28515625" collapsed="false"/>
    <col min="1807" max="1807" customWidth="true" style="11" width="8.0" collapsed="false"/>
    <col min="1808" max="1808" customWidth="true" style="11" width="1.140625" collapsed="false"/>
    <col min="1809" max="1809" customWidth="true" style="11" width="6.7109375" collapsed="false"/>
    <col min="1810" max="1810" customWidth="true" style="11" width="1.5703125" collapsed="false"/>
    <col min="1811" max="1811" customWidth="true" style="11" width="6.7109375" collapsed="false"/>
    <col min="1812" max="1812" customWidth="true" style="11" width="1.0" collapsed="false"/>
    <col min="1813" max="1813" customWidth="true" style="11" width="7.140625" collapsed="false"/>
    <col min="1814" max="1814" customWidth="true" style="11" width="0.85546875" collapsed="false"/>
    <col min="1815" max="1815" customWidth="true" style="11" width="6.7109375" collapsed="false"/>
    <col min="1816" max="1816" customWidth="true" style="11" width="1.28515625" collapsed="false"/>
    <col min="1817" max="1817" customWidth="true" style="11" width="6.7109375" collapsed="false"/>
    <col min="1818" max="1818" customWidth="true" style="11" width="1.0" collapsed="false"/>
    <col min="1819" max="1819" customWidth="true" style="11" width="6.7109375" collapsed="false"/>
    <col min="1820" max="1820" customWidth="true" style="11" width="1.140625" collapsed="false"/>
    <col min="1821" max="1821" customWidth="true" style="11" width="6.7109375" collapsed="false"/>
    <col min="1822" max="1822" customWidth="true" style="11" width="1.140625" collapsed="false"/>
    <col min="1823" max="1823" customWidth="true" style="11" width="10.140625" collapsed="false"/>
    <col min="1824" max="1824" customWidth="true" style="11" width="1.5703125" collapsed="false"/>
    <col min="1825" max="2047" style="11" width="9.140625" collapsed="false"/>
    <col min="2048" max="2048" customWidth="true" style="11" width="3.7109375" collapsed="false"/>
    <col min="2049" max="2049" bestFit="true" customWidth="true" style="11" width="7.42578125" collapsed="false"/>
    <col min="2050" max="2050" customWidth="true" style="11" width="1.0" collapsed="false"/>
    <col min="2051" max="2051" customWidth="true" style="11" width="6.42578125" collapsed="false"/>
    <col min="2052" max="2052" customWidth="true" style="11" width="0.85546875" collapsed="false"/>
    <col min="2053" max="2053" customWidth="true" style="11" width="6.7109375" collapsed="false"/>
    <col min="2054" max="2054" customWidth="true" style="11" width="1.140625" collapsed="false"/>
    <col min="2055" max="2055" customWidth="true" style="11" width="6.42578125" collapsed="false"/>
    <col min="2056" max="2056" customWidth="true" style="11" width="1.5703125" collapsed="false"/>
    <col min="2057" max="2057" customWidth="true" style="11" width="6.7109375" collapsed="false"/>
    <col min="2058" max="2058" customWidth="true" style="11" width="1.5703125" collapsed="false"/>
    <col min="2059" max="2059" customWidth="true" style="11" width="6.7109375" collapsed="false"/>
    <col min="2060" max="2060" customWidth="true" style="11" width="1.0" collapsed="false"/>
    <col min="2061" max="2061" customWidth="true" style="11" width="6.7109375" collapsed="false"/>
    <col min="2062" max="2062" customWidth="true" style="11" width="1.28515625" collapsed="false"/>
    <col min="2063" max="2063" customWidth="true" style="11" width="8.0" collapsed="false"/>
    <col min="2064" max="2064" customWidth="true" style="11" width="1.140625" collapsed="false"/>
    <col min="2065" max="2065" customWidth="true" style="11" width="6.7109375" collapsed="false"/>
    <col min="2066" max="2066" customWidth="true" style="11" width="1.5703125" collapsed="false"/>
    <col min="2067" max="2067" customWidth="true" style="11" width="6.7109375" collapsed="false"/>
    <col min="2068" max="2068" customWidth="true" style="11" width="1.0" collapsed="false"/>
    <col min="2069" max="2069" customWidth="true" style="11" width="7.140625" collapsed="false"/>
    <col min="2070" max="2070" customWidth="true" style="11" width="0.85546875" collapsed="false"/>
    <col min="2071" max="2071" customWidth="true" style="11" width="6.7109375" collapsed="false"/>
    <col min="2072" max="2072" customWidth="true" style="11" width="1.28515625" collapsed="false"/>
    <col min="2073" max="2073" customWidth="true" style="11" width="6.7109375" collapsed="false"/>
    <col min="2074" max="2074" customWidth="true" style="11" width="1.0" collapsed="false"/>
    <col min="2075" max="2075" customWidth="true" style="11" width="6.7109375" collapsed="false"/>
    <col min="2076" max="2076" customWidth="true" style="11" width="1.140625" collapsed="false"/>
    <col min="2077" max="2077" customWidth="true" style="11" width="6.7109375" collapsed="false"/>
    <col min="2078" max="2078" customWidth="true" style="11" width="1.140625" collapsed="false"/>
    <col min="2079" max="2079" customWidth="true" style="11" width="10.140625" collapsed="false"/>
    <col min="2080" max="2080" customWidth="true" style="11" width="1.5703125" collapsed="false"/>
    <col min="2081" max="2303" style="11" width="9.140625" collapsed="false"/>
    <col min="2304" max="2304" customWidth="true" style="11" width="3.7109375" collapsed="false"/>
    <col min="2305" max="2305" bestFit="true" customWidth="true" style="11" width="7.42578125" collapsed="false"/>
    <col min="2306" max="2306" customWidth="true" style="11" width="1.0" collapsed="false"/>
    <col min="2307" max="2307" customWidth="true" style="11" width="6.42578125" collapsed="false"/>
    <col min="2308" max="2308" customWidth="true" style="11" width="0.85546875" collapsed="false"/>
    <col min="2309" max="2309" customWidth="true" style="11" width="6.7109375" collapsed="false"/>
    <col min="2310" max="2310" customWidth="true" style="11" width="1.140625" collapsed="false"/>
    <col min="2311" max="2311" customWidth="true" style="11" width="6.42578125" collapsed="false"/>
    <col min="2312" max="2312" customWidth="true" style="11" width="1.5703125" collapsed="false"/>
    <col min="2313" max="2313" customWidth="true" style="11" width="6.7109375" collapsed="false"/>
    <col min="2314" max="2314" customWidth="true" style="11" width="1.5703125" collapsed="false"/>
    <col min="2315" max="2315" customWidth="true" style="11" width="6.7109375" collapsed="false"/>
    <col min="2316" max="2316" customWidth="true" style="11" width="1.0" collapsed="false"/>
    <col min="2317" max="2317" customWidth="true" style="11" width="6.7109375" collapsed="false"/>
    <col min="2318" max="2318" customWidth="true" style="11" width="1.28515625" collapsed="false"/>
    <col min="2319" max="2319" customWidth="true" style="11" width="8.0" collapsed="false"/>
    <col min="2320" max="2320" customWidth="true" style="11" width="1.140625" collapsed="false"/>
    <col min="2321" max="2321" customWidth="true" style="11" width="6.7109375" collapsed="false"/>
    <col min="2322" max="2322" customWidth="true" style="11" width="1.5703125" collapsed="false"/>
    <col min="2323" max="2323" customWidth="true" style="11" width="6.7109375" collapsed="false"/>
    <col min="2324" max="2324" customWidth="true" style="11" width="1.0" collapsed="false"/>
    <col min="2325" max="2325" customWidth="true" style="11" width="7.140625" collapsed="false"/>
    <col min="2326" max="2326" customWidth="true" style="11" width="0.85546875" collapsed="false"/>
    <col min="2327" max="2327" customWidth="true" style="11" width="6.7109375" collapsed="false"/>
    <col min="2328" max="2328" customWidth="true" style="11" width="1.28515625" collapsed="false"/>
    <col min="2329" max="2329" customWidth="true" style="11" width="6.7109375" collapsed="false"/>
    <col min="2330" max="2330" customWidth="true" style="11" width="1.0" collapsed="false"/>
    <col min="2331" max="2331" customWidth="true" style="11" width="6.7109375" collapsed="false"/>
    <col min="2332" max="2332" customWidth="true" style="11" width="1.140625" collapsed="false"/>
    <col min="2333" max="2333" customWidth="true" style="11" width="6.7109375" collapsed="false"/>
    <col min="2334" max="2334" customWidth="true" style="11" width="1.140625" collapsed="false"/>
    <col min="2335" max="2335" customWidth="true" style="11" width="10.140625" collapsed="false"/>
    <col min="2336" max="2336" customWidth="true" style="11" width="1.5703125" collapsed="false"/>
    <col min="2337" max="2559" style="11" width="9.140625" collapsed="false"/>
    <col min="2560" max="2560" customWidth="true" style="11" width="3.7109375" collapsed="false"/>
    <col min="2561" max="2561" bestFit="true" customWidth="true" style="11" width="7.42578125" collapsed="false"/>
    <col min="2562" max="2562" customWidth="true" style="11" width="1.0" collapsed="false"/>
    <col min="2563" max="2563" customWidth="true" style="11" width="6.42578125" collapsed="false"/>
    <col min="2564" max="2564" customWidth="true" style="11" width="0.85546875" collapsed="false"/>
    <col min="2565" max="2565" customWidth="true" style="11" width="6.7109375" collapsed="false"/>
    <col min="2566" max="2566" customWidth="true" style="11" width="1.140625" collapsed="false"/>
    <col min="2567" max="2567" customWidth="true" style="11" width="6.42578125" collapsed="false"/>
    <col min="2568" max="2568" customWidth="true" style="11" width="1.5703125" collapsed="false"/>
    <col min="2569" max="2569" customWidth="true" style="11" width="6.7109375" collapsed="false"/>
    <col min="2570" max="2570" customWidth="true" style="11" width="1.5703125" collapsed="false"/>
    <col min="2571" max="2571" customWidth="true" style="11" width="6.7109375" collapsed="false"/>
    <col min="2572" max="2572" customWidth="true" style="11" width="1.0" collapsed="false"/>
    <col min="2573" max="2573" customWidth="true" style="11" width="6.7109375" collapsed="false"/>
    <col min="2574" max="2574" customWidth="true" style="11" width="1.28515625" collapsed="false"/>
    <col min="2575" max="2575" customWidth="true" style="11" width="8.0" collapsed="false"/>
    <col min="2576" max="2576" customWidth="true" style="11" width="1.140625" collapsed="false"/>
    <col min="2577" max="2577" customWidth="true" style="11" width="6.7109375" collapsed="false"/>
    <col min="2578" max="2578" customWidth="true" style="11" width="1.5703125" collapsed="false"/>
    <col min="2579" max="2579" customWidth="true" style="11" width="6.7109375" collapsed="false"/>
    <col min="2580" max="2580" customWidth="true" style="11" width="1.0" collapsed="false"/>
    <col min="2581" max="2581" customWidth="true" style="11" width="7.140625" collapsed="false"/>
    <col min="2582" max="2582" customWidth="true" style="11" width="0.85546875" collapsed="false"/>
    <col min="2583" max="2583" customWidth="true" style="11" width="6.7109375" collapsed="false"/>
    <col min="2584" max="2584" customWidth="true" style="11" width="1.28515625" collapsed="false"/>
    <col min="2585" max="2585" customWidth="true" style="11" width="6.7109375" collapsed="false"/>
    <col min="2586" max="2586" customWidth="true" style="11" width="1.0" collapsed="false"/>
    <col min="2587" max="2587" customWidth="true" style="11" width="6.7109375" collapsed="false"/>
    <col min="2588" max="2588" customWidth="true" style="11" width="1.140625" collapsed="false"/>
    <col min="2589" max="2589" customWidth="true" style="11" width="6.7109375" collapsed="false"/>
    <col min="2590" max="2590" customWidth="true" style="11" width="1.140625" collapsed="false"/>
    <col min="2591" max="2591" customWidth="true" style="11" width="10.140625" collapsed="false"/>
    <col min="2592" max="2592" customWidth="true" style="11" width="1.5703125" collapsed="false"/>
    <col min="2593" max="2815" style="11" width="9.140625" collapsed="false"/>
    <col min="2816" max="2816" customWidth="true" style="11" width="3.7109375" collapsed="false"/>
    <col min="2817" max="2817" bestFit="true" customWidth="true" style="11" width="7.42578125" collapsed="false"/>
    <col min="2818" max="2818" customWidth="true" style="11" width="1.0" collapsed="false"/>
    <col min="2819" max="2819" customWidth="true" style="11" width="6.42578125" collapsed="false"/>
    <col min="2820" max="2820" customWidth="true" style="11" width="0.85546875" collapsed="false"/>
    <col min="2821" max="2821" customWidth="true" style="11" width="6.7109375" collapsed="false"/>
    <col min="2822" max="2822" customWidth="true" style="11" width="1.140625" collapsed="false"/>
    <col min="2823" max="2823" customWidth="true" style="11" width="6.42578125" collapsed="false"/>
    <col min="2824" max="2824" customWidth="true" style="11" width="1.5703125" collapsed="false"/>
    <col min="2825" max="2825" customWidth="true" style="11" width="6.7109375" collapsed="false"/>
    <col min="2826" max="2826" customWidth="true" style="11" width="1.5703125" collapsed="false"/>
    <col min="2827" max="2827" customWidth="true" style="11" width="6.7109375" collapsed="false"/>
    <col min="2828" max="2828" customWidth="true" style="11" width="1.0" collapsed="false"/>
    <col min="2829" max="2829" customWidth="true" style="11" width="6.7109375" collapsed="false"/>
    <col min="2830" max="2830" customWidth="true" style="11" width="1.28515625" collapsed="false"/>
    <col min="2831" max="2831" customWidth="true" style="11" width="8.0" collapsed="false"/>
    <col min="2832" max="2832" customWidth="true" style="11" width="1.140625" collapsed="false"/>
    <col min="2833" max="2833" customWidth="true" style="11" width="6.7109375" collapsed="false"/>
    <col min="2834" max="2834" customWidth="true" style="11" width="1.5703125" collapsed="false"/>
    <col min="2835" max="2835" customWidth="true" style="11" width="6.7109375" collapsed="false"/>
    <col min="2836" max="2836" customWidth="true" style="11" width="1.0" collapsed="false"/>
    <col min="2837" max="2837" customWidth="true" style="11" width="7.140625" collapsed="false"/>
    <col min="2838" max="2838" customWidth="true" style="11" width="0.85546875" collapsed="false"/>
    <col min="2839" max="2839" customWidth="true" style="11" width="6.7109375" collapsed="false"/>
    <col min="2840" max="2840" customWidth="true" style="11" width="1.28515625" collapsed="false"/>
    <col min="2841" max="2841" customWidth="true" style="11" width="6.7109375" collapsed="false"/>
    <col min="2842" max="2842" customWidth="true" style="11" width="1.0" collapsed="false"/>
    <col min="2843" max="2843" customWidth="true" style="11" width="6.7109375" collapsed="false"/>
    <col min="2844" max="2844" customWidth="true" style="11" width="1.140625" collapsed="false"/>
    <col min="2845" max="2845" customWidth="true" style="11" width="6.7109375" collapsed="false"/>
    <col min="2846" max="2846" customWidth="true" style="11" width="1.140625" collapsed="false"/>
    <col min="2847" max="2847" customWidth="true" style="11" width="10.140625" collapsed="false"/>
    <col min="2848" max="2848" customWidth="true" style="11" width="1.5703125" collapsed="false"/>
    <col min="2849" max="3071" style="11" width="9.140625" collapsed="false"/>
    <col min="3072" max="3072" customWidth="true" style="11" width="3.7109375" collapsed="false"/>
    <col min="3073" max="3073" bestFit="true" customWidth="true" style="11" width="7.42578125" collapsed="false"/>
    <col min="3074" max="3074" customWidth="true" style="11" width="1.0" collapsed="false"/>
    <col min="3075" max="3075" customWidth="true" style="11" width="6.42578125" collapsed="false"/>
    <col min="3076" max="3076" customWidth="true" style="11" width="0.85546875" collapsed="false"/>
    <col min="3077" max="3077" customWidth="true" style="11" width="6.7109375" collapsed="false"/>
    <col min="3078" max="3078" customWidth="true" style="11" width="1.140625" collapsed="false"/>
    <col min="3079" max="3079" customWidth="true" style="11" width="6.42578125" collapsed="false"/>
    <col min="3080" max="3080" customWidth="true" style="11" width="1.5703125" collapsed="false"/>
    <col min="3081" max="3081" customWidth="true" style="11" width="6.7109375" collapsed="false"/>
    <col min="3082" max="3082" customWidth="true" style="11" width="1.5703125" collapsed="false"/>
    <col min="3083" max="3083" customWidth="true" style="11" width="6.7109375" collapsed="false"/>
    <col min="3084" max="3084" customWidth="true" style="11" width="1.0" collapsed="false"/>
    <col min="3085" max="3085" customWidth="true" style="11" width="6.7109375" collapsed="false"/>
    <col min="3086" max="3086" customWidth="true" style="11" width="1.28515625" collapsed="false"/>
    <col min="3087" max="3087" customWidth="true" style="11" width="8.0" collapsed="false"/>
    <col min="3088" max="3088" customWidth="true" style="11" width="1.140625" collapsed="false"/>
    <col min="3089" max="3089" customWidth="true" style="11" width="6.7109375" collapsed="false"/>
    <col min="3090" max="3090" customWidth="true" style="11" width="1.5703125" collapsed="false"/>
    <col min="3091" max="3091" customWidth="true" style="11" width="6.7109375" collapsed="false"/>
    <col min="3092" max="3092" customWidth="true" style="11" width="1.0" collapsed="false"/>
    <col min="3093" max="3093" customWidth="true" style="11" width="7.140625" collapsed="false"/>
    <col min="3094" max="3094" customWidth="true" style="11" width="0.85546875" collapsed="false"/>
    <col min="3095" max="3095" customWidth="true" style="11" width="6.7109375" collapsed="false"/>
    <col min="3096" max="3096" customWidth="true" style="11" width="1.28515625" collapsed="false"/>
    <col min="3097" max="3097" customWidth="true" style="11" width="6.7109375" collapsed="false"/>
    <col min="3098" max="3098" customWidth="true" style="11" width="1.0" collapsed="false"/>
    <col min="3099" max="3099" customWidth="true" style="11" width="6.7109375" collapsed="false"/>
    <col min="3100" max="3100" customWidth="true" style="11" width="1.140625" collapsed="false"/>
    <col min="3101" max="3101" customWidth="true" style="11" width="6.7109375" collapsed="false"/>
    <col min="3102" max="3102" customWidth="true" style="11" width="1.140625" collapsed="false"/>
    <col min="3103" max="3103" customWidth="true" style="11" width="10.140625" collapsed="false"/>
    <col min="3104" max="3104" customWidth="true" style="11" width="1.5703125" collapsed="false"/>
    <col min="3105" max="3327" style="11" width="9.140625" collapsed="false"/>
    <col min="3328" max="3328" customWidth="true" style="11" width="3.7109375" collapsed="false"/>
    <col min="3329" max="3329" bestFit="true" customWidth="true" style="11" width="7.42578125" collapsed="false"/>
    <col min="3330" max="3330" customWidth="true" style="11" width="1.0" collapsed="false"/>
    <col min="3331" max="3331" customWidth="true" style="11" width="6.42578125" collapsed="false"/>
    <col min="3332" max="3332" customWidth="true" style="11" width="0.85546875" collapsed="false"/>
    <col min="3333" max="3333" customWidth="true" style="11" width="6.7109375" collapsed="false"/>
    <col min="3334" max="3334" customWidth="true" style="11" width="1.140625" collapsed="false"/>
    <col min="3335" max="3335" customWidth="true" style="11" width="6.42578125" collapsed="false"/>
    <col min="3336" max="3336" customWidth="true" style="11" width="1.5703125" collapsed="false"/>
    <col min="3337" max="3337" customWidth="true" style="11" width="6.7109375" collapsed="false"/>
    <col min="3338" max="3338" customWidth="true" style="11" width="1.5703125" collapsed="false"/>
    <col min="3339" max="3339" customWidth="true" style="11" width="6.7109375" collapsed="false"/>
    <col min="3340" max="3340" customWidth="true" style="11" width="1.0" collapsed="false"/>
    <col min="3341" max="3341" customWidth="true" style="11" width="6.7109375" collapsed="false"/>
    <col min="3342" max="3342" customWidth="true" style="11" width="1.28515625" collapsed="false"/>
    <col min="3343" max="3343" customWidth="true" style="11" width="8.0" collapsed="false"/>
    <col min="3344" max="3344" customWidth="true" style="11" width="1.140625" collapsed="false"/>
    <col min="3345" max="3345" customWidth="true" style="11" width="6.7109375" collapsed="false"/>
    <col min="3346" max="3346" customWidth="true" style="11" width="1.5703125" collapsed="false"/>
    <col min="3347" max="3347" customWidth="true" style="11" width="6.7109375" collapsed="false"/>
    <col min="3348" max="3348" customWidth="true" style="11" width="1.0" collapsed="false"/>
    <col min="3349" max="3349" customWidth="true" style="11" width="7.140625" collapsed="false"/>
    <col min="3350" max="3350" customWidth="true" style="11" width="0.85546875" collapsed="false"/>
    <col min="3351" max="3351" customWidth="true" style="11" width="6.7109375" collapsed="false"/>
    <col min="3352" max="3352" customWidth="true" style="11" width="1.28515625" collapsed="false"/>
    <col min="3353" max="3353" customWidth="true" style="11" width="6.7109375" collapsed="false"/>
    <col min="3354" max="3354" customWidth="true" style="11" width="1.0" collapsed="false"/>
    <col min="3355" max="3355" customWidth="true" style="11" width="6.7109375" collapsed="false"/>
    <col min="3356" max="3356" customWidth="true" style="11" width="1.140625" collapsed="false"/>
    <col min="3357" max="3357" customWidth="true" style="11" width="6.7109375" collapsed="false"/>
    <col min="3358" max="3358" customWidth="true" style="11" width="1.140625" collapsed="false"/>
    <col min="3359" max="3359" customWidth="true" style="11" width="10.140625" collapsed="false"/>
    <col min="3360" max="3360" customWidth="true" style="11" width="1.5703125" collapsed="false"/>
    <col min="3361" max="3583" style="11" width="9.140625" collapsed="false"/>
    <col min="3584" max="3584" customWidth="true" style="11" width="3.7109375" collapsed="false"/>
    <col min="3585" max="3585" bestFit="true" customWidth="true" style="11" width="7.42578125" collapsed="false"/>
    <col min="3586" max="3586" customWidth="true" style="11" width="1.0" collapsed="false"/>
    <col min="3587" max="3587" customWidth="true" style="11" width="6.42578125" collapsed="false"/>
    <col min="3588" max="3588" customWidth="true" style="11" width="0.85546875" collapsed="false"/>
    <col min="3589" max="3589" customWidth="true" style="11" width="6.7109375" collapsed="false"/>
    <col min="3590" max="3590" customWidth="true" style="11" width="1.140625" collapsed="false"/>
    <col min="3591" max="3591" customWidth="true" style="11" width="6.42578125" collapsed="false"/>
    <col min="3592" max="3592" customWidth="true" style="11" width="1.5703125" collapsed="false"/>
    <col min="3593" max="3593" customWidth="true" style="11" width="6.7109375" collapsed="false"/>
    <col min="3594" max="3594" customWidth="true" style="11" width="1.5703125" collapsed="false"/>
    <col min="3595" max="3595" customWidth="true" style="11" width="6.7109375" collapsed="false"/>
    <col min="3596" max="3596" customWidth="true" style="11" width="1.0" collapsed="false"/>
    <col min="3597" max="3597" customWidth="true" style="11" width="6.7109375" collapsed="false"/>
    <col min="3598" max="3598" customWidth="true" style="11" width="1.28515625" collapsed="false"/>
    <col min="3599" max="3599" customWidth="true" style="11" width="8.0" collapsed="false"/>
    <col min="3600" max="3600" customWidth="true" style="11" width="1.140625" collapsed="false"/>
    <col min="3601" max="3601" customWidth="true" style="11" width="6.7109375" collapsed="false"/>
    <col min="3602" max="3602" customWidth="true" style="11" width="1.5703125" collapsed="false"/>
    <col min="3603" max="3603" customWidth="true" style="11" width="6.7109375" collapsed="false"/>
    <col min="3604" max="3604" customWidth="true" style="11" width="1.0" collapsed="false"/>
    <col min="3605" max="3605" customWidth="true" style="11" width="7.140625" collapsed="false"/>
    <col min="3606" max="3606" customWidth="true" style="11" width="0.85546875" collapsed="false"/>
    <col min="3607" max="3607" customWidth="true" style="11" width="6.7109375" collapsed="false"/>
    <col min="3608" max="3608" customWidth="true" style="11" width="1.28515625" collapsed="false"/>
    <col min="3609" max="3609" customWidth="true" style="11" width="6.7109375" collapsed="false"/>
    <col min="3610" max="3610" customWidth="true" style="11" width="1.0" collapsed="false"/>
    <col min="3611" max="3611" customWidth="true" style="11" width="6.7109375" collapsed="false"/>
    <col min="3612" max="3612" customWidth="true" style="11" width="1.140625" collapsed="false"/>
    <col min="3613" max="3613" customWidth="true" style="11" width="6.7109375" collapsed="false"/>
    <col min="3614" max="3614" customWidth="true" style="11" width="1.140625" collapsed="false"/>
    <col min="3615" max="3615" customWidth="true" style="11" width="10.140625" collapsed="false"/>
    <col min="3616" max="3616" customWidth="true" style="11" width="1.5703125" collapsed="false"/>
    <col min="3617" max="3839" style="11" width="9.140625" collapsed="false"/>
    <col min="3840" max="3840" customWidth="true" style="11" width="3.7109375" collapsed="false"/>
    <col min="3841" max="3841" bestFit="true" customWidth="true" style="11" width="7.42578125" collapsed="false"/>
    <col min="3842" max="3842" customWidth="true" style="11" width="1.0" collapsed="false"/>
    <col min="3843" max="3843" customWidth="true" style="11" width="6.42578125" collapsed="false"/>
    <col min="3844" max="3844" customWidth="true" style="11" width="0.85546875" collapsed="false"/>
    <col min="3845" max="3845" customWidth="true" style="11" width="6.7109375" collapsed="false"/>
    <col min="3846" max="3846" customWidth="true" style="11" width="1.140625" collapsed="false"/>
    <col min="3847" max="3847" customWidth="true" style="11" width="6.42578125" collapsed="false"/>
    <col min="3848" max="3848" customWidth="true" style="11" width="1.5703125" collapsed="false"/>
    <col min="3849" max="3849" customWidth="true" style="11" width="6.7109375" collapsed="false"/>
    <col min="3850" max="3850" customWidth="true" style="11" width="1.5703125" collapsed="false"/>
    <col min="3851" max="3851" customWidth="true" style="11" width="6.7109375" collapsed="false"/>
    <col min="3852" max="3852" customWidth="true" style="11" width="1.0" collapsed="false"/>
    <col min="3853" max="3853" customWidth="true" style="11" width="6.7109375" collapsed="false"/>
    <col min="3854" max="3854" customWidth="true" style="11" width="1.28515625" collapsed="false"/>
    <col min="3855" max="3855" customWidth="true" style="11" width="8.0" collapsed="false"/>
    <col min="3856" max="3856" customWidth="true" style="11" width="1.140625" collapsed="false"/>
    <col min="3857" max="3857" customWidth="true" style="11" width="6.7109375" collapsed="false"/>
    <col min="3858" max="3858" customWidth="true" style="11" width="1.5703125" collapsed="false"/>
    <col min="3859" max="3859" customWidth="true" style="11" width="6.7109375" collapsed="false"/>
    <col min="3860" max="3860" customWidth="true" style="11" width="1.0" collapsed="false"/>
    <col min="3861" max="3861" customWidth="true" style="11" width="7.140625" collapsed="false"/>
    <col min="3862" max="3862" customWidth="true" style="11" width="0.85546875" collapsed="false"/>
    <col min="3863" max="3863" customWidth="true" style="11" width="6.7109375" collapsed="false"/>
    <col min="3864" max="3864" customWidth="true" style="11" width="1.28515625" collapsed="false"/>
    <col min="3865" max="3865" customWidth="true" style="11" width="6.7109375" collapsed="false"/>
    <col min="3866" max="3866" customWidth="true" style="11" width="1.0" collapsed="false"/>
    <col min="3867" max="3867" customWidth="true" style="11" width="6.7109375" collapsed="false"/>
    <col min="3868" max="3868" customWidth="true" style="11" width="1.140625" collapsed="false"/>
    <col min="3869" max="3869" customWidth="true" style="11" width="6.7109375" collapsed="false"/>
    <col min="3870" max="3870" customWidth="true" style="11" width="1.140625" collapsed="false"/>
    <col min="3871" max="3871" customWidth="true" style="11" width="10.140625" collapsed="false"/>
    <col min="3872" max="3872" customWidth="true" style="11" width="1.5703125" collapsed="false"/>
    <col min="3873" max="4095" style="11" width="9.140625" collapsed="false"/>
    <col min="4096" max="4096" customWidth="true" style="11" width="3.7109375" collapsed="false"/>
    <col min="4097" max="4097" bestFit="true" customWidth="true" style="11" width="7.42578125" collapsed="false"/>
    <col min="4098" max="4098" customWidth="true" style="11" width="1.0" collapsed="false"/>
    <col min="4099" max="4099" customWidth="true" style="11" width="6.42578125" collapsed="false"/>
    <col min="4100" max="4100" customWidth="true" style="11" width="0.85546875" collapsed="false"/>
    <col min="4101" max="4101" customWidth="true" style="11" width="6.7109375" collapsed="false"/>
    <col min="4102" max="4102" customWidth="true" style="11" width="1.140625" collapsed="false"/>
    <col min="4103" max="4103" customWidth="true" style="11" width="6.42578125" collapsed="false"/>
    <col min="4104" max="4104" customWidth="true" style="11" width="1.5703125" collapsed="false"/>
    <col min="4105" max="4105" customWidth="true" style="11" width="6.7109375" collapsed="false"/>
    <col min="4106" max="4106" customWidth="true" style="11" width="1.5703125" collapsed="false"/>
    <col min="4107" max="4107" customWidth="true" style="11" width="6.7109375" collapsed="false"/>
    <col min="4108" max="4108" customWidth="true" style="11" width="1.0" collapsed="false"/>
    <col min="4109" max="4109" customWidth="true" style="11" width="6.7109375" collapsed="false"/>
    <col min="4110" max="4110" customWidth="true" style="11" width="1.28515625" collapsed="false"/>
    <col min="4111" max="4111" customWidth="true" style="11" width="8.0" collapsed="false"/>
    <col min="4112" max="4112" customWidth="true" style="11" width="1.140625" collapsed="false"/>
    <col min="4113" max="4113" customWidth="true" style="11" width="6.7109375" collapsed="false"/>
    <col min="4114" max="4114" customWidth="true" style="11" width="1.5703125" collapsed="false"/>
    <col min="4115" max="4115" customWidth="true" style="11" width="6.7109375" collapsed="false"/>
    <col min="4116" max="4116" customWidth="true" style="11" width="1.0" collapsed="false"/>
    <col min="4117" max="4117" customWidth="true" style="11" width="7.140625" collapsed="false"/>
    <col min="4118" max="4118" customWidth="true" style="11" width="0.85546875" collapsed="false"/>
    <col min="4119" max="4119" customWidth="true" style="11" width="6.7109375" collapsed="false"/>
    <col min="4120" max="4120" customWidth="true" style="11" width="1.28515625" collapsed="false"/>
    <col min="4121" max="4121" customWidth="true" style="11" width="6.7109375" collapsed="false"/>
    <col min="4122" max="4122" customWidth="true" style="11" width="1.0" collapsed="false"/>
    <col min="4123" max="4123" customWidth="true" style="11" width="6.7109375" collapsed="false"/>
    <col min="4124" max="4124" customWidth="true" style="11" width="1.140625" collapsed="false"/>
    <col min="4125" max="4125" customWidth="true" style="11" width="6.7109375" collapsed="false"/>
    <col min="4126" max="4126" customWidth="true" style="11" width="1.140625" collapsed="false"/>
    <col min="4127" max="4127" customWidth="true" style="11" width="10.140625" collapsed="false"/>
    <col min="4128" max="4128" customWidth="true" style="11" width="1.5703125" collapsed="false"/>
    <col min="4129" max="4351" style="11" width="9.140625" collapsed="false"/>
    <col min="4352" max="4352" customWidth="true" style="11" width="3.7109375" collapsed="false"/>
    <col min="4353" max="4353" bestFit="true" customWidth="true" style="11" width="7.42578125" collapsed="false"/>
    <col min="4354" max="4354" customWidth="true" style="11" width="1.0" collapsed="false"/>
    <col min="4355" max="4355" customWidth="true" style="11" width="6.42578125" collapsed="false"/>
    <col min="4356" max="4356" customWidth="true" style="11" width="0.85546875" collapsed="false"/>
    <col min="4357" max="4357" customWidth="true" style="11" width="6.7109375" collapsed="false"/>
    <col min="4358" max="4358" customWidth="true" style="11" width="1.140625" collapsed="false"/>
    <col min="4359" max="4359" customWidth="true" style="11" width="6.42578125" collapsed="false"/>
    <col min="4360" max="4360" customWidth="true" style="11" width="1.5703125" collapsed="false"/>
    <col min="4361" max="4361" customWidth="true" style="11" width="6.7109375" collapsed="false"/>
    <col min="4362" max="4362" customWidth="true" style="11" width="1.5703125" collapsed="false"/>
    <col min="4363" max="4363" customWidth="true" style="11" width="6.7109375" collapsed="false"/>
    <col min="4364" max="4364" customWidth="true" style="11" width="1.0" collapsed="false"/>
    <col min="4365" max="4365" customWidth="true" style="11" width="6.7109375" collapsed="false"/>
    <col min="4366" max="4366" customWidth="true" style="11" width="1.28515625" collapsed="false"/>
    <col min="4367" max="4367" customWidth="true" style="11" width="8.0" collapsed="false"/>
    <col min="4368" max="4368" customWidth="true" style="11" width="1.140625" collapsed="false"/>
    <col min="4369" max="4369" customWidth="true" style="11" width="6.7109375" collapsed="false"/>
    <col min="4370" max="4370" customWidth="true" style="11" width="1.5703125" collapsed="false"/>
    <col min="4371" max="4371" customWidth="true" style="11" width="6.7109375" collapsed="false"/>
    <col min="4372" max="4372" customWidth="true" style="11" width="1.0" collapsed="false"/>
    <col min="4373" max="4373" customWidth="true" style="11" width="7.140625" collapsed="false"/>
    <col min="4374" max="4374" customWidth="true" style="11" width="0.85546875" collapsed="false"/>
    <col min="4375" max="4375" customWidth="true" style="11" width="6.7109375" collapsed="false"/>
    <col min="4376" max="4376" customWidth="true" style="11" width="1.28515625" collapsed="false"/>
    <col min="4377" max="4377" customWidth="true" style="11" width="6.7109375" collapsed="false"/>
    <col min="4378" max="4378" customWidth="true" style="11" width="1.0" collapsed="false"/>
    <col min="4379" max="4379" customWidth="true" style="11" width="6.7109375" collapsed="false"/>
    <col min="4380" max="4380" customWidth="true" style="11" width="1.140625" collapsed="false"/>
    <col min="4381" max="4381" customWidth="true" style="11" width="6.7109375" collapsed="false"/>
    <col min="4382" max="4382" customWidth="true" style="11" width="1.140625" collapsed="false"/>
    <col min="4383" max="4383" customWidth="true" style="11" width="10.140625" collapsed="false"/>
    <col min="4384" max="4384" customWidth="true" style="11" width="1.5703125" collapsed="false"/>
    <col min="4385" max="4607" style="11" width="9.140625" collapsed="false"/>
    <col min="4608" max="4608" customWidth="true" style="11" width="3.7109375" collapsed="false"/>
    <col min="4609" max="4609" bestFit="true" customWidth="true" style="11" width="7.42578125" collapsed="false"/>
    <col min="4610" max="4610" customWidth="true" style="11" width="1.0" collapsed="false"/>
    <col min="4611" max="4611" customWidth="true" style="11" width="6.42578125" collapsed="false"/>
    <col min="4612" max="4612" customWidth="true" style="11" width="0.85546875" collapsed="false"/>
    <col min="4613" max="4613" customWidth="true" style="11" width="6.7109375" collapsed="false"/>
    <col min="4614" max="4614" customWidth="true" style="11" width="1.140625" collapsed="false"/>
    <col min="4615" max="4615" customWidth="true" style="11" width="6.42578125" collapsed="false"/>
    <col min="4616" max="4616" customWidth="true" style="11" width="1.5703125" collapsed="false"/>
    <col min="4617" max="4617" customWidth="true" style="11" width="6.7109375" collapsed="false"/>
    <col min="4618" max="4618" customWidth="true" style="11" width="1.5703125" collapsed="false"/>
    <col min="4619" max="4619" customWidth="true" style="11" width="6.7109375" collapsed="false"/>
    <col min="4620" max="4620" customWidth="true" style="11" width="1.0" collapsed="false"/>
    <col min="4621" max="4621" customWidth="true" style="11" width="6.7109375" collapsed="false"/>
    <col min="4622" max="4622" customWidth="true" style="11" width="1.28515625" collapsed="false"/>
    <col min="4623" max="4623" customWidth="true" style="11" width="8.0" collapsed="false"/>
    <col min="4624" max="4624" customWidth="true" style="11" width="1.140625" collapsed="false"/>
    <col min="4625" max="4625" customWidth="true" style="11" width="6.7109375" collapsed="false"/>
    <col min="4626" max="4626" customWidth="true" style="11" width="1.5703125" collapsed="false"/>
    <col min="4627" max="4627" customWidth="true" style="11" width="6.7109375" collapsed="false"/>
    <col min="4628" max="4628" customWidth="true" style="11" width="1.0" collapsed="false"/>
    <col min="4629" max="4629" customWidth="true" style="11" width="7.140625" collapsed="false"/>
    <col min="4630" max="4630" customWidth="true" style="11" width="0.85546875" collapsed="false"/>
    <col min="4631" max="4631" customWidth="true" style="11" width="6.7109375" collapsed="false"/>
    <col min="4632" max="4632" customWidth="true" style="11" width="1.28515625" collapsed="false"/>
    <col min="4633" max="4633" customWidth="true" style="11" width="6.7109375" collapsed="false"/>
    <col min="4634" max="4634" customWidth="true" style="11" width="1.0" collapsed="false"/>
    <col min="4635" max="4635" customWidth="true" style="11" width="6.7109375" collapsed="false"/>
    <col min="4636" max="4636" customWidth="true" style="11" width="1.140625" collapsed="false"/>
    <col min="4637" max="4637" customWidth="true" style="11" width="6.7109375" collapsed="false"/>
    <col min="4638" max="4638" customWidth="true" style="11" width="1.140625" collapsed="false"/>
    <col min="4639" max="4639" customWidth="true" style="11" width="10.140625" collapsed="false"/>
    <col min="4640" max="4640" customWidth="true" style="11" width="1.5703125" collapsed="false"/>
    <col min="4641" max="4863" style="11" width="9.140625" collapsed="false"/>
    <col min="4864" max="4864" customWidth="true" style="11" width="3.7109375" collapsed="false"/>
    <col min="4865" max="4865" bestFit="true" customWidth="true" style="11" width="7.42578125" collapsed="false"/>
    <col min="4866" max="4866" customWidth="true" style="11" width="1.0" collapsed="false"/>
    <col min="4867" max="4867" customWidth="true" style="11" width="6.42578125" collapsed="false"/>
    <col min="4868" max="4868" customWidth="true" style="11" width="0.85546875" collapsed="false"/>
    <col min="4869" max="4869" customWidth="true" style="11" width="6.7109375" collapsed="false"/>
    <col min="4870" max="4870" customWidth="true" style="11" width="1.140625" collapsed="false"/>
    <col min="4871" max="4871" customWidth="true" style="11" width="6.42578125" collapsed="false"/>
    <col min="4872" max="4872" customWidth="true" style="11" width="1.5703125" collapsed="false"/>
    <col min="4873" max="4873" customWidth="true" style="11" width="6.7109375" collapsed="false"/>
    <col min="4874" max="4874" customWidth="true" style="11" width="1.5703125" collapsed="false"/>
    <col min="4875" max="4875" customWidth="true" style="11" width="6.7109375" collapsed="false"/>
    <col min="4876" max="4876" customWidth="true" style="11" width="1.0" collapsed="false"/>
    <col min="4877" max="4877" customWidth="true" style="11" width="6.7109375" collapsed="false"/>
    <col min="4878" max="4878" customWidth="true" style="11" width="1.28515625" collapsed="false"/>
    <col min="4879" max="4879" customWidth="true" style="11" width="8.0" collapsed="false"/>
    <col min="4880" max="4880" customWidth="true" style="11" width="1.140625" collapsed="false"/>
    <col min="4881" max="4881" customWidth="true" style="11" width="6.7109375" collapsed="false"/>
    <col min="4882" max="4882" customWidth="true" style="11" width="1.5703125" collapsed="false"/>
    <col min="4883" max="4883" customWidth="true" style="11" width="6.7109375" collapsed="false"/>
    <col min="4884" max="4884" customWidth="true" style="11" width="1.0" collapsed="false"/>
    <col min="4885" max="4885" customWidth="true" style="11" width="7.140625" collapsed="false"/>
    <col min="4886" max="4886" customWidth="true" style="11" width="0.85546875" collapsed="false"/>
    <col min="4887" max="4887" customWidth="true" style="11" width="6.7109375" collapsed="false"/>
    <col min="4888" max="4888" customWidth="true" style="11" width="1.28515625" collapsed="false"/>
    <col min="4889" max="4889" customWidth="true" style="11" width="6.7109375" collapsed="false"/>
    <col min="4890" max="4890" customWidth="true" style="11" width="1.0" collapsed="false"/>
    <col min="4891" max="4891" customWidth="true" style="11" width="6.7109375" collapsed="false"/>
    <col min="4892" max="4892" customWidth="true" style="11" width="1.140625" collapsed="false"/>
    <col min="4893" max="4893" customWidth="true" style="11" width="6.7109375" collapsed="false"/>
    <col min="4894" max="4894" customWidth="true" style="11" width="1.140625" collapsed="false"/>
    <col min="4895" max="4895" customWidth="true" style="11" width="10.140625" collapsed="false"/>
    <col min="4896" max="4896" customWidth="true" style="11" width="1.5703125" collapsed="false"/>
    <col min="4897" max="5119" style="11" width="9.140625" collapsed="false"/>
    <col min="5120" max="5120" customWidth="true" style="11" width="3.7109375" collapsed="false"/>
    <col min="5121" max="5121" bestFit="true" customWidth="true" style="11" width="7.42578125" collapsed="false"/>
    <col min="5122" max="5122" customWidth="true" style="11" width="1.0" collapsed="false"/>
    <col min="5123" max="5123" customWidth="true" style="11" width="6.42578125" collapsed="false"/>
    <col min="5124" max="5124" customWidth="true" style="11" width="0.85546875" collapsed="false"/>
    <col min="5125" max="5125" customWidth="true" style="11" width="6.7109375" collapsed="false"/>
    <col min="5126" max="5126" customWidth="true" style="11" width="1.140625" collapsed="false"/>
    <col min="5127" max="5127" customWidth="true" style="11" width="6.42578125" collapsed="false"/>
    <col min="5128" max="5128" customWidth="true" style="11" width="1.5703125" collapsed="false"/>
    <col min="5129" max="5129" customWidth="true" style="11" width="6.7109375" collapsed="false"/>
    <col min="5130" max="5130" customWidth="true" style="11" width="1.5703125" collapsed="false"/>
    <col min="5131" max="5131" customWidth="true" style="11" width="6.7109375" collapsed="false"/>
    <col min="5132" max="5132" customWidth="true" style="11" width="1.0" collapsed="false"/>
    <col min="5133" max="5133" customWidth="true" style="11" width="6.7109375" collapsed="false"/>
    <col min="5134" max="5134" customWidth="true" style="11" width="1.28515625" collapsed="false"/>
    <col min="5135" max="5135" customWidth="true" style="11" width="8.0" collapsed="false"/>
    <col min="5136" max="5136" customWidth="true" style="11" width="1.140625" collapsed="false"/>
    <col min="5137" max="5137" customWidth="true" style="11" width="6.7109375" collapsed="false"/>
    <col min="5138" max="5138" customWidth="true" style="11" width="1.5703125" collapsed="false"/>
    <col min="5139" max="5139" customWidth="true" style="11" width="6.7109375" collapsed="false"/>
    <col min="5140" max="5140" customWidth="true" style="11" width="1.0" collapsed="false"/>
    <col min="5141" max="5141" customWidth="true" style="11" width="7.140625" collapsed="false"/>
    <col min="5142" max="5142" customWidth="true" style="11" width="0.85546875" collapsed="false"/>
    <col min="5143" max="5143" customWidth="true" style="11" width="6.7109375" collapsed="false"/>
    <col min="5144" max="5144" customWidth="true" style="11" width="1.28515625" collapsed="false"/>
    <col min="5145" max="5145" customWidth="true" style="11" width="6.7109375" collapsed="false"/>
    <col min="5146" max="5146" customWidth="true" style="11" width="1.0" collapsed="false"/>
    <col min="5147" max="5147" customWidth="true" style="11" width="6.7109375" collapsed="false"/>
    <col min="5148" max="5148" customWidth="true" style="11" width="1.140625" collapsed="false"/>
    <col min="5149" max="5149" customWidth="true" style="11" width="6.7109375" collapsed="false"/>
    <col min="5150" max="5150" customWidth="true" style="11" width="1.140625" collapsed="false"/>
    <col min="5151" max="5151" customWidth="true" style="11" width="10.140625" collapsed="false"/>
    <col min="5152" max="5152" customWidth="true" style="11" width="1.5703125" collapsed="false"/>
    <col min="5153" max="5375" style="11" width="9.140625" collapsed="false"/>
    <col min="5376" max="5376" customWidth="true" style="11" width="3.7109375" collapsed="false"/>
    <col min="5377" max="5377" bestFit="true" customWidth="true" style="11" width="7.42578125" collapsed="false"/>
    <col min="5378" max="5378" customWidth="true" style="11" width="1.0" collapsed="false"/>
    <col min="5379" max="5379" customWidth="true" style="11" width="6.42578125" collapsed="false"/>
    <col min="5380" max="5380" customWidth="true" style="11" width="0.85546875" collapsed="false"/>
    <col min="5381" max="5381" customWidth="true" style="11" width="6.7109375" collapsed="false"/>
    <col min="5382" max="5382" customWidth="true" style="11" width="1.140625" collapsed="false"/>
    <col min="5383" max="5383" customWidth="true" style="11" width="6.42578125" collapsed="false"/>
    <col min="5384" max="5384" customWidth="true" style="11" width="1.5703125" collapsed="false"/>
    <col min="5385" max="5385" customWidth="true" style="11" width="6.7109375" collapsed="false"/>
    <col min="5386" max="5386" customWidth="true" style="11" width="1.5703125" collapsed="false"/>
    <col min="5387" max="5387" customWidth="true" style="11" width="6.7109375" collapsed="false"/>
    <col min="5388" max="5388" customWidth="true" style="11" width="1.0" collapsed="false"/>
    <col min="5389" max="5389" customWidth="true" style="11" width="6.7109375" collapsed="false"/>
    <col min="5390" max="5390" customWidth="true" style="11" width="1.28515625" collapsed="false"/>
    <col min="5391" max="5391" customWidth="true" style="11" width="8.0" collapsed="false"/>
    <col min="5392" max="5392" customWidth="true" style="11" width="1.140625" collapsed="false"/>
    <col min="5393" max="5393" customWidth="true" style="11" width="6.7109375" collapsed="false"/>
    <col min="5394" max="5394" customWidth="true" style="11" width="1.5703125" collapsed="false"/>
    <col min="5395" max="5395" customWidth="true" style="11" width="6.7109375" collapsed="false"/>
    <col min="5396" max="5396" customWidth="true" style="11" width="1.0" collapsed="false"/>
    <col min="5397" max="5397" customWidth="true" style="11" width="7.140625" collapsed="false"/>
    <col min="5398" max="5398" customWidth="true" style="11" width="0.85546875" collapsed="false"/>
    <col min="5399" max="5399" customWidth="true" style="11" width="6.7109375" collapsed="false"/>
    <col min="5400" max="5400" customWidth="true" style="11" width="1.28515625" collapsed="false"/>
    <col min="5401" max="5401" customWidth="true" style="11" width="6.7109375" collapsed="false"/>
    <col min="5402" max="5402" customWidth="true" style="11" width="1.0" collapsed="false"/>
    <col min="5403" max="5403" customWidth="true" style="11" width="6.7109375" collapsed="false"/>
    <col min="5404" max="5404" customWidth="true" style="11" width="1.140625" collapsed="false"/>
    <col min="5405" max="5405" customWidth="true" style="11" width="6.7109375" collapsed="false"/>
    <col min="5406" max="5406" customWidth="true" style="11" width="1.140625" collapsed="false"/>
    <col min="5407" max="5407" customWidth="true" style="11" width="10.140625" collapsed="false"/>
    <col min="5408" max="5408" customWidth="true" style="11" width="1.5703125" collapsed="false"/>
    <col min="5409" max="5631" style="11" width="9.140625" collapsed="false"/>
    <col min="5632" max="5632" customWidth="true" style="11" width="3.7109375" collapsed="false"/>
    <col min="5633" max="5633" bestFit="true" customWidth="true" style="11" width="7.42578125" collapsed="false"/>
    <col min="5634" max="5634" customWidth="true" style="11" width="1.0" collapsed="false"/>
    <col min="5635" max="5635" customWidth="true" style="11" width="6.42578125" collapsed="false"/>
    <col min="5636" max="5636" customWidth="true" style="11" width="0.85546875" collapsed="false"/>
    <col min="5637" max="5637" customWidth="true" style="11" width="6.7109375" collapsed="false"/>
    <col min="5638" max="5638" customWidth="true" style="11" width="1.140625" collapsed="false"/>
    <col min="5639" max="5639" customWidth="true" style="11" width="6.42578125" collapsed="false"/>
    <col min="5640" max="5640" customWidth="true" style="11" width="1.5703125" collapsed="false"/>
    <col min="5641" max="5641" customWidth="true" style="11" width="6.7109375" collapsed="false"/>
    <col min="5642" max="5642" customWidth="true" style="11" width="1.5703125" collapsed="false"/>
    <col min="5643" max="5643" customWidth="true" style="11" width="6.7109375" collapsed="false"/>
    <col min="5644" max="5644" customWidth="true" style="11" width="1.0" collapsed="false"/>
    <col min="5645" max="5645" customWidth="true" style="11" width="6.7109375" collapsed="false"/>
    <col min="5646" max="5646" customWidth="true" style="11" width="1.28515625" collapsed="false"/>
    <col min="5647" max="5647" customWidth="true" style="11" width="8.0" collapsed="false"/>
    <col min="5648" max="5648" customWidth="true" style="11" width="1.140625" collapsed="false"/>
    <col min="5649" max="5649" customWidth="true" style="11" width="6.7109375" collapsed="false"/>
    <col min="5650" max="5650" customWidth="true" style="11" width="1.5703125" collapsed="false"/>
    <col min="5651" max="5651" customWidth="true" style="11" width="6.7109375" collapsed="false"/>
    <col min="5652" max="5652" customWidth="true" style="11" width="1.0" collapsed="false"/>
    <col min="5653" max="5653" customWidth="true" style="11" width="7.140625" collapsed="false"/>
    <col min="5654" max="5654" customWidth="true" style="11" width="0.85546875" collapsed="false"/>
    <col min="5655" max="5655" customWidth="true" style="11" width="6.7109375" collapsed="false"/>
    <col min="5656" max="5656" customWidth="true" style="11" width="1.28515625" collapsed="false"/>
    <col min="5657" max="5657" customWidth="true" style="11" width="6.7109375" collapsed="false"/>
    <col min="5658" max="5658" customWidth="true" style="11" width="1.0" collapsed="false"/>
    <col min="5659" max="5659" customWidth="true" style="11" width="6.7109375" collapsed="false"/>
    <col min="5660" max="5660" customWidth="true" style="11" width="1.140625" collapsed="false"/>
    <col min="5661" max="5661" customWidth="true" style="11" width="6.7109375" collapsed="false"/>
    <col min="5662" max="5662" customWidth="true" style="11" width="1.140625" collapsed="false"/>
    <col min="5663" max="5663" customWidth="true" style="11" width="10.140625" collapsed="false"/>
    <col min="5664" max="5664" customWidth="true" style="11" width="1.5703125" collapsed="false"/>
    <col min="5665" max="5887" style="11" width="9.140625" collapsed="false"/>
    <col min="5888" max="5888" customWidth="true" style="11" width="3.7109375" collapsed="false"/>
    <col min="5889" max="5889" bestFit="true" customWidth="true" style="11" width="7.42578125" collapsed="false"/>
    <col min="5890" max="5890" customWidth="true" style="11" width="1.0" collapsed="false"/>
    <col min="5891" max="5891" customWidth="true" style="11" width="6.42578125" collapsed="false"/>
    <col min="5892" max="5892" customWidth="true" style="11" width="0.85546875" collapsed="false"/>
    <col min="5893" max="5893" customWidth="true" style="11" width="6.7109375" collapsed="false"/>
    <col min="5894" max="5894" customWidth="true" style="11" width="1.140625" collapsed="false"/>
    <col min="5895" max="5895" customWidth="true" style="11" width="6.42578125" collapsed="false"/>
    <col min="5896" max="5896" customWidth="true" style="11" width="1.5703125" collapsed="false"/>
    <col min="5897" max="5897" customWidth="true" style="11" width="6.7109375" collapsed="false"/>
    <col min="5898" max="5898" customWidth="true" style="11" width="1.5703125" collapsed="false"/>
    <col min="5899" max="5899" customWidth="true" style="11" width="6.7109375" collapsed="false"/>
    <col min="5900" max="5900" customWidth="true" style="11" width="1.0" collapsed="false"/>
    <col min="5901" max="5901" customWidth="true" style="11" width="6.7109375" collapsed="false"/>
    <col min="5902" max="5902" customWidth="true" style="11" width="1.28515625" collapsed="false"/>
    <col min="5903" max="5903" customWidth="true" style="11" width="8.0" collapsed="false"/>
    <col min="5904" max="5904" customWidth="true" style="11" width="1.140625" collapsed="false"/>
    <col min="5905" max="5905" customWidth="true" style="11" width="6.7109375" collapsed="false"/>
    <col min="5906" max="5906" customWidth="true" style="11" width="1.5703125" collapsed="false"/>
    <col min="5907" max="5907" customWidth="true" style="11" width="6.7109375" collapsed="false"/>
    <col min="5908" max="5908" customWidth="true" style="11" width="1.0" collapsed="false"/>
    <col min="5909" max="5909" customWidth="true" style="11" width="7.140625" collapsed="false"/>
    <col min="5910" max="5910" customWidth="true" style="11" width="0.85546875" collapsed="false"/>
    <col min="5911" max="5911" customWidth="true" style="11" width="6.7109375" collapsed="false"/>
    <col min="5912" max="5912" customWidth="true" style="11" width="1.28515625" collapsed="false"/>
    <col min="5913" max="5913" customWidth="true" style="11" width="6.7109375" collapsed="false"/>
    <col min="5914" max="5914" customWidth="true" style="11" width="1.0" collapsed="false"/>
    <col min="5915" max="5915" customWidth="true" style="11" width="6.7109375" collapsed="false"/>
    <col min="5916" max="5916" customWidth="true" style="11" width="1.140625" collapsed="false"/>
    <col min="5917" max="5917" customWidth="true" style="11" width="6.7109375" collapsed="false"/>
    <col min="5918" max="5918" customWidth="true" style="11" width="1.140625" collapsed="false"/>
    <col min="5919" max="5919" customWidth="true" style="11" width="10.140625" collapsed="false"/>
    <col min="5920" max="5920" customWidth="true" style="11" width="1.5703125" collapsed="false"/>
    <col min="5921" max="6143" style="11" width="9.140625" collapsed="false"/>
    <col min="6144" max="6144" customWidth="true" style="11" width="3.7109375" collapsed="false"/>
    <col min="6145" max="6145" bestFit="true" customWidth="true" style="11" width="7.42578125" collapsed="false"/>
    <col min="6146" max="6146" customWidth="true" style="11" width="1.0" collapsed="false"/>
    <col min="6147" max="6147" customWidth="true" style="11" width="6.42578125" collapsed="false"/>
    <col min="6148" max="6148" customWidth="true" style="11" width="0.85546875" collapsed="false"/>
    <col min="6149" max="6149" customWidth="true" style="11" width="6.7109375" collapsed="false"/>
    <col min="6150" max="6150" customWidth="true" style="11" width="1.140625" collapsed="false"/>
    <col min="6151" max="6151" customWidth="true" style="11" width="6.42578125" collapsed="false"/>
    <col min="6152" max="6152" customWidth="true" style="11" width="1.5703125" collapsed="false"/>
    <col min="6153" max="6153" customWidth="true" style="11" width="6.7109375" collapsed="false"/>
    <col min="6154" max="6154" customWidth="true" style="11" width="1.5703125" collapsed="false"/>
    <col min="6155" max="6155" customWidth="true" style="11" width="6.7109375" collapsed="false"/>
    <col min="6156" max="6156" customWidth="true" style="11" width="1.0" collapsed="false"/>
    <col min="6157" max="6157" customWidth="true" style="11" width="6.7109375" collapsed="false"/>
    <col min="6158" max="6158" customWidth="true" style="11" width="1.28515625" collapsed="false"/>
    <col min="6159" max="6159" customWidth="true" style="11" width="8.0" collapsed="false"/>
    <col min="6160" max="6160" customWidth="true" style="11" width="1.140625" collapsed="false"/>
    <col min="6161" max="6161" customWidth="true" style="11" width="6.7109375" collapsed="false"/>
    <col min="6162" max="6162" customWidth="true" style="11" width="1.5703125" collapsed="false"/>
    <col min="6163" max="6163" customWidth="true" style="11" width="6.7109375" collapsed="false"/>
    <col min="6164" max="6164" customWidth="true" style="11" width="1.0" collapsed="false"/>
    <col min="6165" max="6165" customWidth="true" style="11" width="7.140625" collapsed="false"/>
    <col min="6166" max="6166" customWidth="true" style="11" width="0.85546875" collapsed="false"/>
    <col min="6167" max="6167" customWidth="true" style="11" width="6.7109375" collapsed="false"/>
    <col min="6168" max="6168" customWidth="true" style="11" width="1.28515625" collapsed="false"/>
    <col min="6169" max="6169" customWidth="true" style="11" width="6.7109375" collapsed="false"/>
    <col min="6170" max="6170" customWidth="true" style="11" width="1.0" collapsed="false"/>
    <col min="6171" max="6171" customWidth="true" style="11" width="6.7109375" collapsed="false"/>
    <col min="6172" max="6172" customWidth="true" style="11" width="1.140625" collapsed="false"/>
    <col min="6173" max="6173" customWidth="true" style="11" width="6.7109375" collapsed="false"/>
    <col min="6174" max="6174" customWidth="true" style="11" width="1.140625" collapsed="false"/>
    <col min="6175" max="6175" customWidth="true" style="11" width="10.140625" collapsed="false"/>
    <col min="6176" max="6176" customWidth="true" style="11" width="1.5703125" collapsed="false"/>
    <col min="6177" max="6399" style="11" width="9.140625" collapsed="false"/>
    <col min="6400" max="6400" customWidth="true" style="11" width="3.7109375" collapsed="false"/>
    <col min="6401" max="6401" bestFit="true" customWidth="true" style="11" width="7.42578125" collapsed="false"/>
    <col min="6402" max="6402" customWidth="true" style="11" width="1.0" collapsed="false"/>
    <col min="6403" max="6403" customWidth="true" style="11" width="6.42578125" collapsed="false"/>
    <col min="6404" max="6404" customWidth="true" style="11" width="0.85546875" collapsed="false"/>
    <col min="6405" max="6405" customWidth="true" style="11" width="6.7109375" collapsed="false"/>
    <col min="6406" max="6406" customWidth="true" style="11" width="1.140625" collapsed="false"/>
    <col min="6407" max="6407" customWidth="true" style="11" width="6.42578125" collapsed="false"/>
    <col min="6408" max="6408" customWidth="true" style="11" width="1.5703125" collapsed="false"/>
    <col min="6409" max="6409" customWidth="true" style="11" width="6.7109375" collapsed="false"/>
    <col min="6410" max="6410" customWidth="true" style="11" width="1.5703125" collapsed="false"/>
    <col min="6411" max="6411" customWidth="true" style="11" width="6.7109375" collapsed="false"/>
    <col min="6412" max="6412" customWidth="true" style="11" width="1.0" collapsed="false"/>
    <col min="6413" max="6413" customWidth="true" style="11" width="6.7109375" collapsed="false"/>
    <col min="6414" max="6414" customWidth="true" style="11" width="1.28515625" collapsed="false"/>
    <col min="6415" max="6415" customWidth="true" style="11" width="8.0" collapsed="false"/>
    <col min="6416" max="6416" customWidth="true" style="11" width="1.140625" collapsed="false"/>
    <col min="6417" max="6417" customWidth="true" style="11" width="6.7109375" collapsed="false"/>
    <col min="6418" max="6418" customWidth="true" style="11" width="1.5703125" collapsed="false"/>
    <col min="6419" max="6419" customWidth="true" style="11" width="6.7109375" collapsed="false"/>
    <col min="6420" max="6420" customWidth="true" style="11" width="1.0" collapsed="false"/>
    <col min="6421" max="6421" customWidth="true" style="11" width="7.140625" collapsed="false"/>
    <col min="6422" max="6422" customWidth="true" style="11" width="0.85546875" collapsed="false"/>
    <col min="6423" max="6423" customWidth="true" style="11" width="6.7109375" collapsed="false"/>
    <col min="6424" max="6424" customWidth="true" style="11" width="1.28515625" collapsed="false"/>
    <col min="6425" max="6425" customWidth="true" style="11" width="6.7109375" collapsed="false"/>
    <col min="6426" max="6426" customWidth="true" style="11" width="1.0" collapsed="false"/>
    <col min="6427" max="6427" customWidth="true" style="11" width="6.7109375" collapsed="false"/>
    <col min="6428" max="6428" customWidth="true" style="11" width="1.140625" collapsed="false"/>
    <col min="6429" max="6429" customWidth="true" style="11" width="6.7109375" collapsed="false"/>
    <col min="6430" max="6430" customWidth="true" style="11" width="1.140625" collapsed="false"/>
    <col min="6431" max="6431" customWidth="true" style="11" width="10.140625" collapsed="false"/>
    <col min="6432" max="6432" customWidth="true" style="11" width="1.5703125" collapsed="false"/>
    <col min="6433" max="6655" style="11" width="9.140625" collapsed="false"/>
    <col min="6656" max="6656" customWidth="true" style="11" width="3.7109375" collapsed="false"/>
    <col min="6657" max="6657" bestFit="true" customWidth="true" style="11" width="7.42578125" collapsed="false"/>
    <col min="6658" max="6658" customWidth="true" style="11" width="1.0" collapsed="false"/>
    <col min="6659" max="6659" customWidth="true" style="11" width="6.42578125" collapsed="false"/>
    <col min="6660" max="6660" customWidth="true" style="11" width="0.85546875" collapsed="false"/>
    <col min="6661" max="6661" customWidth="true" style="11" width="6.7109375" collapsed="false"/>
    <col min="6662" max="6662" customWidth="true" style="11" width="1.140625" collapsed="false"/>
    <col min="6663" max="6663" customWidth="true" style="11" width="6.42578125" collapsed="false"/>
    <col min="6664" max="6664" customWidth="true" style="11" width="1.5703125" collapsed="false"/>
    <col min="6665" max="6665" customWidth="true" style="11" width="6.7109375" collapsed="false"/>
    <col min="6666" max="6666" customWidth="true" style="11" width="1.5703125" collapsed="false"/>
    <col min="6667" max="6667" customWidth="true" style="11" width="6.7109375" collapsed="false"/>
    <col min="6668" max="6668" customWidth="true" style="11" width="1.0" collapsed="false"/>
    <col min="6669" max="6669" customWidth="true" style="11" width="6.7109375" collapsed="false"/>
    <col min="6670" max="6670" customWidth="true" style="11" width="1.28515625" collapsed="false"/>
    <col min="6671" max="6671" customWidth="true" style="11" width="8.0" collapsed="false"/>
    <col min="6672" max="6672" customWidth="true" style="11" width="1.140625" collapsed="false"/>
    <col min="6673" max="6673" customWidth="true" style="11" width="6.7109375" collapsed="false"/>
    <col min="6674" max="6674" customWidth="true" style="11" width="1.5703125" collapsed="false"/>
    <col min="6675" max="6675" customWidth="true" style="11" width="6.7109375" collapsed="false"/>
    <col min="6676" max="6676" customWidth="true" style="11" width="1.0" collapsed="false"/>
    <col min="6677" max="6677" customWidth="true" style="11" width="7.140625" collapsed="false"/>
    <col min="6678" max="6678" customWidth="true" style="11" width="0.85546875" collapsed="false"/>
    <col min="6679" max="6679" customWidth="true" style="11" width="6.7109375" collapsed="false"/>
    <col min="6680" max="6680" customWidth="true" style="11" width="1.28515625" collapsed="false"/>
    <col min="6681" max="6681" customWidth="true" style="11" width="6.7109375" collapsed="false"/>
    <col min="6682" max="6682" customWidth="true" style="11" width="1.0" collapsed="false"/>
    <col min="6683" max="6683" customWidth="true" style="11" width="6.7109375" collapsed="false"/>
    <col min="6684" max="6684" customWidth="true" style="11" width="1.140625" collapsed="false"/>
    <col min="6685" max="6685" customWidth="true" style="11" width="6.7109375" collapsed="false"/>
    <col min="6686" max="6686" customWidth="true" style="11" width="1.140625" collapsed="false"/>
    <col min="6687" max="6687" customWidth="true" style="11" width="10.140625" collapsed="false"/>
    <col min="6688" max="6688" customWidth="true" style="11" width="1.5703125" collapsed="false"/>
    <col min="6689" max="6911" style="11" width="9.140625" collapsed="false"/>
    <col min="6912" max="6912" customWidth="true" style="11" width="3.7109375" collapsed="false"/>
    <col min="6913" max="6913" bestFit="true" customWidth="true" style="11" width="7.42578125" collapsed="false"/>
    <col min="6914" max="6914" customWidth="true" style="11" width="1.0" collapsed="false"/>
    <col min="6915" max="6915" customWidth="true" style="11" width="6.42578125" collapsed="false"/>
    <col min="6916" max="6916" customWidth="true" style="11" width="0.85546875" collapsed="false"/>
    <col min="6917" max="6917" customWidth="true" style="11" width="6.7109375" collapsed="false"/>
    <col min="6918" max="6918" customWidth="true" style="11" width="1.140625" collapsed="false"/>
    <col min="6919" max="6919" customWidth="true" style="11" width="6.42578125" collapsed="false"/>
    <col min="6920" max="6920" customWidth="true" style="11" width="1.5703125" collapsed="false"/>
    <col min="6921" max="6921" customWidth="true" style="11" width="6.7109375" collapsed="false"/>
    <col min="6922" max="6922" customWidth="true" style="11" width="1.5703125" collapsed="false"/>
    <col min="6923" max="6923" customWidth="true" style="11" width="6.7109375" collapsed="false"/>
    <col min="6924" max="6924" customWidth="true" style="11" width="1.0" collapsed="false"/>
    <col min="6925" max="6925" customWidth="true" style="11" width="6.7109375" collapsed="false"/>
    <col min="6926" max="6926" customWidth="true" style="11" width="1.28515625" collapsed="false"/>
    <col min="6927" max="6927" customWidth="true" style="11" width="8.0" collapsed="false"/>
    <col min="6928" max="6928" customWidth="true" style="11" width="1.140625" collapsed="false"/>
    <col min="6929" max="6929" customWidth="true" style="11" width="6.7109375" collapsed="false"/>
    <col min="6930" max="6930" customWidth="true" style="11" width="1.5703125" collapsed="false"/>
    <col min="6931" max="6931" customWidth="true" style="11" width="6.7109375" collapsed="false"/>
    <col min="6932" max="6932" customWidth="true" style="11" width="1.0" collapsed="false"/>
    <col min="6933" max="6933" customWidth="true" style="11" width="7.140625" collapsed="false"/>
    <col min="6934" max="6934" customWidth="true" style="11" width="0.85546875" collapsed="false"/>
    <col min="6935" max="6935" customWidth="true" style="11" width="6.7109375" collapsed="false"/>
    <col min="6936" max="6936" customWidth="true" style="11" width="1.28515625" collapsed="false"/>
    <col min="6937" max="6937" customWidth="true" style="11" width="6.7109375" collapsed="false"/>
    <col min="6938" max="6938" customWidth="true" style="11" width="1.0" collapsed="false"/>
    <col min="6939" max="6939" customWidth="true" style="11" width="6.7109375" collapsed="false"/>
    <col min="6940" max="6940" customWidth="true" style="11" width="1.140625" collapsed="false"/>
    <col min="6941" max="6941" customWidth="true" style="11" width="6.7109375" collapsed="false"/>
    <col min="6942" max="6942" customWidth="true" style="11" width="1.140625" collapsed="false"/>
    <col min="6943" max="6943" customWidth="true" style="11" width="10.140625" collapsed="false"/>
    <col min="6944" max="6944" customWidth="true" style="11" width="1.5703125" collapsed="false"/>
    <col min="6945" max="7167" style="11" width="9.140625" collapsed="false"/>
    <col min="7168" max="7168" customWidth="true" style="11" width="3.7109375" collapsed="false"/>
    <col min="7169" max="7169" bestFit="true" customWidth="true" style="11" width="7.42578125" collapsed="false"/>
    <col min="7170" max="7170" customWidth="true" style="11" width="1.0" collapsed="false"/>
    <col min="7171" max="7171" customWidth="true" style="11" width="6.42578125" collapsed="false"/>
    <col min="7172" max="7172" customWidth="true" style="11" width="0.85546875" collapsed="false"/>
    <col min="7173" max="7173" customWidth="true" style="11" width="6.7109375" collapsed="false"/>
    <col min="7174" max="7174" customWidth="true" style="11" width="1.140625" collapsed="false"/>
    <col min="7175" max="7175" customWidth="true" style="11" width="6.42578125" collapsed="false"/>
    <col min="7176" max="7176" customWidth="true" style="11" width="1.5703125" collapsed="false"/>
    <col min="7177" max="7177" customWidth="true" style="11" width="6.7109375" collapsed="false"/>
    <col min="7178" max="7178" customWidth="true" style="11" width="1.5703125" collapsed="false"/>
    <col min="7179" max="7179" customWidth="true" style="11" width="6.7109375" collapsed="false"/>
    <col min="7180" max="7180" customWidth="true" style="11" width="1.0" collapsed="false"/>
    <col min="7181" max="7181" customWidth="true" style="11" width="6.7109375" collapsed="false"/>
    <col min="7182" max="7182" customWidth="true" style="11" width="1.28515625" collapsed="false"/>
    <col min="7183" max="7183" customWidth="true" style="11" width="8.0" collapsed="false"/>
    <col min="7184" max="7184" customWidth="true" style="11" width="1.140625" collapsed="false"/>
    <col min="7185" max="7185" customWidth="true" style="11" width="6.7109375" collapsed="false"/>
    <col min="7186" max="7186" customWidth="true" style="11" width="1.5703125" collapsed="false"/>
    <col min="7187" max="7187" customWidth="true" style="11" width="6.7109375" collapsed="false"/>
    <col min="7188" max="7188" customWidth="true" style="11" width="1.0" collapsed="false"/>
    <col min="7189" max="7189" customWidth="true" style="11" width="7.140625" collapsed="false"/>
    <col min="7190" max="7190" customWidth="true" style="11" width="0.85546875" collapsed="false"/>
    <col min="7191" max="7191" customWidth="true" style="11" width="6.7109375" collapsed="false"/>
    <col min="7192" max="7192" customWidth="true" style="11" width="1.28515625" collapsed="false"/>
    <col min="7193" max="7193" customWidth="true" style="11" width="6.7109375" collapsed="false"/>
    <col min="7194" max="7194" customWidth="true" style="11" width="1.0" collapsed="false"/>
    <col min="7195" max="7195" customWidth="true" style="11" width="6.7109375" collapsed="false"/>
    <col min="7196" max="7196" customWidth="true" style="11" width="1.140625" collapsed="false"/>
    <col min="7197" max="7197" customWidth="true" style="11" width="6.7109375" collapsed="false"/>
    <col min="7198" max="7198" customWidth="true" style="11" width="1.140625" collapsed="false"/>
    <col min="7199" max="7199" customWidth="true" style="11" width="10.140625" collapsed="false"/>
    <col min="7200" max="7200" customWidth="true" style="11" width="1.5703125" collapsed="false"/>
    <col min="7201" max="7423" style="11" width="9.140625" collapsed="false"/>
    <col min="7424" max="7424" customWidth="true" style="11" width="3.7109375" collapsed="false"/>
    <col min="7425" max="7425" bestFit="true" customWidth="true" style="11" width="7.42578125" collapsed="false"/>
    <col min="7426" max="7426" customWidth="true" style="11" width="1.0" collapsed="false"/>
    <col min="7427" max="7427" customWidth="true" style="11" width="6.42578125" collapsed="false"/>
    <col min="7428" max="7428" customWidth="true" style="11" width="0.85546875" collapsed="false"/>
    <col min="7429" max="7429" customWidth="true" style="11" width="6.7109375" collapsed="false"/>
    <col min="7430" max="7430" customWidth="true" style="11" width="1.140625" collapsed="false"/>
    <col min="7431" max="7431" customWidth="true" style="11" width="6.42578125" collapsed="false"/>
    <col min="7432" max="7432" customWidth="true" style="11" width="1.5703125" collapsed="false"/>
    <col min="7433" max="7433" customWidth="true" style="11" width="6.7109375" collapsed="false"/>
    <col min="7434" max="7434" customWidth="true" style="11" width="1.5703125" collapsed="false"/>
    <col min="7435" max="7435" customWidth="true" style="11" width="6.7109375" collapsed="false"/>
    <col min="7436" max="7436" customWidth="true" style="11" width="1.0" collapsed="false"/>
    <col min="7437" max="7437" customWidth="true" style="11" width="6.7109375" collapsed="false"/>
    <col min="7438" max="7438" customWidth="true" style="11" width="1.28515625" collapsed="false"/>
    <col min="7439" max="7439" customWidth="true" style="11" width="8.0" collapsed="false"/>
    <col min="7440" max="7440" customWidth="true" style="11" width="1.140625" collapsed="false"/>
    <col min="7441" max="7441" customWidth="true" style="11" width="6.7109375" collapsed="false"/>
    <col min="7442" max="7442" customWidth="true" style="11" width="1.5703125" collapsed="false"/>
    <col min="7443" max="7443" customWidth="true" style="11" width="6.7109375" collapsed="false"/>
    <col min="7444" max="7444" customWidth="true" style="11" width="1.0" collapsed="false"/>
    <col min="7445" max="7445" customWidth="true" style="11" width="7.140625" collapsed="false"/>
    <col min="7446" max="7446" customWidth="true" style="11" width="0.85546875" collapsed="false"/>
    <col min="7447" max="7447" customWidth="true" style="11" width="6.7109375" collapsed="false"/>
    <col min="7448" max="7448" customWidth="true" style="11" width="1.28515625" collapsed="false"/>
    <col min="7449" max="7449" customWidth="true" style="11" width="6.7109375" collapsed="false"/>
    <col min="7450" max="7450" customWidth="true" style="11" width="1.0" collapsed="false"/>
    <col min="7451" max="7451" customWidth="true" style="11" width="6.7109375" collapsed="false"/>
    <col min="7452" max="7452" customWidth="true" style="11" width="1.140625" collapsed="false"/>
    <col min="7453" max="7453" customWidth="true" style="11" width="6.7109375" collapsed="false"/>
    <col min="7454" max="7454" customWidth="true" style="11" width="1.140625" collapsed="false"/>
    <col min="7455" max="7455" customWidth="true" style="11" width="10.140625" collapsed="false"/>
    <col min="7456" max="7456" customWidth="true" style="11" width="1.5703125" collapsed="false"/>
    <col min="7457" max="7679" style="11" width="9.140625" collapsed="false"/>
    <col min="7680" max="7680" customWidth="true" style="11" width="3.7109375" collapsed="false"/>
    <col min="7681" max="7681" bestFit="true" customWidth="true" style="11" width="7.42578125" collapsed="false"/>
    <col min="7682" max="7682" customWidth="true" style="11" width="1.0" collapsed="false"/>
    <col min="7683" max="7683" customWidth="true" style="11" width="6.42578125" collapsed="false"/>
    <col min="7684" max="7684" customWidth="true" style="11" width="0.85546875" collapsed="false"/>
    <col min="7685" max="7685" customWidth="true" style="11" width="6.7109375" collapsed="false"/>
    <col min="7686" max="7686" customWidth="true" style="11" width="1.140625" collapsed="false"/>
    <col min="7687" max="7687" customWidth="true" style="11" width="6.42578125" collapsed="false"/>
    <col min="7688" max="7688" customWidth="true" style="11" width="1.5703125" collapsed="false"/>
    <col min="7689" max="7689" customWidth="true" style="11" width="6.7109375" collapsed="false"/>
    <col min="7690" max="7690" customWidth="true" style="11" width="1.5703125" collapsed="false"/>
    <col min="7691" max="7691" customWidth="true" style="11" width="6.7109375" collapsed="false"/>
    <col min="7692" max="7692" customWidth="true" style="11" width="1.0" collapsed="false"/>
    <col min="7693" max="7693" customWidth="true" style="11" width="6.7109375" collapsed="false"/>
    <col min="7694" max="7694" customWidth="true" style="11" width="1.28515625" collapsed="false"/>
    <col min="7695" max="7695" customWidth="true" style="11" width="8.0" collapsed="false"/>
    <col min="7696" max="7696" customWidth="true" style="11" width="1.140625" collapsed="false"/>
    <col min="7697" max="7697" customWidth="true" style="11" width="6.7109375" collapsed="false"/>
    <col min="7698" max="7698" customWidth="true" style="11" width="1.5703125" collapsed="false"/>
    <col min="7699" max="7699" customWidth="true" style="11" width="6.7109375" collapsed="false"/>
    <col min="7700" max="7700" customWidth="true" style="11" width="1.0" collapsed="false"/>
    <col min="7701" max="7701" customWidth="true" style="11" width="7.140625" collapsed="false"/>
    <col min="7702" max="7702" customWidth="true" style="11" width="0.85546875" collapsed="false"/>
    <col min="7703" max="7703" customWidth="true" style="11" width="6.7109375" collapsed="false"/>
    <col min="7704" max="7704" customWidth="true" style="11" width="1.28515625" collapsed="false"/>
    <col min="7705" max="7705" customWidth="true" style="11" width="6.7109375" collapsed="false"/>
    <col min="7706" max="7706" customWidth="true" style="11" width="1.0" collapsed="false"/>
    <col min="7707" max="7707" customWidth="true" style="11" width="6.7109375" collapsed="false"/>
    <col min="7708" max="7708" customWidth="true" style="11" width="1.140625" collapsed="false"/>
    <col min="7709" max="7709" customWidth="true" style="11" width="6.7109375" collapsed="false"/>
    <col min="7710" max="7710" customWidth="true" style="11" width="1.140625" collapsed="false"/>
    <col min="7711" max="7711" customWidth="true" style="11" width="10.140625" collapsed="false"/>
    <col min="7712" max="7712" customWidth="true" style="11" width="1.5703125" collapsed="false"/>
    <col min="7713" max="7935" style="11" width="9.140625" collapsed="false"/>
    <col min="7936" max="7936" customWidth="true" style="11" width="3.7109375" collapsed="false"/>
    <col min="7937" max="7937" bestFit="true" customWidth="true" style="11" width="7.42578125" collapsed="false"/>
    <col min="7938" max="7938" customWidth="true" style="11" width="1.0" collapsed="false"/>
    <col min="7939" max="7939" customWidth="true" style="11" width="6.42578125" collapsed="false"/>
    <col min="7940" max="7940" customWidth="true" style="11" width="0.85546875" collapsed="false"/>
    <col min="7941" max="7941" customWidth="true" style="11" width="6.7109375" collapsed="false"/>
    <col min="7942" max="7942" customWidth="true" style="11" width="1.140625" collapsed="false"/>
    <col min="7943" max="7943" customWidth="true" style="11" width="6.42578125" collapsed="false"/>
    <col min="7944" max="7944" customWidth="true" style="11" width="1.5703125" collapsed="false"/>
    <col min="7945" max="7945" customWidth="true" style="11" width="6.7109375" collapsed="false"/>
    <col min="7946" max="7946" customWidth="true" style="11" width="1.5703125" collapsed="false"/>
    <col min="7947" max="7947" customWidth="true" style="11" width="6.7109375" collapsed="false"/>
    <col min="7948" max="7948" customWidth="true" style="11" width="1.0" collapsed="false"/>
    <col min="7949" max="7949" customWidth="true" style="11" width="6.7109375" collapsed="false"/>
    <col min="7950" max="7950" customWidth="true" style="11" width="1.28515625" collapsed="false"/>
    <col min="7951" max="7951" customWidth="true" style="11" width="8.0" collapsed="false"/>
    <col min="7952" max="7952" customWidth="true" style="11" width="1.140625" collapsed="false"/>
    <col min="7953" max="7953" customWidth="true" style="11" width="6.7109375" collapsed="false"/>
    <col min="7954" max="7954" customWidth="true" style="11" width="1.5703125" collapsed="false"/>
    <col min="7955" max="7955" customWidth="true" style="11" width="6.7109375" collapsed="false"/>
    <col min="7956" max="7956" customWidth="true" style="11" width="1.0" collapsed="false"/>
    <col min="7957" max="7957" customWidth="true" style="11" width="7.140625" collapsed="false"/>
    <col min="7958" max="7958" customWidth="true" style="11" width="0.85546875" collapsed="false"/>
    <col min="7959" max="7959" customWidth="true" style="11" width="6.7109375" collapsed="false"/>
    <col min="7960" max="7960" customWidth="true" style="11" width="1.28515625" collapsed="false"/>
    <col min="7961" max="7961" customWidth="true" style="11" width="6.7109375" collapsed="false"/>
    <col min="7962" max="7962" customWidth="true" style="11" width="1.0" collapsed="false"/>
    <col min="7963" max="7963" customWidth="true" style="11" width="6.7109375" collapsed="false"/>
    <col min="7964" max="7964" customWidth="true" style="11" width="1.140625" collapsed="false"/>
    <col min="7965" max="7965" customWidth="true" style="11" width="6.7109375" collapsed="false"/>
    <col min="7966" max="7966" customWidth="true" style="11" width="1.140625" collapsed="false"/>
    <col min="7967" max="7967" customWidth="true" style="11" width="10.140625" collapsed="false"/>
    <col min="7968" max="7968" customWidth="true" style="11" width="1.5703125" collapsed="false"/>
    <col min="7969" max="8191" style="11" width="9.140625" collapsed="false"/>
    <col min="8192" max="8192" customWidth="true" style="11" width="3.7109375" collapsed="false"/>
    <col min="8193" max="8193" bestFit="true" customWidth="true" style="11" width="7.42578125" collapsed="false"/>
    <col min="8194" max="8194" customWidth="true" style="11" width="1.0" collapsed="false"/>
    <col min="8195" max="8195" customWidth="true" style="11" width="6.42578125" collapsed="false"/>
    <col min="8196" max="8196" customWidth="true" style="11" width="0.85546875" collapsed="false"/>
    <col min="8197" max="8197" customWidth="true" style="11" width="6.7109375" collapsed="false"/>
    <col min="8198" max="8198" customWidth="true" style="11" width="1.140625" collapsed="false"/>
    <col min="8199" max="8199" customWidth="true" style="11" width="6.42578125" collapsed="false"/>
    <col min="8200" max="8200" customWidth="true" style="11" width="1.5703125" collapsed="false"/>
    <col min="8201" max="8201" customWidth="true" style="11" width="6.7109375" collapsed="false"/>
    <col min="8202" max="8202" customWidth="true" style="11" width="1.5703125" collapsed="false"/>
    <col min="8203" max="8203" customWidth="true" style="11" width="6.7109375" collapsed="false"/>
    <col min="8204" max="8204" customWidth="true" style="11" width="1.0" collapsed="false"/>
    <col min="8205" max="8205" customWidth="true" style="11" width="6.7109375" collapsed="false"/>
    <col min="8206" max="8206" customWidth="true" style="11" width="1.28515625" collapsed="false"/>
    <col min="8207" max="8207" customWidth="true" style="11" width="8.0" collapsed="false"/>
    <col min="8208" max="8208" customWidth="true" style="11" width="1.140625" collapsed="false"/>
    <col min="8209" max="8209" customWidth="true" style="11" width="6.7109375" collapsed="false"/>
    <col min="8210" max="8210" customWidth="true" style="11" width="1.5703125" collapsed="false"/>
    <col min="8211" max="8211" customWidth="true" style="11" width="6.7109375" collapsed="false"/>
    <col min="8212" max="8212" customWidth="true" style="11" width="1.0" collapsed="false"/>
    <col min="8213" max="8213" customWidth="true" style="11" width="7.140625" collapsed="false"/>
    <col min="8214" max="8214" customWidth="true" style="11" width="0.85546875" collapsed="false"/>
    <col min="8215" max="8215" customWidth="true" style="11" width="6.7109375" collapsed="false"/>
    <col min="8216" max="8216" customWidth="true" style="11" width="1.28515625" collapsed="false"/>
    <col min="8217" max="8217" customWidth="true" style="11" width="6.7109375" collapsed="false"/>
    <col min="8218" max="8218" customWidth="true" style="11" width="1.0" collapsed="false"/>
    <col min="8219" max="8219" customWidth="true" style="11" width="6.7109375" collapsed="false"/>
    <col min="8220" max="8220" customWidth="true" style="11" width="1.140625" collapsed="false"/>
    <col min="8221" max="8221" customWidth="true" style="11" width="6.7109375" collapsed="false"/>
    <col min="8222" max="8222" customWidth="true" style="11" width="1.140625" collapsed="false"/>
    <col min="8223" max="8223" customWidth="true" style="11" width="10.140625" collapsed="false"/>
    <col min="8224" max="8224" customWidth="true" style="11" width="1.5703125" collapsed="false"/>
    <col min="8225" max="8447" style="11" width="9.140625" collapsed="false"/>
    <col min="8448" max="8448" customWidth="true" style="11" width="3.7109375" collapsed="false"/>
    <col min="8449" max="8449" bestFit="true" customWidth="true" style="11" width="7.42578125" collapsed="false"/>
    <col min="8450" max="8450" customWidth="true" style="11" width="1.0" collapsed="false"/>
    <col min="8451" max="8451" customWidth="true" style="11" width="6.42578125" collapsed="false"/>
    <col min="8452" max="8452" customWidth="true" style="11" width="0.85546875" collapsed="false"/>
    <col min="8453" max="8453" customWidth="true" style="11" width="6.7109375" collapsed="false"/>
    <col min="8454" max="8454" customWidth="true" style="11" width="1.140625" collapsed="false"/>
    <col min="8455" max="8455" customWidth="true" style="11" width="6.42578125" collapsed="false"/>
    <col min="8456" max="8456" customWidth="true" style="11" width="1.5703125" collapsed="false"/>
    <col min="8457" max="8457" customWidth="true" style="11" width="6.7109375" collapsed="false"/>
    <col min="8458" max="8458" customWidth="true" style="11" width="1.5703125" collapsed="false"/>
    <col min="8459" max="8459" customWidth="true" style="11" width="6.7109375" collapsed="false"/>
    <col min="8460" max="8460" customWidth="true" style="11" width="1.0" collapsed="false"/>
    <col min="8461" max="8461" customWidth="true" style="11" width="6.7109375" collapsed="false"/>
    <col min="8462" max="8462" customWidth="true" style="11" width="1.28515625" collapsed="false"/>
    <col min="8463" max="8463" customWidth="true" style="11" width="8.0" collapsed="false"/>
    <col min="8464" max="8464" customWidth="true" style="11" width="1.140625" collapsed="false"/>
    <col min="8465" max="8465" customWidth="true" style="11" width="6.7109375" collapsed="false"/>
    <col min="8466" max="8466" customWidth="true" style="11" width="1.5703125" collapsed="false"/>
    <col min="8467" max="8467" customWidth="true" style="11" width="6.7109375" collapsed="false"/>
    <col min="8468" max="8468" customWidth="true" style="11" width="1.0" collapsed="false"/>
    <col min="8469" max="8469" customWidth="true" style="11" width="7.140625" collapsed="false"/>
    <col min="8470" max="8470" customWidth="true" style="11" width="0.85546875" collapsed="false"/>
    <col min="8471" max="8471" customWidth="true" style="11" width="6.7109375" collapsed="false"/>
    <col min="8472" max="8472" customWidth="true" style="11" width="1.28515625" collapsed="false"/>
    <col min="8473" max="8473" customWidth="true" style="11" width="6.7109375" collapsed="false"/>
    <col min="8474" max="8474" customWidth="true" style="11" width="1.0" collapsed="false"/>
    <col min="8475" max="8475" customWidth="true" style="11" width="6.7109375" collapsed="false"/>
    <col min="8476" max="8476" customWidth="true" style="11" width="1.140625" collapsed="false"/>
    <col min="8477" max="8477" customWidth="true" style="11" width="6.7109375" collapsed="false"/>
    <col min="8478" max="8478" customWidth="true" style="11" width="1.140625" collapsed="false"/>
    <col min="8479" max="8479" customWidth="true" style="11" width="10.140625" collapsed="false"/>
    <col min="8480" max="8480" customWidth="true" style="11" width="1.5703125" collapsed="false"/>
    <col min="8481" max="8703" style="11" width="9.140625" collapsed="false"/>
    <col min="8704" max="8704" customWidth="true" style="11" width="3.7109375" collapsed="false"/>
    <col min="8705" max="8705" bestFit="true" customWidth="true" style="11" width="7.42578125" collapsed="false"/>
    <col min="8706" max="8706" customWidth="true" style="11" width="1.0" collapsed="false"/>
    <col min="8707" max="8707" customWidth="true" style="11" width="6.42578125" collapsed="false"/>
    <col min="8708" max="8708" customWidth="true" style="11" width="0.85546875" collapsed="false"/>
    <col min="8709" max="8709" customWidth="true" style="11" width="6.7109375" collapsed="false"/>
    <col min="8710" max="8710" customWidth="true" style="11" width="1.140625" collapsed="false"/>
    <col min="8711" max="8711" customWidth="true" style="11" width="6.42578125" collapsed="false"/>
    <col min="8712" max="8712" customWidth="true" style="11" width="1.5703125" collapsed="false"/>
    <col min="8713" max="8713" customWidth="true" style="11" width="6.7109375" collapsed="false"/>
    <col min="8714" max="8714" customWidth="true" style="11" width="1.5703125" collapsed="false"/>
    <col min="8715" max="8715" customWidth="true" style="11" width="6.7109375" collapsed="false"/>
    <col min="8716" max="8716" customWidth="true" style="11" width="1.0" collapsed="false"/>
    <col min="8717" max="8717" customWidth="true" style="11" width="6.7109375" collapsed="false"/>
    <col min="8718" max="8718" customWidth="true" style="11" width="1.28515625" collapsed="false"/>
    <col min="8719" max="8719" customWidth="true" style="11" width="8.0" collapsed="false"/>
    <col min="8720" max="8720" customWidth="true" style="11" width="1.140625" collapsed="false"/>
    <col min="8721" max="8721" customWidth="true" style="11" width="6.7109375" collapsed="false"/>
    <col min="8722" max="8722" customWidth="true" style="11" width="1.5703125" collapsed="false"/>
    <col min="8723" max="8723" customWidth="true" style="11" width="6.7109375" collapsed="false"/>
    <col min="8724" max="8724" customWidth="true" style="11" width="1.0" collapsed="false"/>
    <col min="8725" max="8725" customWidth="true" style="11" width="7.140625" collapsed="false"/>
    <col min="8726" max="8726" customWidth="true" style="11" width="0.85546875" collapsed="false"/>
    <col min="8727" max="8727" customWidth="true" style="11" width="6.7109375" collapsed="false"/>
    <col min="8728" max="8728" customWidth="true" style="11" width="1.28515625" collapsed="false"/>
    <col min="8729" max="8729" customWidth="true" style="11" width="6.7109375" collapsed="false"/>
    <col min="8730" max="8730" customWidth="true" style="11" width="1.0" collapsed="false"/>
    <col min="8731" max="8731" customWidth="true" style="11" width="6.7109375" collapsed="false"/>
    <col min="8732" max="8732" customWidth="true" style="11" width="1.140625" collapsed="false"/>
    <col min="8733" max="8733" customWidth="true" style="11" width="6.7109375" collapsed="false"/>
    <col min="8734" max="8734" customWidth="true" style="11" width="1.140625" collapsed="false"/>
    <col min="8735" max="8735" customWidth="true" style="11" width="10.140625" collapsed="false"/>
    <col min="8736" max="8736" customWidth="true" style="11" width="1.5703125" collapsed="false"/>
    <col min="8737" max="8959" style="11" width="9.140625" collapsed="false"/>
    <col min="8960" max="8960" customWidth="true" style="11" width="3.7109375" collapsed="false"/>
    <col min="8961" max="8961" bestFit="true" customWidth="true" style="11" width="7.42578125" collapsed="false"/>
    <col min="8962" max="8962" customWidth="true" style="11" width="1.0" collapsed="false"/>
    <col min="8963" max="8963" customWidth="true" style="11" width="6.42578125" collapsed="false"/>
    <col min="8964" max="8964" customWidth="true" style="11" width="0.85546875" collapsed="false"/>
    <col min="8965" max="8965" customWidth="true" style="11" width="6.7109375" collapsed="false"/>
    <col min="8966" max="8966" customWidth="true" style="11" width="1.140625" collapsed="false"/>
    <col min="8967" max="8967" customWidth="true" style="11" width="6.42578125" collapsed="false"/>
    <col min="8968" max="8968" customWidth="true" style="11" width="1.5703125" collapsed="false"/>
    <col min="8969" max="8969" customWidth="true" style="11" width="6.7109375" collapsed="false"/>
    <col min="8970" max="8970" customWidth="true" style="11" width="1.5703125" collapsed="false"/>
    <col min="8971" max="8971" customWidth="true" style="11" width="6.7109375" collapsed="false"/>
    <col min="8972" max="8972" customWidth="true" style="11" width="1.0" collapsed="false"/>
    <col min="8973" max="8973" customWidth="true" style="11" width="6.7109375" collapsed="false"/>
    <col min="8974" max="8974" customWidth="true" style="11" width="1.28515625" collapsed="false"/>
    <col min="8975" max="8975" customWidth="true" style="11" width="8.0" collapsed="false"/>
    <col min="8976" max="8976" customWidth="true" style="11" width="1.140625" collapsed="false"/>
    <col min="8977" max="8977" customWidth="true" style="11" width="6.7109375" collapsed="false"/>
    <col min="8978" max="8978" customWidth="true" style="11" width="1.5703125" collapsed="false"/>
    <col min="8979" max="8979" customWidth="true" style="11" width="6.7109375" collapsed="false"/>
    <col min="8980" max="8980" customWidth="true" style="11" width="1.0" collapsed="false"/>
    <col min="8981" max="8981" customWidth="true" style="11" width="7.140625" collapsed="false"/>
    <col min="8982" max="8982" customWidth="true" style="11" width="0.85546875" collapsed="false"/>
    <col min="8983" max="8983" customWidth="true" style="11" width="6.7109375" collapsed="false"/>
    <col min="8984" max="8984" customWidth="true" style="11" width="1.28515625" collapsed="false"/>
    <col min="8985" max="8985" customWidth="true" style="11" width="6.7109375" collapsed="false"/>
    <col min="8986" max="8986" customWidth="true" style="11" width="1.0" collapsed="false"/>
    <col min="8987" max="8987" customWidth="true" style="11" width="6.7109375" collapsed="false"/>
    <col min="8988" max="8988" customWidth="true" style="11" width="1.140625" collapsed="false"/>
    <col min="8989" max="8989" customWidth="true" style="11" width="6.7109375" collapsed="false"/>
    <col min="8990" max="8990" customWidth="true" style="11" width="1.140625" collapsed="false"/>
    <col min="8991" max="8991" customWidth="true" style="11" width="10.140625" collapsed="false"/>
    <col min="8992" max="8992" customWidth="true" style="11" width="1.5703125" collapsed="false"/>
    <col min="8993" max="9215" style="11" width="9.140625" collapsed="false"/>
    <col min="9216" max="9216" customWidth="true" style="11" width="3.7109375" collapsed="false"/>
    <col min="9217" max="9217" bestFit="true" customWidth="true" style="11" width="7.42578125" collapsed="false"/>
    <col min="9218" max="9218" customWidth="true" style="11" width="1.0" collapsed="false"/>
    <col min="9219" max="9219" customWidth="true" style="11" width="6.42578125" collapsed="false"/>
    <col min="9220" max="9220" customWidth="true" style="11" width="0.85546875" collapsed="false"/>
    <col min="9221" max="9221" customWidth="true" style="11" width="6.7109375" collapsed="false"/>
    <col min="9222" max="9222" customWidth="true" style="11" width="1.140625" collapsed="false"/>
    <col min="9223" max="9223" customWidth="true" style="11" width="6.42578125" collapsed="false"/>
    <col min="9224" max="9224" customWidth="true" style="11" width="1.5703125" collapsed="false"/>
    <col min="9225" max="9225" customWidth="true" style="11" width="6.7109375" collapsed="false"/>
    <col min="9226" max="9226" customWidth="true" style="11" width="1.5703125" collapsed="false"/>
    <col min="9227" max="9227" customWidth="true" style="11" width="6.7109375" collapsed="false"/>
    <col min="9228" max="9228" customWidth="true" style="11" width="1.0" collapsed="false"/>
    <col min="9229" max="9229" customWidth="true" style="11" width="6.7109375" collapsed="false"/>
    <col min="9230" max="9230" customWidth="true" style="11" width="1.28515625" collapsed="false"/>
    <col min="9231" max="9231" customWidth="true" style="11" width="8.0" collapsed="false"/>
    <col min="9232" max="9232" customWidth="true" style="11" width="1.140625" collapsed="false"/>
    <col min="9233" max="9233" customWidth="true" style="11" width="6.7109375" collapsed="false"/>
    <col min="9234" max="9234" customWidth="true" style="11" width="1.5703125" collapsed="false"/>
    <col min="9235" max="9235" customWidth="true" style="11" width="6.7109375" collapsed="false"/>
    <col min="9236" max="9236" customWidth="true" style="11" width="1.0" collapsed="false"/>
    <col min="9237" max="9237" customWidth="true" style="11" width="7.140625" collapsed="false"/>
    <col min="9238" max="9238" customWidth="true" style="11" width="0.85546875" collapsed="false"/>
    <col min="9239" max="9239" customWidth="true" style="11" width="6.7109375" collapsed="false"/>
    <col min="9240" max="9240" customWidth="true" style="11" width="1.28515625" collapsed="false"/>
    <col min="9241" max="9241" customWidth="true" style="11" width="6.7109375" collapsed="false"/>
    <col min="9242" max="9242" customWidth="true" style="11" width="1.0" collapsed="false"/>
    <col min="9243" max="9243" customWidth="true" style="11" width="6.7109375" collapsed="false"/>
    <col min="9244" max="9244" customWidth="true" style="11" width="1.140625" collapsed="false"/>
    <col min="9245" max="9245" customWidth="true" style="11" width="6.7109375" collapsed="false"/>
    <col min="9246" max="9246" customWidth="true" style="11" width="1.140625" collapsed="false"/>
    <col min="9247" max="9247" customWidth="true" style="11" width="10.140625" collapsed="false"/>
    <col min="9248" max="9248" customWidth="true" style="11" width="1.5703125" collapsed="false"/>
    <col min="9249" max="9471" style="11" width="9.140625" collapsed="false"/>
    <col min="9472" max="9472" customWidth="true" style="11" width="3.7109375" collapsed="false"/>
    <col min="9473" max="9473" bestFit="true" customWidth="true" style="11" width="7.42578125" collapsed="false"/>
    <col min="9474" max="9474" customWidth="true" style="11" width="1.0" collapsed="false"/>
    <col min="9475" max="9475" customWidth="true" style="11" width="6.42578125" collapsed="false"/>
    <col min="9476" max="9476" customWidth="true" style="11" width="0.85546875" collapsed="false"/>
    <col min="9477" max="9477" customWidth="true" style="11" width="6.7109375" collapsed="false"/>
    <col min="9478" max="9478" customWidth="true" style="11" width="1.140625" collapsed="false"/>
    <col min="9479" max="9479" customWidth="true" style="11" width="6.42578125" collapsed="false"/>
    <col min="9480" max="9480" customWidth="true" style="11" width="1.5703125" collapsed="false"/>
    <col min="9481" max="9481" customWidth="true" style="11" width="6.7109375" collapsed="false"/>
    <col min="9482" max="9482" customWidth="true" style="11" width="1.5703125" collapsed="false"/>
    <col min="9483" max="9483" customWidth="true" style="11" width="6.7109375" collapsed="false"/>
    <col min="9484" max="9484" customWidth="true" style="11" width="1.0" collapsed="false"/>
    <col min="9485" max="9485" customWidth="true" style="11" width="6.7109375" collapsed="false"/>
    <col min="9486" max="9486" customWidth="true" style="11" width="1.28515625" collapsed="false"/>
    <col min="9487" max="9487" customWidth="true" style="11" width="8.0" collapsed="false"/>
    <col min="9488" max="9488" customWidth="true" style="11" width="1.140625" collapsed="false"/>
    <col min="9489" max="9489" customWidth="true" style="11" width="6.7109375" collapsed="false"/>
    <col min="9490" max="9490" customWidth="true" style="11" width="1.5703125" collapsed="false"/>
    <col min="9491" max="9491" customWidth="true" style="11" width="6.7109375" collapsed="false"/>
    <col min="9492" max="9492" customWidth="true" style="11" width="1.0" collapsed="false"/>
    <col min="9493" max="9493" customWidth="true" style="11" width="7.140625" collapsed="false"/>
    <col min="9494" max="9494" customWidth="true" style="11" width="0.85546875" collapsed="false"/>
    <col min="9495" max="9495" customWidth="true" style="11" width="6.7109375" collapsed="false"/>
    <col min="9496" max="9496" customWidth="true" style="11" width="1.28515625" collapsed="false"/>
    <col min="9497" max="9497" customWidth="true" style="11" width="6.7109375" collapsed="false"/>
    <col min="9498" max="9498" customWidth="true" style="11" width="1.0" collapsed="false"/>
    <col min="9499" max="9499" customWidth="true" style="11" width="6.7109375" collapsed="false"/>
    <col min="9500" max="9500" customWidth="true" style="11" width="1.140625" collapsed="false"/>
    <col min="9501" max="9501" customWidth="true" style="11" width="6.7109375" collapsed="false"/>
    <col min="9502" max="9502" customWidth="true" style="11" width="1.140625" collapsed="false"/>
    <col min="9503" max="9503" customWidth="true" style="11" width="10.140625" collapsed="false"/>
    <col min="9504" max="9504" customWidth="true" style="11" width="1.5703125" collapsed="false"/>
    <col min="9505" max="9727" style="11" width="9.140625" collapsed="false"/>
    <col min="9728" max="9728" customWidth="true" style="11" width="3.7109375" collapsed="false"/>
    <col min="9729" max="9729" bestFit="true" customWidth="true" style="11" width="7.42578125" collapsed="false"/>
    <col min="9730" max="9730" customWidth="true" style="11" width="1.0" collapsed="false"/>
    <col min="9731" max="9731" customWidth="true" style="11" width="6.42578125" collapsed="false"/>
    <col min="9732" max="9732" customWidth="true" style="11" width="0.85546875" collapsed="false"/>
    <col min="9733" max="9733" customWidth="true" style="11" width="6.7109375" collapsed="false"/>
    <col min="9734" max="9734" customWidth="true" style="11" width="1.140625" collapsed="false"/>
    <col min="9735" max="9735" customWidth="true" style="11" width="6.42578125" collapsed="false"/>
    <col min="9736" max="9736" customWidth="true" style="11" width="1.5703125" collapsed="false"/>
    <col min="9737" max="9737" customWidth="true" style="11" width="6.7109375" collapsed="false"/>
    <col min="9738" max="9738" customWidth="true" style="11" width="1.5703125" collapsed="false"/>
    <col min="9739" max="9739" customWidth="true" style="11" width="6.7109375" collapsed="false"/>
    <col min="9740" max="9740" customWidth="true" style="11" width="1.0" collapsed="false"/>
    <col min="9741" max="9741" customWidth="true" style="11" width="6.7109375" collapsed="false"/>
    <col min="9742" max="9742" customWidth="true" style="11" width="1.28515625" collapsed="false"/>
    <col min="9743" max="9743" customWidth="true" style="11" width="8.0" collapsed="false"/>
    <col min="9744" max="9744" customWidth="true" style="11" width="1.140625" collapsed="false"/>
    <col min="9745" max="9745" customWidth="true" style="11" width="6.7109375" collapsed="false"/>
    <col min="9746" max="9746" customWidth="true" style="11" width="1.5703125" collapsed="false"/>
    <col min="9747" max="9747" customWidth="true" style="11" width="6.7109375" collapsed="false"/>
    <col min="9748" max="9748" customWidth="true" style="11" width="1.0" collapsed="false"/>
    <col min="9749" max="9749" customWidth="true" style="11" width="7.140625" collapsed="false"/>
    <col min="9750" max="9750" customWidth="true" style="11" width="0.85546875" collapsed="false"/>
    <col min="9751" max="9751" customWidth="true" style="11" width="6.7109375" collapsed="false"/>
    <col min="9752" max="9752" customWidth="true" style="11" width="1.28515625" collapsed="false"/>
    <col min="9753" max="9753" customWidth="true" style="11" width="6.7109375" collapsed="false"/>
    <col min="9754" max="9754" customWidth="true" style="11" width="1.0" collapsed="false"/>
    <col min="9755" max="9755" customWidth="true" style="11" width="6.7109375" collapsed="false"/>
    <col min="9756" max="9756" customWidth="true" style="11" width="1.140625" collapsed="false"/>
    <col min="9757" max="9757" customWidth="true" style="11" width="6.7109375" collapsed="false"/>
    <col min="9758" max="9758" customWidth="true" style="11" width="1.140625" collapsed="false"/>
    <col min="9759" max="9759" customWidth="true" style="11" width="10.140625" collapsed="false"/>
    <col min="9760" max="9760" customWidth="true" style="11" width="1.5703125" collapsed="false"/>
    <col min="9761" max="9983" style="11" width="9.140625" collapsed="false"/>
    <col min="9984" max="9984" customWidth="true" style="11" width="3.7109375" collapsed="false"/>
    <col min="9985" max="9985" bestFit="true" customWidth="true" style="11" width="7.42578125" collapsed="false"/>
    <col min="9986" max="9986" customWidth="true" style="11" width="1.0" collapsed="false"/>
    <col min="9987" max="9987" customWidth="true" style="11" width="6.42578125" collapsed="false"/>
    <col min="9988" max="9988" customWidth="true" style="11" width="0.85546875" collapsed="false"/>
    <col min="9989" max="9989" customWidth="true" style="11" width="6.7109375" collapsed="false"/>
    <col min="9990" max="9990" customWidth="true" style="11" width="1.140625" collapsed="false"/>
    <col min="9991" max="9991" customWidth="true" style="11" width="6.42578125" collapsed="false"/>
    <col min="9992" max="9992" customWidth="true" style="11" width="1.5703125" collapsed="false"/>
    <col min="9993" max="9993" customWidth="true" style="11" width="6.7109375" collapsed="false"/>
    <col min="9994" max="9994" customWidth="true" style="11" width="1.5703125" collapsed="false"/>
    <col min="9995" max="9995" customWidth="true" style="11" width="6.7109375" collapsed="false"/>
    <col min="9996" max="9996" customWidth="true" style="11" width="1.0" collapsed="false"/>
    <col min="9997" max="9997" customWidth="true" style="11" width="6.7109375" collapsed="false"/>
    <col min="9998" max="9998" customWidth="true" style="11" width="1.28515625" collapsed="false"/>
    <col min="9999" max="9999" customWidth="true" style="11" width="8.0" collapsed="false"/>
    <col min="10000" max="10000" customWidth="true" style="11" width="1.140625" collapsed="false"/>
    <col min="10001" max="10001" customWidth="true" style="11" width="6.7109375" collapsed="false"/>
    <col min="10002" max="10002" customWidth="true" style="11" width="1.5703125" collapsed="false"/>
    <col min="10003" max="10003" customWidth="true" style="11" width="6.7109375" collapsed="false"/>
    <col min="10004" max="10004" customWidth="true" style="11" width="1.0" collapsed="false"/>
    <col min="10005" max="10005" customWidth="true" style="11" width="7.140625" collapsed="false"/>
    <col min="10006" max="10006" customWidth="true" style="11" width="0.85546875" collapsed="false"/>
    <col min="10007" max="10007" customWidth="true" style="11" width="6.7109375" collapsed="false"/>
    <col min="10008" max="10008" customWidth="true" style="11" width="1.28515625" collapsed="false"/>
    <col min="10009" max="10009" customWidth="true" style="11" width="6.7109375" collapsed="false"/>
    <col min="10010" max="10010" customWidth="true" style="11" width="1.0" collapsed="false"/>
    <col min="10011" max="10011" customWidth="true" style="11" width="6.7109375" collapsed="false"/>
    <col min="10012" max="10012" customWidth="true" style="11" width="1.140625" collapsed="false"/>
    <col min="10013" max="10013" customWidth="true" style="11" width="6.7109375" collapsed="false"/>
    <col min="10014" max="10014" customWidth="true" style="11" width="1.140625" collapsed="false"/>
    <col min="10015" max="10015" customWidth="true" style="11" width="10.140625" collapsed="false"/>
    <col min="10016" max="10016" customWidth="true" style="11" width="1.5703125" collapsed="false"/>
    <col min="10017" max="10239" style="11" width="9.140625" collapsed="false"/>
    <col min="10240" max="10240" customWidth="true" style="11" width="3.7109375" collapsed="false"/>
    <col min="10241" max="10241" bestFit="true" customWidth="true" style="11" width="7.42578125" collapsed="false"/>
    <col min="10242" max="10242" customWidth="true" style="11" width="1.0" collapsed="false"/>
    <col min="10243" max="10243" customWidth="true" style="11" width="6.42578125" collapsed="false"/>
    <col min="10244" max="10244" customWidth="true" style="11" width="0.85546875" collapsed="false"/>
    <col min="10245" max="10245" customWidth="true" style="11" width="6.7109375" collapsed="false"/>
    <col min="10246" max="10246" customWidth="true" style="11" width="1.140625" collapsed="false"/>
    <col min="10247" max="10247" customWidth="true" style="11" width="6.42578125" collapsed="false"/>
    <col min="10248" max="10248" customWidth="true" style="11" width="1.5703125" collapsed="false"/>
    <col min="10249" max="10249" customWidth="true" style="11" width="6.7109375" collapsed="false"/>
    <col min="10250" max="10250" customWidth="true" style="11" width="1.5703125" collapsed="false"/>
    <col min="10251" max="10251" customWidth="true" style="11" width="6.7109375" collapsed="false"/>
    <col min="10252" max="10252" customWidth="true" style="11" width="1.0" collapsed="false"/>
    <col min="10253" max="10253" customWidth="true" style="11" width="6.7109375" collapsed="false"/>
    <col min="10254" max="10254" customWidth="true" style="11" width="1.28515625" collapsed="false"/>
    <col min="10255" max="10255" customWidth="true" style="11" width="8.0" collapsed="false"/>
    <col min="10256" max="10256" customWidth="true" style="11" width="1.140625" collapsed="false"/>
    <col min="10257" max="10257" customWidth="true" style="11" width="6.7109375" collapsed="false"/>
    <col min="10258" max="10258" customWidth="true" style="11" width="1.5703125" collapsed="false"/>
    <col min="10259" max="10259" customWidth="true" style="11" width="6.7109375" collapsed="false"/>
    <col min="10260" max="10260" customWidth="true" style="11" width="1.0" collapsed="false"/>
    <col min="10261" max="10261" customWidth="true" style="11" width="7.140625" collapsed="false"/>
    <col min="10262" max="10262" customWidth="true" style="11" width="0.85546875" collapsed="false"/>
    <col min="10263" max="10263" customWidth="true" style="11" width="6.7109375" collapsed="false"/>
    <col min="10264" max="10264" customWidth="true" style="11" width="1.28515625" collapsed="false"/>
    <col min="10265" max="10265" customWidth="true" style="11" width="6.7109375" collapsed="false"/>
    <col min="10266" max="10266" customWidth="true" style="11" width="1.0" collapsed="false"/>
    <col min="10267" max="10267" customWidth="true" style="11" width="6.7109375" collapsed="false"/>
    <col min="10268" max="10268" customWidth="true" style="11" width="1.140625" collapsed="false"/>
    <col min="10269" max="10269" customWidth="true" style="11" width="6.7109375" collapsed="false"/>
    <col min="10270" max="10270" customWidth="true" style="11" width="1.140625" collapsed="false"/>
    <col min="10271" max="10271" customWidth="true" style="11" width="10.140625" collapsed="false"/>
    <col min="10272" max="10272" customWidth="true" style="11" width="1.5703125" collapsed="false"/>
    <col min="10273" max="10495" style="11" width="9.140625" collapsed="false"/>
    <col min="10496" max="10496" customWidth="true" style="11" width="3.7109375" collapsed="false"/>
    <col min="10497" max="10497" bestFit="true" customWidth="true" style="11" width="7.42578125" collapsed="false"/>
    <col min="10498" max="10498" customWidth="true" style="11" width="1.0" collapsed="false"/>
    <col min="10499" max="10499" customWidth="true" style="11" width="6.42578125" collapsed="false"/>
    <col min="10500" max="10500" customWidth="true" style="11" width="0.85546875" collapsed="false"/>
    <col min="10501" max="10501" customWidth="true" style="11" width="6.7109375" collapsed="false"/>
    <col min="10502" max="10502" customWidth="true" style="11" width="1.140625" collapsed="false"/>
    <col min="10503" max="10503" customWidth="true" style="11" width="6.42578125" collapsed="false"/>
    <col min="10504" max="10504" customWidth="true" style="11" width="1.5703125" collapsed="false"/>
    <col min="10505" max="10505" customWidth="true" style="11" width="6.7109375" collapsed="false"/>
    <col min="10506" max="10506" customWidth="true" style="11" width="1.5703125" collapsed="false"/>
    <col min="10507" max="10507" customWidth="true" style="11" width="6.7109375" collapsed="false"/>
    <col min="10508" max="10508" customWidth="true" style="11" width="1.0" collapsed="false"/>
    <col min="10509" max="10509" customWidth="true" style="11" width="6.7109375" collapsed="false"/>
    <col min="10510" max="10510" customWidth="true" style="11" width="1.28515625" collapsed="false"/>
    <col min="10511" max="10511" customWidth="true" style="11" width="8.0" collapsed="false"/>
    <col min="10512" max="10512" customWidth="true" style="11" width="1.140625" collapsed="false"/>
    <col min="10513" max="10513" customWidth="true" style="11" width="6.7109375" collapsed="false"/>
    <col min="10514" max="10514" customWidth="true" style="11" width="1.5703125" collapsed="false"/>
    <col min="10515" max="10515" customWidth="true" style="11" width="6.7109375" collapsed="false"/>
    <col min="10516" max="10516" customWidth="true" style="11" width="1.0" collapsed="false"/>
    <col min="10517" max="10517" customWidth="true" style="11" width="7.140625" collapsed="false"/>
    <col min="10518" max="10518" customWidth="true" style="11" width="0.85546875" collapsed="false"/>
    <col min="10519" max="10519" customWidth="true" style="11" width="6.7109375" collapsed="false"/>
    <col min="10520" max="10520" customWidth="true" style="11" width="1.28515625" collapsed="false"/>
    <col min="10521" max="10521" customWidth="true" style="11" width="6.7109375" collapsed="false"/>
    <col min="10522" max="10522" customWidth="true" style="11" width="1.0" collapsed="false"/>
    <col min="10523" max="10523" customWidth="true" style="11" width="6.7109375" collapsed="false"/>
    <col min="10524" max="10524" customWidth="true" style="11" width="1.140625" collapsed="false"/>
    <col min="10525" max="10525" customWidth="true" style="11" width="6.7109375" collapsed="false"/>
    <col min="10526" max="10526" customWidth="true" style="11" width="1.140625" collapsed="false"/>
    <col min="10527" max="10527" customWidth="true" style="11" width="10.140625" collapsed="false"/>
    <col min="10528" max="10528" customWidth="true" style="11" width="1.5703125" collapsed="false"/>
    <col min="10529" max="10751" style="11" width="9.140625" collapsed="false"/>
    <col min="10752" max="10752" customWidth="true" style="11" width="3.7109375" collapsed="false"/>
    <col min="10753" max="10753" bestFit="true" customWidth="true" style="11" width="7.42578125" collapsed="false"/>
    <col min="10754" max="10754" customWidth="true" style="11" width="1.0" collapsed="false"/>
    <col min="10755" max="10755" customWidth="true" style="11" width="6.42578125" collapsed="false"/>
    <col min="10756" max="10756" customWidth="true" style="11" width="0.85546875" collapsed="false"/>
    <col min="10757" max="10757" customWidth="true" style="11" width="6.7109375" collapsed="false"/>
    <col min="10758" max="10758" customWidth="true" style="11" width="1.140625" collapsed="false"/>
    <col min="10759" max="10759" customWidth="true" style="11" width="6.42578125" collapsed="false"/>
    <col min="10760" max="10760" customWidth="true" style="11" width="1.5703125" collapsed="false"/>
    <col min="10761" max="10761" customWidth="true" style="11" width="6.7109375" collapsed="false"/>
    <col min="10762" max="10762" customWidth="true" style="11" width="1.5703125" collapsed="false"/>
    <col min="10763" max="10763" customWidth="true" style="11" width="6.7109375" collapsed="false"/>
    <col min="10764" max="10764" customWidth="true" style="11" width="1.0" collapsed="false"/>
    <col min="10765" max="10765" customWidth="true" style="11" width="6.7109375" collapsed="false"/>
    <col min="10766" max="10766" customWidth="true" style="11" width="1.28515625" collapsed="false"/>
    <col min="10767" max="10767" customWidth="true" style="11" width="8.0" collapsed="false"/>
    <col min="10768" max="10768" customWidth="true" style="11" width="1.140625" collapsed="false"/>
    <col min="10769" max="10769" customWidth="true" style="11" width="6.7109375" collapsed="false"/>
    <col min="10770" max="10770" customWidth="true" style="11" width="1.5703125" collapsed="false"/>
    <col min="10771" max="10771" customWidth="true" style="11" width="6.7109375" collapsed="false"/>
    <col min="10772" max="10772" customWidth="true" style="11" width="1.0" collapsed="false"/>
    <col min="10773" max="10773" customWidth="true" style="11" width="7.140625" collapsed="false"/>
    <col min="10774" max="10774" customWidth="true" style="11" width="0.85546875" collapsed="false"/>
    <col min="10775" max="10775" customWidth="true" style="11" width="6.7109375" collapsed="false"/>
    <col min="10776" max="10776" customWidth="true" style="11" width="1.28515625" collapsed="false"/>
    <col min="10777" max="10777" customWidth="true" style="11" width="6.7109375" collapsed="false"/>
    <col min="10778" max="10778" customWidth="true" style="11" width="1.0" collapsed="false"/>
    <col min="10779" max="10779" customWidth="true" style="11" width="6.7109375" collapsed="false"/>
    <col min="10780" max="10780" customWidth="true" style="11" width="1.140625" collapsed="false"/>
    <col min="10781" max="10781" customWidth="true" style="11" width="6.7109375" collapsed="false"/>
    <col min="10782" max="10782" customWidth="true" style="11" width="1.140625" collapsed="false"/>
    <col min="10783" max="10783" customWidth="true" style="11" width="10.140625" collapsed="false"/>
    <col min="10784" max="10784" customWidth="true" style="11" width="1.5703125" collapsed="false"/>
    <col min="10785" max="11007" style="11" width="9.140625" collapsed="false"/>
    <col min="11008" max="11008" customWidth="true" style="11" width="3.7109375" collapsed="false"/>
    <col min="11009" max="11009" bestFit="true" customWidth="true" style="11" width="7.42578125" collapsed="false"/>
    <col min="11010" max="11010" customWidth="true" style="11" width="1.0" collapsed="false"/>
    <col min="11011" max="11011" customWidth="true" style="11" width="6.42578125" collapsed="false"/>
    <col min="11012" max="11012" customWidth="true" style="11" width="0.85546875" collapsed="false"/>
    <col min="11013" max="11013" customWidth="true" style="11" width="6.7109375" collapsed="false"/>
    <col min="11014" max="11014" customWidth="true" style="11" width="1.140625" collapsed="false"/>
    <col min="11015" max="11015" customWidth="true" style="11" width="6.42578125" collapsed="false"/>
    <col min="11016" max="11016" customWidth="true" style="11" width="1.5703125" collapsed="false"/>
    <col min="11017" max="11017" customWidth="true" style="11" width="6.7109375" collapsed="false"/>
    <col min="11018" max="11018" customWidth="true" style="11" width="1.5703125" collapsed="false"/>
    <col min="11019" max="11019" customWidth="true" style="11" width="6.7109375" collapsed="false"/>
    <col min="11020" max="11020" customWidth="true" style="11" width="1.0" collapsed="false"/>
    <col min="11021" max="11021" customWidth="true" style="11" width="6.7109375" collapsed="false"/>
    <col min="11022" max="11022" customWidth="true" style="11" width="1.28515625" collapsed="false"/>
    <col min="11023" max="11023" customWidth="true" style="11" width="8.0" collapsed="false"/>
    <col min="11024" max="11024" customWidth="true" style="11" width="1.140625" collapsed="false"/>
    <col min="11025" max="11025" customWidth="true" style="11" width="6.7109375" collapsed="false"/>
    <col min="11026" max="11026" customWidth="true" style="11" width="1.5703125" collapsed="false"/>
    <col min="11027" max="11027" customWidth="true" style="11" width="6.7109375" collapsed="false"/>
    <col min="11028" max="11028" customWidth="true" style="11" width="1.0" collapsed="false"/>
    <col min="11029" max="11029" customWidth="true" style="11" width="7.140625" collapsed="false"/>
    <col min="11030" max="11030" customWidth="true" style="11" width="0.85546875" collapsed="false"/>
    <col min="11031" max="11031" customWidth="true" style="11" width="6.7109375" collapsed="false"/>
    <col min="11032" max="11032" customWidth="true" style="11" width="1.28515625" collapsed="false"/>
    <col min="11033" max="11033" customWidth="true" style="11" width="6.7109375" collapsed="false"/>
    <col min="11034" max="11034" customWidth="true" style="11" width="1.0" collapsed="false"/>
    <col min="11035" max="11035" customWidth="true" style="11" width="6.7109375" collapsed="false"/>
    <col min="11036" max="11036" customWidth="true" style="11" width="1.140625" collapsed="false"/>
    <col min="11037" max="11037" customWidth="true" style="11" width="6.7109375" collapsed="false"/>
    <col min="11038" max="11038" customWidth="true" style="11" width="1.140625" collapsed="false"/>
    <col min="11039" max="11039" customWidth="true" style="11" width="10.140625" collapsed="false"/>
    <col min="11040" max="11040" customWidth="true" style="11" width="1.5703125" collapsed="false"/>
    <col min="11041" max="11263" style="11" width="9.140625" collapsed="false"/>
    <col min="11264" max="11264" customWidth="true" style="11" width="3.7109375" collapsed="false"/>
    <col min="11265" max="11265" bestFit="true" customWidth="true" style="11" width="7.42578125" collapsed="false"/>
    <col min="11266" max="11266" customWidth="true" style="11" width="1.0" collapsed="false"/>
    <col min="11267" max="11267" customWidth="true" style="11" width="6.42578125" collapsed="false"/>
    <col min="11268" max="11268" customWidth="true" style="11" width="0.85546875" collapsed="false"/>
    <col min="11269" max="11269" customWidth="true" style="11" width="6.7109375" collapsed="false"/>
    <col min="11270" max="11270" customWidth="true" style="11" width="1.140625" collapsed="false"/>
    <col min="11271" max="11271" customWidth="true" style="11" width="6.42578125" collapsed="false"/>
    <col min="11272" max="11272" customWidth="true" style="11" width="1.5703125" collapsed="false"/>
    <col min="11273" max="11273" customWidth="true" style="11" width="6.7109375" collapsed="false"/>
    <col min="11274" max="11274" customWidth="true" style="11" width="1.5703125" collapsed="false"/>
    <col min="11275" max="11275" customWidth="true" style="11" width="6.7109375" collapsed="false"/>
    <col min="11276" max="11276" customWidth="true" style="11" width="1.0" collapsed="false"/>
    <col min="11277" max="11277" customWidth="true" style="11" width="6.7109375" collapsed="false"/>
    <col min="11278" max="11278" customWidth="true" style="11" width="1.28515625" collapsed="false"/>
    <col min="11279" max="11279" customWidth="true" style="11" width="8.0" collapsed="false"/>
    <col min="11280" max="11280" customWidth="true" style="11" width="1.140625" collapsed="false"/>
    <col min="11281" max="11281" customWidth="true" style="11" width="6.7109375" collapsed="false"/>
    <col min="11282" max="11282" customWidth="true" style="11" width="1.5703125" collapsed="false"/>
    <col min="11283" max="11283" customWidth="true" style="11" width="6.7109375" collapsed="false"/>
    <col min="11284" max="11284" customWidth="true" style="11" width="1.0" collapsed="false"/>
    <col min="11285" max="11285" customWidth="true" style="11" width="7.140625" collapsed="false"/>
    <col min="11286" max="11286" customWidth="true" style="11" width="0.85546875" collapsed="false"/>
    <col min="11287" max="11287" customWidth="true" style="11" width="6.7109375" collapsed="false"/>
    <col min="11288" max="11288" customWidth="true" style="11" width="1.28515625" collapsed="false"/>
    <col min="11289" max="11289" customWidth="true" style="11" width="6.7109375" collapsed="false"/>
    <col min="11290" max="11290" customWidth="true" style="11" width="1.0" collapsed="false"/>
    <col min="11291" max="11291" customWidth="true" style="11" width="6.7109375" collapsed="false"/>
    <col min="11292" max="11292" customWidth="true" style="11" width="1.140625" collapsed="false"/>
    <col min="11293" max="11293" customWidth="true" style="11" width="6.7109375" collapsed="false"/>
    <col min="11294" max="11294" customWidth="true" style="11" width="1.140625" collapsed="false"/>
    <col min="11295" max="11295" customWidth="true" style="11" width="10.140625" collapsed="false"/>
    <col min="11296" max="11296" customWidth="true" style="11" width="1.5703125" collapsed="false"/>
    <col min="11297" max="11519" style="11" width="9.140625" collapsed="false"/>
    <col min="11520" max="11520" customWidth="true" style="11" width="3.7109375" collapsed="false"/>
    <col min="11521" max="11521" bestFit="true" customWidth="true" style="11" width="7.42578125" collapsed="false"/>
    <col min="11522" max="11522" customWidth="true" style="11" width="1.0" collapsed="false"/>
    <col min="11523" max="11523" customWidth="true" style="11" width="6.42578125" collapsed="false"/>
    <col min="11524" max="11524" customWidth="true" style="11" width="0.85546875" collapsed="false"/>
    <col min="11525" max="11525" customWidth="true" style="11" width="6.7109375" collapsed="false"/>
    <col min="11526" max="11526" customWidth="true" style="11" width="1.140625" collapsed="false"/>
    <col min="11527" max="11527" customWidth="true" style="11" width="6.42578125" collapsed="false"/>
    <col min="11528" max="11528" customWidth="true" style="11" width="1.5703125" collapsed="false"/>
    <col min="11529" max="11529" customWidth="true" style="11" width="6.7109375" collapsed="false"/>
    <col min="11530" max="11530" customWidth="true" style="11" width="1.5703125" collapsed="false"/>
    <col min="11531" max="11531" customWidth="true" style="11" width="6.7109375" collapsed="false"/>
    <col min="11532" max="11532" customWidth="true" style="11" width="1.0" collapsed="false"/>
    <col min="11533" max="11533" customWidth="true" style="11" width="6.7109375" collapsed="false"/>
    <col min="11534" max="11534" customWidth="true" style="11" width="1.28515625" collapsed="false"/>
    <col min="11535" max="11535" customWidth="true" style="11" width="8.0" collapsed="false"/>
    <col min="11536" max="11536" customWidth="true" style="11" width="1.140625" collapsed="false"/>
    <col min="11537" max="11537" customWidth="true" style="11" width="6.7109375" collapsed="false"/>
    <col min="11538" max="11538" customWidth="true" style="11" width="1.5703125" collapsed="false"/>
    <col min="11539" max="11539" customWidth="true" style="11" width="6.7109375" collapsed="false"/>
    <col min="11540" max="11540" customWidth="true" style="11" width="1.0" collapsed="false"/>
    <col min="11541" max="11541" customWidth="true" style="11" width="7.140625" collapsed="false"/>
    <col min="11542" max="11542" customWidth="true" style="11" width="0.85546875" collapsed="false"/>
    <col min="11543" max="11543" customWidth="true" style="11" width="6.7109375" collapsed="false"/>
    <col min="11544" max="11544" customWidth="true" style="11" width="1.28515625" collapsed="false"/>
    <col min="11545" max="11545" customWidth="true" style="11" width="6.7109375" collapsed="false"/>
    <col min="11546" max="11546" customWidth="true" style="11" width="1.0" collapsed="false"/>
    <col min="11547" max="11547" customWidth="true" style="11" width="6.7109375" collapsed="false"/>
    <col min="11548" max="11548" customWidth="true" style="11" width="1.140625" collapsed="false"/>
    <col min="11549" max="11549" customWidth="true" style="11" width="6.7109375" collapsed="false"/>
    <col min="11550" max="11550" customWidth="true" style="11" width="1.140625" collapsed="false"/>
    <col min="11551" max="11551" customWidth="true" style="11" width="10.140625" collapsed="false"/>
    <col min="11552" max="11552" customWidth="true" style="11" width="1.5703125" collapsed="false"/>
    <col min="11553" max="11775" style="11" width="9.140625" collapsed="false"/>
    <col min="11776" max="11776" customWidth="true" style="11" width="3.7109375" collapsed="false"/>
    <col min="11777" max="11777" bestFit="true" customWidth="true" style="11" width="7.42578125" collapsed="false"/>
    <col min="11778" max="11778" customWidth="true" style="11" width="1.0" collapsed="false"/>
    <col min="11779" max="11779" customWidth="true" style="11" width="6.42578125" collapsed="false"/>
    <col min="11780" max="11780" customWidth="true" style="11" width="0.85546875" collapsed="false"/>
    <col min="11781" max="11781" customWidth="true" style="11" width="6.7109375" collapsed="false"/>
    <col min="11782" max="11782" customWidth="true" style="11" width="1.140625" collapsed="false"/>
    <col min="11783" max="11783" customWidth="true" style="11" width="6.42578125" collapsed="false"/>
    <col min="11784" max="11784" customWidth="true" style="11" width="1.5703125" collapsed="false"/>
    <col min="11785" max="11785" customWidth="true" style="11" width="6.7109375" collapsed="false"/>
    <col min="11786" max="11786" customWidth="true" style="11" width="1.5703125" collapsed="false"/>
    <col min="11787" max="11787" customWidth="true" style="11" width="6.7109375" collapsed="false"/>
    <col min="11788" max="11788" customWidth="true" style="11" width="1.0" collapsed="false"/>
    <col min="11789" max="11789" customWidth="true" style="11" width="6.7109375" collapsed="false"/>
    <col min="11790" max="11790" customWidth="true" style="11" width="1.28515625" collapsed="false"/>
    <col min="11791" max="11791" customWidth="true" style="11" width="8.0" collapsed="false"/>
    <col min="11792" max="11792" customWidth="true" style="11" width="1.140625" collapsed="false"/>
    <col min="11793" max="11793" customWidth="true" style="11" width="6.7109375" collapsed="false"/>
    <col min="11794" max="11794" customWidth="true" style="11" width="1.5703125" collapsed="false"/>
    <col min="11795" max="11795" customWidth="true" style="11" width="6.7109375" collapsed="false"/>
    <col min="11796" max="11796" customWidth="true" style="11" width="1.0" collapsed="false"/>
    <col min="11797" max="11797" customWidth="true" style="11" width="7.140625" collapsed="false"/>
    <col min="11798" max="11798" customWidth="true" style="11" width="0.85546875" collapsed="false"/>
    <col min="11799" max="11799" customWidth="true" style="11" width="6.7109375" collapsed="false"/>
    <col min="11800" max="11800" customWidth="true" style="11" width="1.28515625" collapsed="false"/>
    <col min="11801" max="11801" customWidth="true" style="11" width="6.7109375" collapsed="false"/>
    <col min="11802" max="11802" customWidth="true" style="11" width="1.0" collapsed="false"/>
    <col min="11803" max="11803" customWidth="true" style="11" width="6.7109375" collapsed="false"/>
    <col min="11804" max="11804" customWidth="true" style="11" width="1.140625" collapsed="false"/>
    <col min="11805" max="11805" customWidth="true" style="11" width="6.7109375" collapsed="false"/>
    <col min="11806" max="11806" customWidth="true" style="11" width="1.140625" collapsed="false"/>
    <col min="11807" max="11807" customWidth="true" style="11" width="10.140625" collapsed="false"/>
    <col min="11808" max="11808" customWidth="true" style="11" width="1.5703125" collapsed="false"/>
    <col min="11809" max="12031" style="11" width="9.140625" collapsed="false"/>
    <col min="12032" max="12032" customWidth="true" style="11" width="3.7109375" collapsed="false"/>
    <col min="12033" max="12033" bestFit="true" customWidth="true" style="11" width="7.42578125" collapsed="false"/>
    <col min="12034" max="12034" customWidth="true" style="11" width="1.0" collapsed="false"/>
    <col min="12035" max="12035" customWidth="true" style="11" width="6.42578125" collapsed="false"/>
    <col min="12036" max="12036" customWidth="true" style="11" width="0.85546875" collapsed="false"/>
    <col min="12037" max="12037" customWidth="true" style="11" width="6.7109375" collapsed="false"/>
    <col min="12038" max="12038" customWidth="true" style="11" width="1.140625" collapsed="false"/>
    <col min="12039" max="12039" customWidth="true" style="11" width="6.42578125" collapsed="false"/>
    <col min="12040" max="12040" customWidth="true" style="11" width="1.5703125" collapsed="false"/>
    <col min="12041" max="12041" customWidth="true" style="11" width="6.7109375" collapsed="false"/>
    <col min="12042" max="12042" customWidth="true" style="11" width="1.5703125" collapsed="false"/>
    <col min="12043" max="12043" customWidth="true" style="11" width="6.7109375" collapsed="false"/>
    <col min="12044" max="12044" customWidth="true" style="11" width="1.0" collapsed="false"/>
    <col min="12045" max="12045" customWidth="true" style="11" width="6.7109375" collapsed="false"/>
    <col min="12046" max="12046" customWidth="true" style="11" width="1.28515625" collapsed="false"/>
    <col min="12047" max="12047" customWidth="true" style="11" width="8.0" collapsed="false"/>
    <col min="12048" max="12048" customWidth="true" style="11" width="1.140625" collapsed="false"/>
    <col min="12049" max="12049" customWidth="true" style="11" width="6.7109375" collapsed="false"/>
    <col min="12050" max="12050" customWidth="true" style="11" width="1.5703125" collapsed="false"/>
    <col min="12051" max="12051" customWidth="true" style="11" width="6.7109375" collapsed="false"/>
    <col min="12052" max="12052" customWidth="true" style="11" width="1.0" collapsed="false"/>
    <col min="12053" max="12053" customWidth="true" style="11" width="7.140625" collapsed="false"/>
    <col min="12054" max="12054" customWidth="true" style="11" width="0.85546875" collapsed="false"/>
    <col min="12055" max="12055" customWidth="true" style="11" width="6.7109375" collapsed="false"/>
    <col min="12056" max="12056" customWidth="true" style="11" width="1.28515625" collapsed="false"/>
    <col min="12057" max="12057" customWidth="true" style="11" width="6.7109375" collapsed="false"/>
    <col min="12058" max="12058" customWidth="true" style="11" width="1.0" collapsed="false"/>
    <col min="12059" max="12059" customWidth="true" style="11" width="6.7109375" collapsed="false"/>
    <col min="12060" max="12060" customWidth="true" style="11" width="1.140625" collapsed="false"/>
    <col min="12061" max="12061" customWidth="true" style="11" width="6.7109375" collapsed="false"/>
    <col min="12062" max="12062" customWidth="true" style="11" width="1.140625" collapsed="false"/>
    <col min="12063" max="12063" customWidth="true" style="11" width="10.140625" collapsed="false"/>
    <col min="12064" max="12064" customWidth="true" style="11" width="1.5703125" collapsed="false"/>
    <col min="12065" max="12287" style="11" width="9.140625" collapsed="false"/>
    <col min="12288" max="12288" customWidth="true" style="11" width="3.7109375" collapsed="false"/>
    <col min="12289" max="12289" bestFit="true" customWidth="true" style="11" width="7.42578125" collapsed="false"/>
    <col min="12290" max="12290" customWidth="true" style="11" width="1.0" collapsed="false"/>
    <col min="12291" max="12291" customWidth="true" style="11" width="6.42578125" collapsed="false"/>
    <col min="12292" max="12292" customWidth="true" style="11" width="0.85546875" collapsed="false"/>
    <col min="12293" max="12293" customWidth="true" style="11" width="6.7109375" collapsed="false"/>
    <col min="12294" max="12294" customWidth="true" style="11" width="1.140625" collapsed="false"/>
    <col min="12295" max="12295" customWidth="true" style="11" width="6.42578125" collapsed="false"/>
    <col min="12296" max="12296" customWidth="true" style="11" width="1.5703125" collapsed="false"/>
    <col min="12297" max="12297" customWidth="true" style="11" width="6.7109375" collapsed="false"/>
    <col min="12298" max="12298" customWidth="true" style="11" width="1.5703125" collapsed="false"/>
    <col min="12299" max="12299" customWidth="true" style="11" width="6.7109375" collapsed="false"/>
    <col min="12300" max="12300" customWidth="true" style="11" width="1.0" collapsed="false"/>
    <col min="12301" max="12301" customWidth="true" style="11" width="6.7109375" collapsed="false"/>
    <col min="12302" max="12302" customWidth="true" style="11" width="1.28515625" collapsed="false"/>
    <col min="12303" max="12303" customWidth="true" style="11" width="8.0" collapsed="false"/>
    <col min="12304" max="12304" customWidth="true" style="11" width="1.140625" collapsed="false"/>
    <col min="12305" max="12305" customWidth="true" style="11" width="6.7109375" collapsed="false"/>
    <col min="12306" max="12306" customWidth="true" style="11" width="1.5703125" collapsed="false"/>
    <col min="12307" max="12307" customWidth="true" style="11" width="6.7109375" collapsed="false"/>
    <col min="12308" max="12308" customWidth="true" style="11" width="1.0" collapsed="false"/>
    <col min="12309" max="12309" customWidth="true" style="11" width="7.140625" collapsed="false"/>
    <col min="12310" max="12310" customWidth="true" style="11" width="0.85546875" collapsed="false"/>
    <col min="12311" max="12311" customWidth="true" style="11" width="6.7109375" collapsed="false"/>
    <col min="12312" max="12312" customWidth="true" style="11" width="1.28515625" collapsed="false"/>
    <col min="12313" max="12313" customWidth="true" style="11" width="6.7109375" collapsed="false"/>
    <col min="12314" max="12314" customWidth="true" style="11" width="1.0" collapsed="false"/>
    <col min="12315" max="12315" customWidth="true" style="11" width="6.7109375" collapsed="false"/>
    <col min="12316" max="12316" customWidth="true" style="11" width="1.140625" collapsed="false"/>
    <col min="12317" max="12317" customWidth="true" style="11" width="6.7109375" collapsed="false"/>
    <col min="12318" max="12318" customWidth="true" style="11" width="1.140625" collapsed="false"/>
    <col min="12319" max="12319" customWidth="true" style="11" width="10.140625" collapsed="false"/>
    <col min="12320" max="12320" customWidth="true" style="11" width="1.5703125" collapsed="false"/>
    <col min="12321" max="12543" style="11" width="9.140625" collapsed="false"/>
    <col min="12544" max="12544" customWidth="true" style="11" width="3.7109375" collapsed="false"/>
    <col min="12545" max="12545" bestFit="true" customWidth="true" style="11" width="7.42578125" collapsed="false"/>
    <col min="12546" max="12546" customWidth="true" style="11" width="1.0" collapsed="false"/>
    <col min="12547" max="12547" customWidth="true" style="11" width="6.42578125" collapsed="false"/>
    <col min="12548" max="12548" customWidth="true" style="11" width="0.85546875" collapsed="false"/>
    <col min="12549" max="12549" customWidth="true" style="11" width="6.7109375" collapsed="false"/>
    <col min="12550" max="12550" customWidth="true" style="11" width="1.140625" collapsed="false"/>
    <col min="12551" max="12551" customWidth="true" style="11" width="6.42578125" collapsed="false"/>
    <col min="12552" max="12552" customWidth="true" style="11" width="1.5703125" collapsed="false"/>
    <col min="12553" max="12553" customWidth="true" style="11" width="6.7109375" collapsed="false"/>
    <col min="12554" max="12554" customWidth="true" style="11" width="1.5703125" collapsed="false"/>
    <col min="12555" max="12555" customWidth="true" style="11" width="6.7109375" collapsed="false"/>
    <col min="12556" max="12556" customWidth="true" style="11" width="1.0" collapsed="false"/>
    <col min="12557" max="12557" customWidth="true" style="11" width="6.7109375" collapsed="false"/>
    <col min="12558" max="12558" customWidth="true" style="11" width="1.28515625" collapsed="false"/>
    <col min="12559" max="12559" customWidth="true" style="11" width="8.0" collapsed="false"/>
    <col min="12560" max="12560" customWidth="true" style="11" width="1.140625" collapsed="false"/>
    <col min="12561" max="12561" customWidth="true" style="11" width="6.7109375" collapsed="false"/>
    <col min="12562" max="12562" customWidth="true" style="11" width="1.5703125" collapsed="false"/>
    <col min="12563" max="12563" customWidth="true" style="11" width="6.7109375" collapsed="false"/>
    <col min="12564" max="12564" customWidth="true" style="11" width="1.0" collapsed="false"/>
    <col min="12565" max="12565" customWidth="true" style="11" width="7.140625" collapsed="false"/>
    <col min="12566" max="12566" customWidth="true" style="11" width="0.85546875" collapsed="false"/>
    <col min="12567" max="12567" customWidth="true" style="11" width="6.7109375" collapsed="false"/>
    <col min="12568" max="12568" customWidth="true" style="11" width="1.28515625" collapsed="false"/>
    <col min="12569" max="12569" customWidth="true" style="11" width="6.7109375" collapsed="false"/>
    <col min="12570" max="12570" customWidth="true" style="11" width="1.0" collapsed="false"/>
    <col min="12571" max="12571" customWidth="true" style="11" width="6.7109375" collapsed="false"/>
    <col min="12572" max="12572" customWidth="true" style="11" width="1.140625" collapsed="false"/>
    <col min="12573" max="12573" customWidth="true" style="11" width="6.7109375" collapsed="false"/>
    <col min="12574" max="12574" customWidth="true" style="11" width="1.140625" collapsed="false"/>
    <col min="12575" max="12575" customWidth="true" style="11" width="10.140625" collapsed="false"/>
    <col min="12576" max="12576" customWidth="true" style="11" width="1.5703125" collapsed="false"/>
    <col min="12577" max="12799" style="11" width="9.140625" collapsed="false"/>
    <col min="12800" max="12800" customWidth="true" style="11" width="3.7109375" collapsed="false"/>
    <col min="12801" max="12801" bestFit="true" customWidth="true" style="11" width="7.42578125" collapsed="false"/>
    <col min="12802" max="12802" customWidth="true" style="11" width="1.0" collapsed="false"/>
    <col min="12803" max="12803" customWidth="true" style="11" width="6.42578125" collapsed="false"/>
    <col min="12804" max="12804" customWidth="true" style="11" width="0.85546875" collapsed="false"/>
    <col min="12805" max="12805" customWidth="true" style="11" width="6.7109375" collapsed="false"/>
    <col min="12806" max="12806" customWidth="true" style="11" width="1.140625" collapsed="false"/>
    <col min="12807" max="12807" customWidth="true" style="11" width="6.42578125" collapsed="false"/>
    <col min="12808" max="12808" customWidth="true" style="11" width="1.5703125" collapsed="false"/>
    <col min="12809" max="12809" customWidth="true" style="11" width="6.7109375" collapsed="false"/>
    <col min="12810" max="12810" customWidth="true" style="11" width="1.5703125" collapsed="false"/>
    <col min="12811" max="12811" customWidth="true" style="11" width="6.7109375" collapsed="false"/>
    <col min="12812" max="12812" customWidth="true" style="11" width="1.0" collapsed="false"/>
    <col min="12813" max="12813" customWidth="true" style="11" width="6.7109375" collapsed="false"/>
    <col min="12814" max="12814" customWidth="true" style="11" width="1.28515625" collapsed="false"/>
    <col min="12815" max="12815" customWidth="true" style="11" width="8.0" collapsed="false"/>
    <col min="12816" max="12816" customWidth="true" style="11" width="1.140625" collapsed="false"/>
    <col min="12817" max="12817" customWidth="true" style="11" width="6.7109375" collapsed="false"/>
    <col min="12818" max="12818" customWidth="true" style="11" width="1.5703125" collapsed="false"/>
    <col min="12819" max="12819" customWidth="true" style="11" width="6.7109375" collapsed="false"/>
    <col min="12820" max="12820" customWidth="true" style="11" width="1.0" collapsed="false"/>
    <col min="12821" max="12821" customWidth="true" style="11" width="7.140625" collapsed="false"/>
    <col min="12822" max="12822" customWidth="true" style="11" width="0.85546875" collapsed="false"/>
    <col min="12823" max="12823" customWidth="true" style="11" width="6.7109375" collapsed="false"/>
    <col min="12824" max="12824" customWidth="true" style="11" width="1.28515625" collapsed="false"/>
    <col min="12825" max="12825" customWidth="true" style="11" width="6.7109375" collapsed="false"/>
    <col min="12826" max="12826" customWidth="true" style="11" width="1.0" collapsed="false"/>
    <col min="12827" max="12827" customWidth="true" style="11" width="6.7109375" collapsed="false"/>
    <col min="12828" max="12828" customWidth="true" style="11" width="1.140625" collapsed="false"/>
    <col min="12829" max="12829" customWidth="true" style="11" width="6.7109375" collapsed="false"/>
    <col min="12830" max="12830" customWidth="true" style="11" width="1.140625" collapsed="false"/>
    <col min="12831" max="12831" customWidth="true" style="11" width="10.140625" collapsed="false"/>
    <col min="12832" max="12832" customWidth="true" style="11" width="1.5703125" collapsed="false"/>
    <col min="12833" max="13055" style="11" width="9.140625" collapsed="false"/>
    <col min="13056" max="13056" customWidth="true" style="11" width="3.7109375" collapsed="false"/>
    <col min="13057" max="13057" bestFit="true" customWidth="true" style="11" width="7.42578125" collapsed="false"/>
    <col min="13058" max="13058" customWidth="true" style="11" width="1.0" collapsed="false"/>
    <col min="13059" max="13059" customWidth="true" style="11" width="6.42578125" collapsed="false"/>
    <col min="13060" max="13060" customWidth="true" style="11" width="0.85546875" collapsed="false"/>
    <col min="13061" max="13061" customWidth="true" style="11" width="6.7109375" collapsed="false"/>
    <col min="13062" max="13062" customWidth="true" style="11" width="1.140625" collapsed="false"/>
    <col min="13063" max="13063" customWidth="true" style="11" width="6.42578125" collapsed="false"/>
    <col min="13064" max="13064" customWidth="true" style="11" width="1.5703125" collapsed="false"/>
    <col min="13065" max="13065" customWidth="true" style="11" width="6.7109375" collapsed="false"/>
    <col min="13066" max="13066" customWidth="true" style="11" width="1.5703125" collapsed="false"/>
    <col min="13067" max="13067" customWidth="true" style="11" width="6.7109375" collapsed="false"/>
    <col min="13068" max="13068" customWidth="true" style="11" width="1.0" collapsed="false"/>
    <col min="13069" max="13069" customWidth="true" style="11" width="6.7109375" collapsed="false"/>
    <col min="13070" max="13070" customWidth="true" style="11" width="1.28515625" collapsed="false"/>
    <col min="13071" max="13071" customWidth="true" style="11" width="8.0" collapsed="false"/>
    <col min="13072" max="13072" customWidth="true" style="11" width="1.140625" collapsed="false"/>
    <col min="13073" max="13073" customWidth="true" style="11" width="6.7109375" collapsed="false"/>
    <col min="13074" max="13074" customWidth="true" style="11" width="1.5703125" collapsed="false"/>
    <col min="13075" max="13075" customWidth="true" style="11" width="6.7109375" collapsed="false"/>
    <col min="13076" max="13076" customWidth="true" style="11" width="1.0" collapsed="false"/>
    <col min="13077" max="13077" customWidth="true" style="11" width="7.140625" collapsed="false"/>
    <col min="13078" max="13078" customWidth="true" style="11" width="0.85546875" collapsed="false"/>
    <col min="13079" max="13079" customWidth="true" style="11" width="6.7109375" collapsed="false"/>
    <col min="13080" max="13080" customWidth="true" style="11" width="1.28515625" collapsed="false"/>
    <col min="13081" max="13081" customWidth="true" style="11" width="6.7109375" collapsed="false"/>
    <col min="13082" max="13082" customWidth="true" style="11" width="1.0" collapsed="false"/>
    <col min="13083" max="13083" customWidth="true" style="11" width="6.7109375" collapsed="false"/>
    <col min="13084" max="13084" customWidth="true" style="11" width="1.140625" collapsed="false"/>
    <col min="13085" max="13085" customWidth="true" style="11" width="6.7109375" collapsed="false"/>
    <col min="13086" max="13086" customWidth="true" style="11" width="1.140625" collapsed="false"/>
    <col min="13087" max="13087" customWidth="true" style="11" width="10.140625" collapsed="false"/>
    <col min="13088" max="13088" customWidth="true" style="11" width="1.5703125" collapsed="false"/>
    <col min="13089" max="13311" style="11" width="9.140625" collapsed="false"/>
    <col min="13312" max="13312" customWidth="true" style="11" width="3.7109375" collapsed="false"/>
    <col min="13313" max="13313" bestFit="true" customWidth="true" style="11" width="7.42578125" collapsed="false"/>
    <col min="13314" max="13314" customWidth="true" style="11" width="1.0" collapsed="false"/>
    <col min="13315" max="13315" customWidth="true" style="11" width="6.42578125" collapsed="false"/>
    <col min="13316" max="13316" customWidth="true" style="11" width="0.85546875" collapsed="false"/>
    <col min="13317" max="13317" customWidth="true" style="11" width="6.7109375" collapsed="false"/>
    <col min="13318" max="13318" customWidth="true" style="11" width="1.140625" collapsed="false"/>
    <col min="13319" max="13319" customWidth="true" style="11" width="6.42578125" collapsed="false"/>
    <col min="13320" max="13320" customWidth="true" style="11" width="1.5703125" collapsed="false"/>
    <col min="13321" max="13321" customWidth="true" style="11" width="6.7109375" collapsed="false"/>
    <col min="13322" max="13322" customWidth="true" style="11" width="1.5703125" collapsed="false"/>
    <col min="13323" max="13323" customWidth="true" style="11" width="6.7109375" collapsed="false"/>
    <col min="13324" max="13324" customWidth="true" style="11" width="1.0" collapsed="false"/>
    <col min="13325" max="13325" customWidth="true" style="11" width="6.7109375" collapsed="false"/>
    <col min="13326" max="13326" customWidth="true" style="11" width="1.28515625" collapsed="false"/>
    <col min="13327" max="13327" customWidth="true" style="11" width="8.0" collapsed="false"/>
    <col min="13328" max="13328" customWidth="true" style="11" width="1.140625" collapsed="false"/>
    <col min="13329" max="13329" customWidth="true" style="11" width="6.7109375" collapsed="false"/>
    <col min="13330" max="13330" customWidth="true" style="11" width="1.5703125" collapsed="false"/>
    <col min="13331" max="13331" customWidth="true" style="11" width="6.7109375" collapsed="false"/>
    <col min="13332" max="13332" customWidth="true" style="11" width="1.0" collapsed="false"/>
    <col min="13333" max="13333" customWidth="true" style="11" width="7.140625" collapsed="false"/>
    <col min="13334" max="13334" customWidth="true" style="11" width="0.85546875" collapsed="false"/>
    <col min="13335" max="13335" customWidth="true" style="11" width="6.7109375" collapsed="false"/>
    <col min="13336" max="13336" customWidth="true" style="11" width="1.28515625" collapsed="false"/>
    <col min="13337" max="13337" customWidth="true" style="11" width="6.7109375" collapsed="false"/>
    <col min="13338" max="13338" customWidth="true" style="11" width="1.0" collapsed="false"/>
    <col min="13339" max="13339" customWidth="true" style="11" width="6.7109375" collapsed="false"/>
    <col min="13340" max="13340" customWidth="true" style="11" width="1.140625" collapsed="false"/>
    <col min="13341" max="13341" customWidth="true" style="11" width="6.7109375" collapsed="false"/>
    <col min="13342" max="13342" customWidth="true" style="11" width="1.140625" collapsed="false"/>
    <col min="13343" max="13343" customWidth="true" style="11" width="10.140625" collapsed="false"/>
    <col min="13344" max="13344" customWidth="true" style="11" width="1.5703125" collapsed="false"/>
    <col min="13345" max="13567" style="11" width="9.140625" collapsed="false"/>
    <col min="13568" max="13568" customWidth="true" style="11" width="3.7109375" collapsed="false"/>
    <col min="13569" max="13569" bestFit="true" customWidth="true" style="11" width="7.42578125" collapsed="false"/>
    <col min="13570" max="13570" customWidth="true" style="11" width="1.0" collapsed="false"/>
    <col min="13571" max="13571" customWidth="true" style="11" width="6.42578125" collapsed="false"/>
    <col min="13572" max="13572" customWidth="true" style="11" width="0.85546875" collapsed="false"/>
    <col min="13573" max="13573" customWidth="true" style="11" width="6.7109375" collapsed="false"/>
    <col min="13574" max="13574" customWidth="true" style="11" width="1.140625" collapsed="false"/>
    <col min="13575" max="13575" customWidth="true" style="11" width="6.42578125" collapsed="false"/>
    <col min="13576" max="13576" customWidth="true" style="11" width="1.5703125" collapsed="false"/>
    <col min="13577" max="13577" customWidth="true" style="11" width="6.7109375" collapsed="false"/>
    <col min="13578" max="13578" customWidth="true" style="11" width="1.5703125" collapsed="false"/>
    <col min="13579" max="13579" customWidth="true" style="11" width="6.7109375" collapsed="false"/>
    <col min="13580" max="13580" customWidth="true" style="11" width="1.0" collapsed="false"/>
    <col min="13581" max="13581" customWidth="true" style="11" width="6.7109375" collapsed="false"/>
    <col min="13582" max="13582" customWidth="true" style="11" width="1.28515625" collapsed="false"/>
    <col min="13583" max="13583" customWidth="true" style="11" width="8.0" collapsed="false"/>
    <col min="13584" max="13584" customWidth="true" style="11" width="1.140625" collapsed="false"/>
    <col min="13585" max="13585" customWidth="true" style="11" width="6.7109375" collapsed="false"/>
    <col min="13586" max="13586" customWidth="true" style="11" width="1.5703125" collapsed="false"/>
    <col min="13587" max="13587" customWidth="true" style="11" width="6.7109375" collapsed="false"/>
    <col min="13588" max="13588" customWidth="true" style="11" width="1.0" collapsed="false"/>
    <col min="13589" max="13589" customWidth="true" style="11" width="7.140625" collapsed="false"/>
    <col min="13590" max="13590" customWidth="true" style="11" width="0.85546875" collapsed="false"/>
    <col min="13591" max="13591" customWidth="true" style="11" width="6.7109375" collapsed="false"/>
    <col min="13592" max="13592" customWidth="true" style="11" width="1.28515625" collapsed="false"/>
    <col min="13593" max="13593" customWidth="true" style="11" width="6.7109375" collapsed="false"/>
    <col min="13594" max="13594" customWidth="true" style="11" width="1.0" collapsed="false"/>
    <col min="13595" max="13595" customWidth="true" style="11" width="6.7109375" collapsed="false"/>
    <col min="13596" max="13596" customWidth="true" style="11" width="1.140625" collapsed="false"/>
    <col min="13597" max="13597" customWidth="true" style="11" width="6.7109375" collapsed="false"/>
    <col min="13598" max="13598" customWidth="true" style="11" width="1.140625" collapsed="false"/>
    <col min="13599" max="13599" customWidth="true" style="11" width="10.140625" collapsed="false"/>
    <col min="13600" max="13600" customWidth="true" style="11" width="1.5703125" collapsed="false"/>
    <col min="13601" max="13823" style="11" width="9.140625" collapsed="false"/>
    <col min="13824" max="13824" customWidth="true" style="11" width="3.7109375" collapsed="false"/>
    <col min="13825" max="13825" bestFit="true" customWidth="true" style="11" width="7.42578125" collapsed="false"/>
    <col min="13826" max="13826" customWidth="true" style="11" width="1.0" collapsed="false"/>
    <col min="13827" max="13827" customWidth="true" style="11" width="6.42578125" collapsed="false"/>
    <col min="13828" max="13828" customWidth="true" style="11" width="0.85546875" collapsed="false"/>
    <col min="13829" max="13829" customWidth="true" style="11" width="6.7109375" collapsed="false"/>
    <col min="13830" max="13830" customWidth="true" style="11" width="1.140625" collapsed="false"/>
    <col min="13831" max="13831" customWidth="true" style="11" width="6.42578125" collapsed="false"/>
    <col min="13832" max="13832" customWidth="true" style="11" width="1.5703125" collapsed="false"/>
    <col min="13833" max="13833" customWidth="true" style="11" width="6.7109375" collapsed="false"/>
    <col min="13834" max="13834" customWidth="true" style="11" width="1.5703125" collapsed="false"/>
    <col min="13835" max="13835" customWidth="true" style="11" width="6.7109375" collapsed="false"/>
    <col min="13836" max="13836" customWidth="true" style="11" width="1.0" collapsed="false"/>
    <col min="13837" max="13837" customWidth="true" style="11" width="6.7109375" collapsed="false"/>
    <col min="13838" max="13838" customWidth="true" style="11" width="1.28515625" collapsed="false"/>
    <col min="13839" max="13839" customWidth="true" style="11" width="8.0" collapsed="false"/>
    <col min="13840" max="13840" customWidth="true" style="11" width="1.140625" collapsed="false"/>
    <col min="13841" max="13841" customWidth="true" style="11" width="6.7109375" collapsed="false"/>
    <col min="13842" max="13842" customWidth="true" style="11" width="1.5703125" collapsed="false"/>
    <col min="13843" max="13843" customWidth="true" style="11" width="6.7109375" collapsed="false"/>
    <col min="13844" max="13844" customWidth="true" style="11" width="1.0" collapsed="false"/>
    <col min="13845" max="13845" customWidth="true" style="11" width="7.140625" collapsed="false"/>
    <col min="13846" max="13846" customWidth="true" style="11" width="0.85546875" collapsed="false"/>
    <col min="13847" max="13847" customWidth="true" style="11" width="6.7109375" collapsed="false"/>
    <col min="13848" max="13848" customWidth="true" style="11" width="1.28515625" collapsed="false"/>
    <col min="13849" max="13849" customWidth="true" style="11" width="6.7109375" collapsed="false"/>
    <col min="13850" max="13850" customWidth="true" style="11" width="1.0" collapsed="false"/>
    <col min="13851" max="13851" customWidth="true" style="11" width="6.7109375" collapsed="false"/>
    <col min="13852" max="13852" customWidth="true" style="11" width="1.140625" collapsed="false"/>
    <col min="13853" max="13853" customWidth="true" style="11" width="6.7109375" collapsed="false"/>
    <col min="13854" max="13854" customWidth="true" style="11" width="1.140625" collapsed="false"/>
    <col min="13855" max="13855" customWidth="true" style="11" width="10.140625" collapsed="false"/>
    <col min="13856" max="13856" customWidth="true" style="11" width="1.5703125" collapsed="false"/>
    <col min="13857" max="14079" style="11" width="9.140625" collapsed="false"/>
    <col min="14080" max="14080" customWidth="true" style="11" width="3.7109375" collapsed="false"/>
    <col min="14081" max="14081" bestFit="true" customWidth="true" style="11" width="7.42578125" collapsed="false"/>
    <col min="14082" max="14082" customWidth="true" style="11" width="1.0" collapsed="false"/>
    <col min="14083" max="14083" customWidth="true" style="11" width="6.42578125" collapsed="false"/>
    <col min="14084" max="14084" customWidth="true" style="11" width="0.85546875" collapsed="false"/>
    <col min="14085" max="14085" customWidth="true" style="11" width="6.7109375" collapsed="false"/>
    <col min="14086" max="14086" customWidth="true" style="11" width="1.140625" collapsed="false"/>
    <col min="14087" max="14087" customWidth="true" style="11" width="6.42578125" collapsed="false"/>
    <col min="14088" max="14088" customWidth="true" style="11" width="1.5703125" collapsed="false"/>
    <col min="14089" max="14089" customWidth="true" style="11" width="6.7109375" collapsed="false"/>
    <col min="14090" max="14090" customWidth="true" style="11" width="1.5703125" collapsed="false"/>
    <col min="14091" max="14091" customWidth="true" style="11" width="6.7109375" collapsed="false"/>
    <col min="14092" max="14092" customWidth="true" style="11" width="1.0" collapsed="false"/>
    <col min="14093" max="14093" customWidth="true" style="11" width="6.7109375" collapsed="false"/>
    <col min="14094" max="14094" customWidth="true" style="11" width="1.28515625" collapsed="false"/>
    <col min="14095" max="14095" customWidth="true" style="11" width="8.0" collapsed="false"/>
    <col min="14096" max="14096" customWidth="true" style="11" width="1.140625" collapsed="false"/>
    <col min="14097" max="14097" customWidth="true" style="11" width="6.7109375" collapsed="false"/>
    <col min="14098" max="14098" customWidth="true" style="11" width="1.5703125" collapsed="false"/>
    <col min="14099" max="14099" customWidth="true" style="11" width="6.7109375" collapsed="false"/>
    <col min="14100" max="14100" customWidth="true" style="11" width="1.0" collapsed="false"/>
    <col min="14101" max="14101" customWidth="true" style="11" width="7.140625" collapsed="false"/>
    <col min="14102" max="14102" customWidth="true" style="11" width="0.85546875" collapsed="false"/>
    <col min="14103" max="14103" customWidth="true" style="11" width="6.7109375" collapsed="false"/>
    <col min="14104" max="14104" customWidth="true" style="11" width="1.28515625" collapsed="false"/>
    <col min="14105" max="14105" customWidth="true" style="11" width="6.7109375" collapsed="false"/>
    <col min="14106" max="14106" customWidth="true" style="11" width="1.0" collapsed="false"/>
    <col min="14107" max="14107" customWidth="true" style="11" width="6.7109375" collapsed="false"/>
    <col min="14108" max="14108" customWidth="true" style="11" width="1.140625" collapsed="false"/>
    <col min="14109" max="14109" customWidth="true" style="11" width="6.7109375" collapsed="false"/>
    <col min="14110" max="14110" customWidth="true" style="11" width="1.140625" collapsed="false"/>
    <col min="14111" max="14111" customWidth="true" style="11" width="10.140625" collapsed="false"/>
    <col min="14112" max="14112" customWidth="true" style="11" width="1.5703125" collapsed="false"/>
    <col min="14113" max="14335" style="11" width="9.140625" collapsed="false"/>
    <col min="14336" max="14336" customWidth="true" style="11" width="3.7109375" collapsed="false"/>
    <col min="14337" max="14337" bestFit="true" customWidth="true" style="11" width="7.42578125" collapsed="false"/>
    <col min="14338" max="14338" customWidth="true" style="11" width="1.0" collapsed="false"/>
    <col min="14339" max="14339" customWidth="true" style="11" width="6.42578125" collapsed="false"/>
    <col min="14340" max="14340" customWidth="true" style="11" width="0.85546875" collapsed="false"/>
    <col min="14341" max="14341" customWidth="true" style="11" width="6.7109375" collapsed="false"/>
    <col min="14342" max="14342" customWidth="true" style="11" width="1.140625" collapsed="false"/>
    <col min="14343" max="14343" customWidth="true" style="11" width="6.42578125" collapsed="false"/>
    <col min="14344" max="14344" customWidth="true" style="11" width="1.5703125" collapsed="false"/>
    <col min="14345" max="14345" customWidth="true" style="11" width="6.7109375" collapsed="false"/>
    <col min="14346" max="14346" customWidth="true" style="11" width="1.5703125" collapsed="false"/>
    <col min="14347" max="14347" customWidth="true" style="11" width="6.7109375" collapsed="false"/>
    <col min="14348" max="14348" customWidth="true" style="11" width="1.0" collapsed="false"/>
    <col min="14349" max="14349" customWidth="true" style="11" width="6.7109375" collapsed="false"/>
    <col min="14350" max="14350" customWidth="true" style="11" width="1.28515625" collapsed="false"/>
    <col min="14351" max="14351" customWidth="true" style="11" width="8.0" collapsed="false"/>
    <col min="14352" max="14352" customWidth="true" style="11" width="1.140625" collapsed="false"/>
    <col min="14353" max="14353" customWidth="true" style="11" width="6.7109375" collapsed="false"/>
    <col min="14354" max="14354" customWidth="true" style="11" width="1.5703125" collapsed="false"/>
    <col min="14355" max="14355" customWidth="true" style="11" width="6.7109375" collapsed="false"/>
    <col min="14356" max="14356" customWidth="true" style="11" width="1.0" collapsed="false"/>
    <col min="14357" max="14357" customWidth="true" style="11" width="7.140625" collapsed="false"/>
    <col min="14358" max="14358" customWidth="true" style="11" width="0.85546875" collapsed="false"/>
    <col min="14359" max="14359" customWidth="true" style="11" width="6.7109375" collapsed="false"/>
    <col min="14360" max="14360" customWidth="true" style="11" width="1.28515625" collapsed="false"/>
    <col min="14361" max="14361" customWidth="true" style="11" width="6.7109375" collapsed="false"/>
    <col min="14362" max="14362" customWidth="true" style="11" width="1.0" collapsed="false"/>
    <col min="14363" max="14363" customWidth="true" style="11" width="6.7109375" collapsed="false"/>
    <col min="14364" max="14364" customWidth="true" style="11" width="1.140625" collapsed="false"/>
    <col min="14365" max="14365" customWidth="true" style="11" width="6.7109375" collapsed="false"/>
    <col min="14366" max="14366" customWidth="true" style="11" width="1.140625" collapsed="false"/>
    <col min="14367" max="14367" customWidth="true" style="11" width="10.140625" collapsed="false"/>
    <col min="14368" max="14368" customWidth="true" style="11" width="1.5703125" collapsed="false"/>
    <col min="14369" max="14591" style="11" width="9.140625" collapsed="false"/>
    <col min="14592" max="14592" customWidth="true" style="11" width="3.7109375" collapsed="false"/>
    <col min="14593" max="14593" bestFit="true" customWidth="true" style="11" width="7.42578125" collapsed="false"/>
    <col min="14594" max="14594" customWidth="true" style="11" width="1.0" collapsed="false"/>
    <col min="14595" max="14595" customWidth="true" style="11" width="6.42578125" collapsed="false"/>
    <col min="14596" max="14596" customWidth="true" style="11" width="0.85546875" collapsed="false"/>
    <col min="14597" max="14597" customWidth="true" style="11" width="6.7109375" collapsed="false"/>
    <col min="14598" max="14598" customWidth="true" style="11" width="1.140625" collapsed="false"/>
    <col min="14599" max="14599" customWidth="true" style="11" width="6.42578125" collapsed="false"/>
    <col min="14600" max="14600" customWidth="true" style="11" width="1.5703125" collapsed="false"/>
    <col min="14601" max="14601" customWidth="true" style="11" width="6.7109375" collapsed="false"/>
    <col min="14602" max="14602" customWidth="true" style="11" width="1.5703125" collapsed="false"/>
    <col min="14603" max="14603" customWidth="true" style="11" width="6.7109375" collapsed="false"/>
    <col min="14604" max="14604" customWidth="true" style="11" width="1.0" collapsed="false"/>
    <col min="14605" max="14605" customWidth="true" style="11" width="6.7109375" collapsed="false"/>
    <col min="14606" max="14606" customWidth="true" style="11" width="1.28515625" collapsed="false"/>
    <col min="14607" max="14607" customWidth="true" style="11" width="8.0" collapsed="false"/>
    <col min="14608" max="14608" customWidth="true" style="11" width="1.140625" collapsed="false"/>
    <col min="14609" max="14609" customWidth="true" style="11" width="6.7109375" collapsed="false"/>
    <col min="14610" max="14610" customWidth="true" style="11" width="1.5703125" collapsed="false"/>
    <col min="14611" max="14611" customWidth="true" style="11" width="6.7109375" collapsed="false"/>
    <col min="14612" max="14612" customWidth="true" style="11" width="1.0" collapsed="false"/>
    <col min="14613" max="14613" customWidth="true" style="11" width="7.140625" collapsed="false"/>
    <col min="14614" max="14614" customWidth="true" style="11" width="0.85546875" collapsed="false"/>
    <col min="14615" max="14615" customWidth="true" style="11" width="6.7109375" collapsed="false"/>
    <col min="14616" max="14616" customWidth="true" style="11" width="1.28515625" collapsed="false"/>
    <col min="14617" max="14617" customWidth="true" style="11" width="6.7109375" collapsed="false"/>
    <col min="14618" max="14618" customWidth="true" style="11" width="1.0" collapsed="false"/>
    <col min="14619" max="14619" customWidth="true" style="11" width="6.7109375" collapsed="false"/>
    <col min="14620" max="14620" customWidth="true" style="11" width="1.140625" collapsed="false"/>
    <col min="14621" max="14621" customWidth="true" style="11" width="6.7109375" collapsed="false"/>
    <col min="14622" max="14622" customWidth="true" style="11" width="1.140625" collapsed="false"/>
    <col min="14623" max="14623" customWidth="true" style="11" width="10.140625" collapsed="false"/>
    <col min="14624" max="14624" customWidth="true" style="11" width="1.5703125" collapsed="false"/>
    <col min="14625" max="14847" style="11" width="9.140625" collapsed="false"/>
    <col min="14848" max="14848" customWidth="true" style="11" width="3.7109375" collapsed="false"/>
    <col min="14849" max="14849" bestFit="true" customWidth="true" style="11" width="7.42578125" collapsed="false"/>
    <col min="14850" max="14850" customWidth="true" style="11" width="1.0" collapsed="false"/>
    <col min="14851" max="14851" customWidth="true" style="11" width="6.42578125" collapsed="false"/>
    <col min="14852" max="14852" customWidth="true" style="11" width="0.85546875" collapsed="false"/>
    <col min="14853" max="14853" customWidth="true" style="11" width="6.7109375" collapsed="false"/>
    <col min="14854" max="14854" customWidth="true" style="11" width="1.140625" collapsed="false"/>
    <col min="14855" max="14855" customWidth="true" style="11" width="6.42578125" collapsed="false"/>
    <col min="14856" max="14856" customWidth="true" style="11" width="1.5703125" collapsed="false"/>
    <col min="14857" max="14857" customWidth="true" style="11" width="6.7109375" collapsed="false"/>
    <col min="14858" max="14858" customWidth="true" style="11" width="1.5703125" collapsed="false"/>
    <col min="14859" max="14859" customWidth="true" style="11" width="6.7109375" collapsed="false"/>
    <col min="14860" max="14860" customWidth="true" style="11" width="1.0" collapsed="false"/>
    <col min="14861" max="14861" customWidth="true" style="11" width="6.7109375" collapsed="false"/>
    <col min="14862" max="14862" customWidth="true" style="11" width="1.28515625" collapsed="false"/>
    <col min="14863" max="14863" customWidth="true" style="11" width="8.0" collapsed="false"/>
    <col min="14864" max="14864" customWidth="true" style="11" width="1.140625" collapsed="false"/>
    <col min="14865" max="14865" customWidth="true" style="11" width="6.7109375" collapsed="false"/>
    <col min="14866" max="14866" customWidth="true" style="11" width="1.5703125" collapsed="false"/>
    <col min="14867" max="14867" customWidth="true" style="11" width="6.7109375" collapsed="false"/>
    <col min="14868" max="14868" customWidth="true" style="11" width="1.0" collapsed="false"/>
    <col min="14869" max="14869" customWidth="true" style="11" width="7.140625" collapsed="false"/>
    <col min="14870" max="14870" customWidth="true" style="11" width="0.85546875" collapsed="false"/>
    <col min="14871" max="14871" customWidth="true" style="11" width="6.7109375" collapsed="false"/>
    <col min="14872" max="14872" customWidth="true" style="11" width="1.28515625" collapsed="false"/>
    <col min="14873" max="14873" customWidth="true" style="11" width="6.7109375" collapsed="false"/>
    <col min="14874" max="14874" customWidth="true" style="11" width="1.0" collapsed="false"/>
    <col min="14875" max="14875" customWidth="true" style="11" width="6.7109375" collapsed="false"/>
    <col min="14876" max="14876" customWidth="true" style="11" width="1.140625" collapsed="false"/>
    <col min="14877" max="14877" customWidth="true" style="11" width="6.7109375" collapsed="false"/>
    <col min="14878" max="14878" customWidth="true" style="11" width="1.140625" collapsed="false"/>
    <col min="14879" max="14879" customWidth="true" style="11" width="10.140625" collapsed="false"/>
    <col min="14880" max="14880" customWidth="true" style="11" width="1.5703125" collapsed="false"/>
    <col min="14881" max="15103" style="11" width="9.140625" collapsed="false"/>
    <col min="15104" max="15104" customWidth="true" style="11" width="3.7109375" collapsed="false"/>
    <col min="15105" max="15105" bestFit="true" customWidth="true" style="11" width="7.42578125" collapsed="false"/>
    <col min="15106" max="15106" customWidth="true" style="11" width="1.0" collapsed="false"/>
    <col min="15107" max="15107" customWidth="true" style="11" width="6.42578125" collapsed="false"/>
    <col min="15108" max="15108" customWidth="true" style="11" width="0.85546875" collapsed="false"/>
    <col min="15109" max="15109" customWidth="true" style="11" width="6.7109375" collapsed="false"/>
    <col min="15110" max="15110" customWidth="true" style="11" width="1.140625" collapsed="false"/>
    <col min="15111" max="15111" customWidth="true" style="11" width="6.42578125" collapsed="false"/>
    <col min="15112" max="15112" customWidth="true" style="11" width="1.5703125" collapsed="false"/>
    <col min="15113" max="15113" customWidth="true" style="11" width="6.7109375" collapsed="false"/>
    <col min="15114" max="15114" customWidth="true" style="11" width="1.5703125" collapsed="false"/>
    <col min="15115" max="15115" customWidth="true" style="11" width="6.7109375" collapsed="false"/>
    <col min="15116" max="15116" customWidth="true" style="11" width="1.0" collapsed="false"/>
    <col min="15117" max="15117" customWidth="true" style="11" width="6.7109375" collapsed="false"/>
    <col min="15118" max="15118" customWidth="true" style="11" width="1.28515625" collapsed="false"/>
    <col min="15119" max="15119" customWidth="true" style="11" width="8.0" collapsed="false"/>
    <col min="15120" max="15120" customWidth="true" style="11" width="1.140625" collapsed="false"/>
    <col min="15121" max="15121" customWidth="true" style="11" width="6.7109375" collapsed="false"/>
    <col min="15122" max="15122" customWidth="true" style="11" width="1.5703125" collapsed="false"/>
    <col min="15123" max="15123" customWidth="true" style="11" width="6.7109375" collapsed="false"/>
    <col min="15124" max="15124" customWidth="true" style="11" width="1.0" collapsed="false"/>
    <col min="15125" max="15125" customWidth="true" style="11" width="7.140625" collapsed="false"/>
    <col min="15126" max="15126" customWidth="true" style="11" width="0.85546875" collapsed="false"/>
    <col min="15127" max="15127" customWidth="true" style="11" width="6.7109375" collapsed="false"/>
    <col min="15128" max="15128" customWidth="true" style="11" width="1.28515625" collapsed="false"/>
    <col min="15129" max="15129" customWidth="true" style="11" width="6.7109375" collapsed="false"/>
    <col min="15130" max="15130" customWidth="true" style="11" width="1.0" collapsed="false"/>
    <col min="15131" max="15131" customWidth="true" style="11" width="6.7109375" collapsed="false"/>
    <col min="15132" max="15132" customWidth="true" style="11" width="1.140625" collapsed="false"/>
    <col min="15133" max="15133" customWidth="true" style="11" width="6.7109375" collapsed="false"/>
    <col min="15134" max="15134" customWidth="true" style="11" width="1.140625" collapsed="false"/>
    <col min="15135" max="15135" customWidth="true" style="11" width="10.140625" collapsed="false"/>
    <col min="15136" max="15136" customWidth="true" style="11" width="1.5703125" collapsed="false"/>
    <col min="15137" max="15359" style="11" width="9.140625" collapsed="false"/>
    <col min="15360" max="15360" customWidth="true" style="11" width="3.7109375" collapsed="false"/>
    <col min="15361" max="15361" bestFit="true" customWidth="true" style="11" width="7.42578125" collapsed="false"/>
    <col min="15362" max="15362" customWidth="true" style="11" width="1.0" collapsed="false"/>
    <col min="15363" max="15363" customWidth="true" style="11" width="6.42578125" collapsed="false"/>
    <col min="15364" max="15364" customWidth="true" style="11" width="0.85546875" collapsed="false"/>
    <col min="15365" max="15365" customWidth="true" style="11" width="6.7109375" collapsed="false"/>
    <col min="15366" max="15366" customWidth="true" style="11" width="1.140625" collapsed="false"/>
    <col min="15367" max="15367" customWidth="true" style="11" width="6.42578125" collapsed="false"/>
    <col min="15368" max="15368" customWidth="true" style="11" width="1.5703125" collapsed="false"/>
    <col min="15369" max="15369" customWidth="true" style="11" width="6.7109375" collapsed="false"/>
    <col min="15370" max="15370" customWidth="true" style="11" width="1.5703125" collapsed="false"/>
    <col min="15371" max="15371" customWidth="true" style="11" width="6.7109375" collapsed="false"/>
    <col min="15372" max="15372" customWidth="true" style="11" width="1.0" collapsed="false"/>
    <col min="15373" max="15373" customWidth="true" style="11" width="6.7109375" collapsed="false"/>
    <col min="15374" max="15374" customWidth="true" style="11" width="1.28515625" collapsed="false"/>
    <col min="15375" max="15375" customWidth="true" style="11" width="8.0" collapsed="false"/>
    <col min="15376" max="15376" customWidth="true" style="11" width="1.140625" collapsed="false"/>
    <col min="15377" max="15377" customWidth="true" style="11" width="6.7109375" collapsed="false"/>
    <col min="15378" max="15378" customWidth="true" style="11" width="1.5703125" collapsed="false"/>
    <col min="15379" max="15379" customWidth="true" style="11" width="6.7109375" collapsed="false"/>
    <col min="15380" max="15380" customWidth="true" style="11" width="1.0" collapsed="false"/>
    <col min="15381" max="15381" customWidth="true" style="11" width="7.140625" collapsed="false"/>
    <col min="15382" max="15382" customWidth="true" style="11" width="0.85546875" collapsed="false"/>
    <col min="15383" max="15383" customWidth="true" style="11" width="6.7109375" collapsed="false"/>
    <col min="15384" max="15384" customWidth="true" style="11" width="1.28515625" collapsed="false"/>
    <col min="15385" max="15385" customWidth="true" style="11" width="6.7109375" collapsed="false"/>
    <col min="15386" max="15386" customWidth="true" style="11" width="1.0" collapsed="false"/>
    <col min="15387" max="15387" customWidth="true" style="11" width="6.7109375" collapsed="false"/>
    <col min="15388" max="15388" customWidth="true" style="11" width="1.140625" collapsed="false"/>
    <col min="15389" max="15389" customWidth="true" style="11" width="6.7109375" collapsed="false"/>
    <col min="15390" max="15390" customWidth="true" style="11" width="1.140625" collapsed="false"/>
    <col min="15391" max="15391" customWidth="true" style="11" width="10.140625" collapsed="false"/>
    <col min="15392" max="15392" customWidth="true" style="11" width="1.5703125" collapsed="false"/>
    <col min="15393" max="15615" style="11" width="9.140625" collapsed="false"/>
    <col min="15616" max="15616" customWidth="true" style="11" width="3.7109375" collapsed="false"/>
    <col min="15617" max="15617" bestFit="true" customWidth="true" style="11" width="7.42578125" collapsed="false"/>
    <col min="15618" max="15618" customWidth="true" style="11" width="1.0" collapsed="false"/>
    <col min="15619" max="15619" customWidth="true" style="11" width="6.42578125" collapsed="false"/>
    <col min="15620" max="15620" customWidth="true" style="11" width="0.85546875" collapsed="false"/>
    <col min="15621" max="15621" customWidth="true" style="11" width="6.7109375" collapsed="false"/>
    <col min="15622" max="15622" customWidth="true" style="11" width="1.140625" collapsed="false"/>
    <col min="15623" max="15623" customWidth="true" style="11" width="6.42578125" collapsed="false"/>
    <col min="15624" max="15624" customWidth="true" style="11" width="1.5703125" collapsed="false"/>
    <col min="15625" max="15625" customWidth="true" style="11" width="6.7109375" collapsed="false"/>
    <col min="15626" max="15626" customWidth="true" style="11" width="1.5703125" collapsed="false"/>
    <col min="15627" max="15627" customWidth="true" style="11" width="6.7109375" collapsed="false"/>
    <col min="15628" max="15628" customWidth="true" style="11" width="1.0" collapsed="false"/>
    <col min="15629" max="15629" customWidth="true" style="11" width="6.7109375" collapsed="false"/>
    <col min="15630" max="15630" customWidth="true" style="11" width="1.28515625" collapsed="false"/>
    <col min="15631" max="15631" customWidth="true" style="11" width="8.0" collapsed="false"/>
    <col min="15632" max="15632" customWidth="true" style="11" width="1.140625" collapsed="false"/>
    <col min="15633" max="15633" customWidth="true" style="11" width="6.7109375" collapsed="false"/>
    <col min="15634" max="15634" customWidth="true" style="11" width="1.5703125" collapsed="false"/>
    <col min="15635" max="15635" customWidth="true" style="11" width="6.7109375" collapsed="false"/>
    <col min="15636" max="15636" customWidth="true" style="11" width="1.0" collapsed="false"/>
    <col min="15637" max="15637" customWidth="true" style="11" width="7.140625" collapsed="false"/>
    <col min="15638" max="15638" customWidth="true" style="11" width="0.85546875" collapsed="false"/>
    <col min="15639" max="15639" customWidth="true" style="11" width="6.7109375" collapsed="false"/>
    <col min="15640" max="15640" customWidth="true" style="11" width="1.28515625" collapsed="false"/>
    <col min="15641" max="15641" customWidth="true" style="11" width="6.7109375" collapsed="false"/>
    <col min="15642" max="15642" customWidth="true" style="11" width="1.0" collapsed="false"/>
    <col min="15643" max="15643" customWidth="true" style="11" width="6.7109375" collapsed="false"/>
    <col min="15644" max="15644" customWidth="true" style="11" width="1.140625" collapsed="false"/>
    <col min="15645" max="15645" customWidth="true" style="11" width="6.7109375" collapsed="false"/>
    <col min="15646" max="15646" customWidth="true" style="11" width="1.140625" collapsed="false"/>
    <col min="15647" max="15647" customWidth="true" style="11" width="10.140625" collapsed="false"/>
    <col min="15648" max="15648" customWidth="true" style="11" width="1.5703125" collapsed="false"/>
    <col min="15649" max="15871" style="11" width="9.140625" collapsed="false"/>
    <col min="15872" max="15872" customWidth="true" style="11" width="3.7109375" collapsed="false"/>
    <col min="15873" max="15873" bestFit="true" customWidth="true" style="11" width="7.42578125" collapsed="false"/>
    <col min="15874" max="15874" customWidth="true" style="11" width="1.0" collapsed="false"/>
    <col min="15875" max="15875" customWidth="true" style="11" width="6.42578125" collapsed="false"/>
    <col min="15876" max="15876" customWidth="true" style="11" width="0.85546875" collapsed="false"/>
    <col min="15877" max="15877" customWidth="true" style="11" width="6.7109375" collapsed="false"/>
    <col min="15878" max="15878" customWidth="true" style="11" width="1.140625" collapsed="false"/>
    <col min="15879" max="15879" customWidth="true" style="11" width="6.42578125" collapsed="false"/>
    <col min="15880" max="15880" customWidth="true" style="11" width="1.5703125" collapsed="false"/>
    <col min="15881" max="15881" customWidth="true" style="11" width="6.7109375" collapsed="false"/>
    <col min="15882" max="15882" customWidth="true" style="11" width="1.5703125" collapsed="false"/>
    <col min="15883" max="15883" customWidth="true" style="11" width="6.7109375" collapsed="false"/>
    <col min="15884" max="15884" customWidth="true" style="11" width="1.0" collapsed="false"/>
    <col min="15885" max="15885" customWidth="true" style="11" width="6.7109375" collapsed="false"/>
    <col min="15886" max="15886" customWidth="true" style="11" width="1.28515625" collapsed="false"/>
    <col min="15887" max="15887" customWidth="true" style="11" width="8.0" collapsed="false"/>
    <col min="15888" max="15888" customWidth="true" style="11" width="1.140625" collapsed="false"/>
    <col min="15889" max="15889" customWidth="true" style="11" width="6.7109375" collapsed="false"/>
    <col min="15890" max="15890" customWidth="true" style="11" width="1.5703125" collapsed="false"/>
    <col min="15891" max="15891" customWidth="true" style="11" width="6.7109375" collapsed="false"/>
    <col min="15892" max="15892" customWidth="true" style="11" width="1.0" collapsed="false"/>
    <col min="15893" max="15893" customWidth="true" style="11" width="7.140625" collapsed="false"/>
    <col min="15894" max="15894" customWidth="true" style="11" width="0.85546875" collapsed="false"/>
    <col min="15895" max="15895" customWidth="true" style="11" width="6.7109375" collapsed="false"/>
    <col min="15896" max="15896" customWidth="true" style="11" width="1.28515625" collapsed="false"/>
    <col min="15897" max="15897" customWidth="true" style="11" width="6.7109375" collapsed="false"/>
    <col min="15898" max="15898" customWidth="true" style="11" width="1.0" collapsed="false"/>
    <col min="15899" max="15899" customWidth="true" style="11" width="6.7109375" collapsed="false"/>
    <col min="15900" max="15900" customWidth="true" style="11" width="1.140625" collapsed="false"/>
    <col min="15901" max="15901" customWidth="true" style="11" width="6.7109375" collapsed="false"/>
    <col min="15902" max="15902" customWidth="true" style="11" width="1.140625" collapsed="false"/>
    <col min="15903" max="15903" customWidth="true" style="11" width="10.140625" collapsed="false"/>
    <col min="15904" max="15904" customWidth="true" style="11" width="1.5703125" collapsed="false"/>
    <col min="15905" max="16127" style="11" width="9.140625" collapsed="false"/>
    <col min="16128" max="16128" customWidth="true" style="11" width="3.7109375" collapsed="false"/>
    <col min="16129" max="16129" bestFit="true" customWidth="true" style="11" width="7.42578125" collapsed="false"/>
    <col min="16130" max="16130" customWidth="true" style="11" width="1.0" collapsed="false"/>
    <col min="16131" max="16131" customWidth="true" style="11" width="6.42578125" collapsed="false"/>
    <col min="16132" max="16132" customWidth="true" style="11" width="0.85546875" collapsed="false"/>
    <col min="16133" max="16133" customWidth="true" style="11" width="6.7109375" collapsed="false"/>
    <col min="16134" max="16134" customWidth="true" style="11" width="1.140625" collapsed="false"/>
    <col min="16135" max="16135" customWidth="true" style="11" width="6.42578125" collapsed="false"/>
    <col min="16136" max="16136" customWidth="true" style="11" width="1.5703125" collapsed="false"/>
    <col min="16137" max="16137" customWidth="true" style="11" width="6.7109375" collapsed="false"/>
    <col min="16138" max="16138" customWidth="true" style="11" width="1.5703125" collapsed="false"/>
    <col min="16139" max="16139" customWidth="true" style="11" width="6.7109375" collapsed="false"/>
    <col min="16140" max="16140" customWidth="true" style="11" width="1.0" collapsed="false"/>
    <col min="16141" max="16141" customWidth="true" style="11" width="6.7109375" collapsed="false"/>
    <col min="16142" max="16142" customWidth="true" style="11" width="1.28515625" collapsed="false"/>
    <col min="16143" max="16143" customWidth="true" style="11" width="8.0" collapsed="false"/>
    <col min="16144" max="16144" customWidth="true" style="11" width="1.140625" collapsed="false"/>
    <col min="16145" max="16145" customWidth="true" style="11" width="6.7109375" collapsed="false"/>
    <col min="16146" max="16146" customWidth="true" style="11" width="1.5703125" collapsed="false"/>
    <col min="16147" max="16147" customWidth="true" style="11" width="6.7109375" collapsed="false"/>
    <col min="16148" max="16148" customWidth="true" style="11" width="1.0" collapsed="false"/>
    <col min="16149" max="16149" customWidth="true" style="11" width="7.140625" collapsed="false"/>
    <col min="16150" max="16150" customWidth="true" style="11" width="0.85546875" collapsed="false"/>
    <col min="16151" max="16151" customWidth="true" style="11" width="6.7109375" collapsed="false"/>
    <col min="16152" max="16152" customWidth="true" style="11" width="1.28515625" collapsed="false"/>
    <col min="16153" max="16153" customWidth="true" style="11" width="6.7109375" collapsed="false"/>
    <col min="16154" max="16154" customWidth="true" style="11" width="1.0" collapsed="false"/>
    <col min="16155" max="16155" customWidth="true" style="11" width="6.7109375" collapsed="false"/>
    <col min="16156" max="16156" customWidth="true" style="11" width="1.140625" collapsed="false"/>
    <col min="16157" max="16157" customWidth="true" style="11" width="6.7109375" collapsed="false"/>
    <col min="16158" max="16158" customWidth="true" style="11" width="1.140625" collapsed="false"/>
    <col min="16159" max="16159" customWidth="true" style="11" width="10.140625" collapsed="false"/>
    <col min="16160" max="16160" customWidth="true" style="11" width="1.5703125" collapsed="false"/>
    <col min="16161" max="16384" style="11" width="9.140625" collapsed="false"/>
  </cols>
  <sheetData>
    <row customHeight="1" ht="16.149999999999999" r="1" spans="1:33" x14ac:dyDescent="0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customHeight="1" ht="15" r="2" spans="1:33" x14ac:dyDescent="0.2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customHeight="1" ht="9" r="3" spans="1:33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customFormat="1" customHeight="1" ht="24.75" r="4" s="16" spans="1:33" thickBot="1" x14ac:dyDescent="0.25">
      <c r="A4" s="72" t="s">
        <v>40</v>
      </c>
      <c r="B4" s="14"/>
      <c r="C4" s="71" t="str">
        <f>Data!C1</f>
        <v>Uniform Property Taxes</v>
      </c>
      <c r="D4" s="71"/>
      <c r="E4" s="71"/>
      <c r="F4" s="2"/>
      <c r="G4" s="71" t="str">
        <f>Data!$D$1</f>
        <v>Additional Property Taxes</v>
      </c>
      <c r="H4" s="71"/>
      <c r="I4" s="71"/>
      <c r="J4" s="3"/>
      <c r="K4" s="71" t="str">
        <f>Data!$E$1</f>
        <v>Instructional Support Levy</v>
      </c>
      <c r="L4" s="71"/>
      <c r="M4" s="71"/>
      <c r="N4" s="2"/>
      <c r="O4" s="71" t="str">
        <f>Data!$F$1</f>
        <v>State Foundation Aid</v>
      </c>
      <c r="P4" s="71"/>
      <c r="Q4" s="71"/>
      <c r="R4" s="2"/>
      <c r="S4" s="71" t="str">
        <f>Data!$G$1</f>
        <v>Other State Aid</v>
      </c>
      <c r="T4" s="71"/>
      <c r="U4" s="71"/>
      <c r="V4" s="2"/>
      <c r="W4" s="71" t="str">
        <f>Data!$H$1</f>
        <v>Income Surtaxes</v>
      </c>
      <c r="X4" s="71"/>
      <c r="Y4" s="71"/>
      <c r="Z4" s="2"/>
      <c r="AA4" s="71" t="str">
        <f>Data!$I$1</f>
        <v>Federal/Other Miscellaneous</v>
      </c>
      <c r="AB4" s="71"/>
      <c r="AC4" s="71"/>
      <c r="AD4" s="2"/>
      <c r="AE4" s="14"/>
      <c r="AF4" s="15"/>
    </row>
    <row customHeight="1" ht="15" r="5" spans="1:33" thickBot="1" x14ac:dyDescent="0.25">
      <c r="A5" s="73"/>
      <c r="B5" s="18"/>
      <c r="C5" s="19" t="s">
        <v>11</v>
      </c>
      <c r="D5" s="20"/>
      <c r="E5" s="19" t="s">
        <v>10</v>
      </c>
      <c r="F5" s="18"/>
      <c r="G5" s="19" t="s">
        <v>11</v>
      </c>
      <c r="H5" s="20"/>
      <c r="I5" s="19" t="s">
        <v>10</v>
      </c>
      <c r="J5" s="1"/>
      <c r="K5" s="19" t="s">
        <v>11</v>
      </c>
      <c r="L5" s="20"/>
      <c r="M5" s="19" t="s">
        <v>10</v>
      </c>
      <c r="N5" s="20"/>
      <c r="O5" s="19" t="s">
        <v>11</v>
      </c>
      <c r="P5" s="20"/>
      <c r="Q5" s="19" t="s">
        <v>10</v>
      </c>
      <c r="R5" s="20"/>
      <c r="S5" s="19" t="s">
        <v>11</v>
      </c>
      <c r="T5" s="20"/>
      <c r="U5" s="19" t="s">
        <v>10</v>
      </c>
      <c r="V5" s="20"/>
      <c r="W5" s="19" t="s">
        <v>11</v>
      </c>
      <c r="X5" s="20"/>
      <c r="Y5" s="19" t="s">
        <v>10</v>
      </c>
      <c r="Z5" s="20"/>
      <c r="AA5" s="19" t="s">
        <v>11</v>
      </c>
      <c r="AB5" s="20"/>
      <c r="AC5" s="19" t="s">
        <v>10</v>
      </c>
      <c r="AD5" s="20"/>
      <c r="AE5" s="4" t="str">
        <f>Data!$J$1</f>
        <v>Total Funds</v>
      </c>
      <c r="AF5" s="21"/>
      <c r="AG5" s="21"/>
    </row>
    <row customHeight="1" hidden="1" ht="15" r="6" spans="1:33" x14ac:dyDescent="0.2">
      <c r="A6" s="20">
        <v>1998</v>
      </c>
      <c r="B6" s="18"/>
      <c r="C6" s="22">
        <f>INDEX(Data!$A$2:$L$100,MATCH($A6,Data!$A$2:$A$100,0),MATCH(C$4,Data!$A$1:$L$1,0))</f>
        <v>438.9</v>
      </c>
      <c r="D6" s="20"/>
      <c r="E6" s="28">
        <f ref="E6:E23" si="0" t="shared">C6/$AE6</f>
        <v>0.15416227608008426</v>
      </c>
      <c r="F6" s="18"/>
      <c r="G6" s="22">
        <f>INDEX(Data!$A$2:$L$100,MATCH($A6,Data!$A$2:$A$100,0),MATCH(G$4,Data!$A$1:$L$1,0))</f>
        <v>382.4</v>
      </c>
      <c r="H6" s="20"/>
      <c r="I6" s="28">
        <f ref="I6:I23" si="1" t="shared">G6/$AE6</f>
        <v>0.13431682472778361</v>
      </c>
      <c r="J6" s="1"/>
      <c r="K6" s="22">
        <f>INDEX(Data!$A$2:$L$100,MATCH($A6,Data!$A$2:$A$100,0),MATCH(K$4,Data!$A$1:$L$1,0))</f>
        <v>46.1</v>
      </c>
      <c r="L6" s="20"/>
      <c r="M6" s="28">
        <f ref="M6:M23" si="2" t="shared">K6/$AE6</f>
        <v>1.6192483315770986E-2</v>
      </c>
      <c r="N6" s="20"/>
      <c r="O6" s="22">
        <f>INDEX(Data!$A$2:$L$100,MATCH($A6,Data!$A$2:$A$100,0),MATCH(O$4,Data!$A$1:$L$1,0))</f>
        <v>1558.2</v>
      </c>
      <c r="P6" s="20"/>
      <c r="Q6" s="28">
        <f ref="Q6:Q23" si="3" t="shared">O6/$AE6</f>
        <v>0.5473129610115911</v>
      </c>
      <c r="R6" s="20"/>
      <c r="S6" s="22">
        <f>INDEX(Data!$A$2:$L$100,MATCH($A6,Data!$A$2:$A$100,0),MATCH(S$4,Data!$A$1:$L$1,0))</f>
        <v>127.8</v>
      </c>
      <c r="T6" s="20"/>
      <c r="U6" s="28">
        <f ref="U6:U23" si="4" t="shared">S6/$AE6</f>
        <v>4.4889357218124336E-2</v>
      </c>
      <c r="V6" s="20"/>
      <c r="W6" s="22">
        <f>INDEX(Data!$A$2:$L$100,MATCH($A6,Data!$A$2:$A$100,0),MATCH(W$4,Data!$A$1:$L$1,0))</f>
        <v>31.3</v>
      </c>
      <c r="X6" s="20"/>
      <c r="Y6" s="28">
        <f ref="Y6:Y23" si="5" t="shared">W6/$AE6</f>
        <v>1.0994028802247979E-2</v>
      </c>
      <c r="Z6" s="20"/>
      <c r="AA6" s="22">
        <f>INDEX(Data!$A$2:$L$100,MATCH($A6,Data!$A$2:$A$100,0),MATCH(AA$4,Data!$A$1:$L$1,0))</f>
        <v>262.3</v>
      </c>
      <c r="AB6" s="20"/>
      <c r="AC6" s="28">
        <f ref="AC6:AC23" si="6" t="shared">AA6/$AE6</f>
        <v>9.2132068844397605E-2</v>
      </c>
      <c r="AD6" s="20"/>
      <c r="AE6" s="22">
        <f>INDEX(Data!$A$2:$L$100,MATCH($A6,Data!$A$2:$A$100,0),MATCH(AE$5,Data!$A$1:$L$1,0))</f>
        <v>2847.0000000000005</v>
      </c>
      <c r="AF6" s="21"/>
      <c r="AG6" s="21"/>
    </row>
    <row customHeight="1" ht="12" r="7" spans="1:33" x14ac:dyDescent="0.2">
      <c r="A7" s="20">
        <v>1999</v>
      </c>
      <c r="B7" s="18"/>
      <c r="C7" s="36">
        <f>INDEX(Data!$A$2:$L$100,MATCH($A7,Data!$A$2:$A$100,0),MATCH(C$4,Data!$A$1:$L$1,0))</f>
        <v>461.4</v>
      </c>
      <c r="D7" s="20"/>
      <c r="E7" s="39">
        <f si="0" t="shared"/>
        <v>0.15454697705576956</v>
      </c>
      <c r="F7" s="18"/>
      <c r="G7" s="37">
        <f>INDEX(Data!$A$2:$L$100,MATCH($A7,Data!$A$2:$A$100,0),MATCH(G$4,Data!$A$1:$L$1,0))</f>
        <v>405.6</v>
      </c>
      <c r="H7" s="20"/>
      <c r="I7" s="39">
        <f si="1" t="shared"/>
        <v>0.13585664042873891</v>
      </c>
      <c r="J7" s="1"/>
      <c r="K7" s="37">
        <f>INDEX(Data!$A$2:$L$100,MATCH($A7,Data!$A$2:$A$100,0),MATCH(K$4,Data!$A$1:$L$1,0))</f>
        <v>49.6</v>
      </c>
      <c r="L7" s="20"/>
      <c r="M7" s="39">
        <f si="2" t="shared"/>
        <v>1.6613632557360578E-2</v>
      </c>
      <c r="N7" s="20"/>
      <c r="O7" s="67">
        <f>INDEX(Data!$A$2:$L$100,MATCH($A7,Data!$A$2:$A$100,0),MATCH(O$4,Data!$A$1:$L$1,0))</f>
        <v>1611.9</v>
      </c>
      <c r="P7" s="20"/>
      <c r="Q7" s="39">
        <f si="3" t="shared"/>
        <v>0.53990956288728864</v>
      </c>
      <c r="R7" s="20"/>
      <c r="S7" s="37">
        <f>INDEX(Data!$A$2:$L$100,MATCH($A7,Data!$A$2:$A$100,0),MATCH(S$4,Data!$A$1:$L$1,0))</f>
        <v>144.6</v>
      </c>
      <c r="T7" s="20"/>
      <c r="U7" s="39">
        <f si="4" t="shared"/>
        <v>4.8434098141014903E-2</v>
      </c>
      <c r="V7" s="20"/>
      <c r="W7" s="37">
        <f>INDEX(Data!$A$2:$L$100,MATCH($A7,Data!$A$2:$A$100,0),MATCH(W$4,Data!$A$1:$L$1,0))</f>
        <v>33.9</v>
      </c>
      <c r="X7" s="20"/>
      <c r="Y7" s="39">
        <f si="5" t="shared"/>
        <v>1.1354881929325071E-2</v>
      </c>
      <c r="Z7" s="20"/>
      <c r="AA7" s="37">
        <f>INDEX(Data!$A$2:$L$100,MATCH($A7,Data!$A$2:$A$100,0),MATCH(AA$4,Data!$A$1:$L$1,0))</f>
        <v>278.5</v>
      </c>
      <c r="AB7" s="20"/>
      <c r="AC7" s="39">
        <f si="6" t="shared"/>
        <v>9.3284207000502425E-2</v>
      </c>
      <c r="AD7" s="20"/>
      <c r="AE7" s="38">
        <f>INDEX(Data!$A$2:$L$100,MATCH($A7,Data!$A$2:$A$100,0),MATCH(AE$5,Data!$A$1:$L$1,0))</f>
        <v>2985.5</v>
      </c>
      <c r="AF7" s="21"/>
      <c r="AG7" s="21"/>
    </row>
    <row customHeight="1" ht="12" r="8" spans="1:33" x14ac:dyDescent="0.2">
      <c r="A8" s="40">
        <v>2000</v>
      </c>
      <c r="B8" s="41"/>
      <c r="C8" s="42">
        <f>INDEX(Data!$A$2:$L$100,MATCH($A8,Data!$A$2:$A$100,0),MATCH(C$4,Data!$A$1:$L$1,0))</f>
        <v>480.6</v>
      </c>
      <c r="D8" s="40"/>
      <c r="E8" s="43">
        <f si="0" t="shared"/>
        <v>0.15321835049574395</v>
      </c>
      <c r="F8" s="41"/>
      <c r="G8" s="44">
        <f>INDEX(Data!$A$2:$L$100,MATCH($A8,Data!$A$2:$A$100,0),MATCH(G$4,Data!$A$1:$L$1,0))</f>
        <v>378.7</v>
      </c>
      <c r="H8" s="40"/>
      <c r="I8" s="43">
        <f si="1" t="shared"/>
        <v>0.12073197946886856</v>
      </c>
      <c r="J8" s="45"/>
      <c r="K8" s="44">
        <f>INDEX(Data!$A$2:$L$100,MATCH($A8,Data!$A$2:$A$100,0),MATCH(K$4,Data!$A$1:$L$1,0))</f>
        <v>50.6</v>
      </c>
      <c r="L8" s="40"/>
      <c r="M8" s="43">
        <f si="2" t="shared"/>
        <v>1.6131603277329678E-2</v>
      </c>
      <c r="N8" s="40"/>
      <c r="O8" s="68">
        <f>INDEX(Data!$A$2:$L$100,MATCH($A8,Data!$A$2:$A$100,0),MATCH(O$4,Data!$A$1:$L$1,0))</f>
        <v>1698.5</v>
      </c>
      <c r="P8" s="40"/>
      <c r="Q8" s="43">
        <f si="3" t="shared"/>
        <v>0.5414926515127364</v>
      </c>
      <c r="R8" s="40"/>
      <c r="S8" s="44">
        <f>INDEX(Data!$A$2:$L$100,MATCH($A8,Data!$A$2:$A$100,0),MATCH(S$4,Data!$A$1:$L$1,0))</f>
        <v>167.5</v>
      </c>
      <c r="T8" s="40"/>
      <c r="U8" s="43">
        <f si="4" t="shared"/>
        <v>5.340007013740556E-2</v>
      </c>
      <c r="V8" s="40"/>
      <c r="W8" s="44">
        <f>INDEX(Data!$A$2:$L$100,MATCH($A8,Data!$A$2:$A$100,0),MATCH(W$4,Data!$A$1:$L$1,0))</f>
        <v>38.200000000000003</v>
      </c>
      <c r="X8" s="40"/>
      <c r="Y8" s="43">
        <f si="5" t="shared"/>
        <v>1.2178404055217269E-2</v>
      </c>
      <c r="Z8" s="40"/>
      <c r="AA8" s="44">
        <f>INDEX(Data!$A$2:$L$100,MATCH($A8,Data!$A$2:$A$100,0),MATCH(AA$4,Data!$A$1:$L$1,0))</f>
        <v>322.60000000000002</v>
      </c>
      <c r="AB8" s="40"/>
      <c r="AC8" s="43">
        <f si="6" t="shared"/>
        <v>0.1028469410526987</v>
      </c>
      <c r="AD8" s="40"/>
      <c r="AE8" s="46">
        <f>INDEX(Data!$A$2:$L$100,MATCH($A8,Data!$A$2:$A$100,0),MATCH(AE$5,Data!$A$1:$L$1,0))</f>
        <v>3136.7</v>
      </c>
      <c r="AF8" s="21"/>
      <c r="AG8" s="21"/>
    </row>
    <row customHeight="1" ht="12" r="9" spans="1:33" x14ac:dyDescent="0.2">
      <c r="A9" s="20">
        <v>2001</v>
      </c>
      <c r="B9" s="18"/>
      <c r="C9" s="36">
        <f>INDEX(Data!$A$2:$L$100,MATCH($A9,Data!$A$2:$A$100,0),MATCH(C$4,Data!$A$1:$L$1,0))</f>
        <v>500.1</v>
      </c>
      <c r="D9" s="20"/>
      <c r="E9" s="39">
        <f si="0" t="shared"/>
        <v>0.15317467610034</v>
      </c>
      <c r="F9" s="18"/>
      <c r="G9" s="37">
        <f>INDEX(Data!$A$2:$L$100,MATCH($A9,Data!$A$2:$A$100,0),MATCH(G$4,Data!$A$1:$L$1,0))</f>
        <v>405.2</v>
      </c>
      <c r="H9" s="20"/>
      <c r="I9" s="39">
        <f si="1" t="shared"/>
        <v>0.12410793592453061</v>
      </c>
      <c r="J9" s="1"/>
      <c r="K9" s="37">
        <f>INDEX(Data!$A$2:$L$100,MATCH($A9,Data!$A$2:$A$100,0),MATCH(K$4,Data!$A$1:$L$1,0))</f>
        <v>59</v>
      </c>
      <c r="L9" s="20"/>
      <c r="M9" s="39">
        <f si="2" t="shared"/>
        <v>1.8070997580324051E-2</v>
      </c>
      <c r="N9" s="20"/>
      <c r="O9" s="67">
        <f>INDEX(Data!$A$2:$L$100,MATCH($A9,Data!$A$2:$A$100,0),MATCH(O$4,Data!$A$1:$L$1,0))</f>
        <v>1747.3</v>
      </c>
      <c r="P9" s="20"/>
      <c r="Q9" s="39">
        <f si="3" t="shared"/>
        <v>0.53517718766271549</v>
      </c>
      <c r="R9" s="20"/>
      <c r="S9" s="37">
        <f>INDEX(Data!$A$2:$L$100,MATCH($A9,Data!$A$2:$A$100,0),MATCH(S$4,Data!$A$1:$L$1,0))</f>
        <v>173.9</v>
      </c>
      <c r="T9" s="20"/>
      <c r="U9" s="39">
        <f si="4" t="shared"/>
        <v>5.3263499647768692E-2</v>
      </c>
      <c r="V9" s="20"/>
      <c r="W9" s="37">
        <f>INDEX(Data!$A$2:$L$100,MATCH($A9,Data!$A$2:$A$100,0),MATCH(W$4,Data!$A$1:$L$1,0))</f>
        <v>36.299999999999997</v>
      </c>
      <c r="X9" s="20"/>
      <c r="Y9" s="39">
        <f si="5" t="shared"/>
        <v>1.1118257833318018E-2</v>
      </c>
      <c r="Z9" s="20"/>
      <c r="AA9" s="37">
        <f>INDEX(Data!$A$2:$L$100,MATCH($A9,Data!$A$2:$A$100,0),MATCH(AA$4,Data!$A$1:$L$1,0))</f>
        <v>343.1</v>
      </c>
      <c r="AB9" s="20"/>
      <c r="AC9" s="39">
        <f si="6" t="shared"/>
        <v>0.10508744525100309</v>
      </c>
      <c r="AD9" s="20"/>
      <c r="AE9" s="38">
        <f>INDEX(Data!$A$2:$L$100,MATCH($A9,Data!$A$2:$A$100,0),MATCH(AE$5,Data!$A$1:$L$1,0))</f>
        <v>3264.9</v>
      </c>
      <c r="AF9" s="21"/>
      <c r="AG9" s="21"/>
    </row>
    <row customHeight="1" ht="12" r="10" spans="1:33" x14ac:dyDescent="0.2">
      <c r="A10" s="20">
        <v>2002</v>
      </c>
      <c r="B10" s="18"/>
      <c r="C10" s="36">
        <f>INDEX(Data!$A$2:$L$100,MATCH($A10,Data!$A$2:$A$100,0),MATCH(C$4,Data!$A$1:$L$1,0))</f>
        <v>522.20000000000005</v>
      </c>
      <c r="D10" s="20"/>
      <c r="E10" s="39">
        <f si="0" t="shared"/>
        <v>0.15621167249992524</v>
      </c>
      <c r="F10" s="18"/>
      <c r="G10" s="37">
        <f>INDEX(Data!$A$2:$L$100,MATCH($A10,Data!$A$2:$A$100,0),MATCH(G$4,Data!$A$1:$L$1,0))</f>
        <v>425.2</v>
      </c>
      <c r="H10" s="20"/>
      <c r="I10" s="39">
        <f si="1" t="shared"/>
        <v>0.1271949504920877</v>
      </c>
      <c r="J10" s="1"/>
      <c r="K10" s="37">
        <f>INDEX(Data!$A$2:$L$100,MATCH($A10,Data!$A$2:$A$100,0),MATCH(K$4,Data!$A$1:$L$1,0))</f>
        <v>64.400000000000006</v>
      </c>
      <c r="L10" s="20"/>
      <c r="M10" s="39">
        <f si="2" t="shared"/>
        <v>1.9264710281492119E-2</v>
      </c>
      <c r="N10" s="20"/>
      <c r="O10" s="67">
        <f>INDEX(Data!$A$2:$L$100,MATCH($A10,Data!$A$2:$A$100,0),MATCH(O$4,Data!$A$1:$L$1,0))</f>
        <v>1725.1</v>
      </c>
      <c r="P10" s="20"/>
      <c r="Q10" s="39">
        <f si="3" t="shared"/>
        <v>0.51604893954351005</v>
      </c>
      <c r="R10" s="20"/>
      <c r="S10" s="37">
        <f>INDEX(Data!$A$2:$L$100,MATCH($A10,Data!$A$2:$A$100,0),MATCH(S$4,Data!$A$1:$L$1,0))</f>
        <v>203.1</v>
      </c>
      <c r="T10" s="20"/>
      <c r="U10" s="39">
        <f si="4" t="shared"/>
        <v>6.0755631338059765E-2</v>
      </c>
      <c r="V10" s="20"/>
      <c r="W10" s="37">
        <f>INDEX(Data!$A$2:$L$100,MATCH($A10,Data!$A$2:$A$100,0),MATCH(W$4,Data!$A$1:$L$1,0))</f>
        <v>42.1</v>
      </c>
      <c r="X10" s="20"/>
      <c r="Y10" s="39">
        <f si="5" t="shared"/>
        <v>1.2593855634329474E-2</v>
      </c>
      <c r="Z10" s="20"/>
      <c r="AA10" s="37">
        <f>INDEX(Data!$A$2:$L$100,MATCH($A10,Data!$A$2:$A$100,0),MATCH(AA$4,Data!$A$1:$L$1,0))</f>
        <v>360.8</v>
      </c>
      <c r="AB10" s="20"/>
      <c r="AC10" s="39">
        <f si="6" t="shared"/>
        <v>0.10793024021059559</v>
      </c>
      <c r="AD10" s="20"/>
      <c r="AE10" s="38">
        <f>INDEX(Data!$A$2:$L$100,MATCH($A10,Data!$A$2:$A$100,0),MATCH(AE$5,Data!$A$1:$L$1,0))</f>
        <v>3342.9</v>
      </c>
      <c r="AF10" s="21"/>
      <c r="AG10" s="21"/>
    </row>
    <row customHeight="1" ht="12" r="11" spans="1:33" x14ac:dyDescent="0.2">
      <c r="A11" s="40">
        <v>2003</v>
      </c>
      <c r="B11" s="41"/>
      <c r="C11" s="42">
        <f>INDEX(Data!$A$2:$L$100,MATCH($A11,Data!$A$2:$A$100,0),MATCH(C$4,Data!$A$1:$L$1,0))</f>
        <v>536.20000000000005</v>
      </c>
      <c r="D11" s="40"/>
      <c r="E11" s="43">
        <f si="0" t="shared"/>
        <v>0.15468943830597467</v>
      </c>
      <c r="F11" s="41"/>
      <c r="G11" s="44">
        <f>INDEX(Data!$A$2:$L$100,MATCH($A11,Data!$A$2:$A$100,0),MATCH(G$4,Data!$A$1:$L$1,0))</f>
        <v>465.5</v>
      </c>
      <c r="H11" s="40"/>
      <c r="I11" s="43">
        <f si="1" t="shared"/>
        <v>0.13429305022646626</v>
      </c>
      <c r="J11" s="45"/>
      <c r="K11" s="44">
        <f>INDEX(Data!$A$2:$L$100,MATCH($A11,Data!$A$2:$A$100,0),MATCH(K$4,Data!$A$1:$L$1,0))</f>
        <v>68.5</v>
      </c>
      <c r="L11" s="40"/>
      <c r="M11" s="43">
        <f si="2" t="shared"/>
        <v>1.9761705565011684E-2</v>
      </c>
      <c r="N11" s="40"/>
      <c r="O11" s="68">
        <f>INDEX(Data!$A$2:$L$100,MATCH($A11,Data!$A$2:$A$100,0),MATCH(O$4,Data!$A$1:$L$1,0))</f>
        <v>1784.1</v>
      </c>
      <c r="P11" s="40"/>
      <c r="Q11" s="43">
        <f si="3" t="shared"/>
        <v>0.51469867005164005</v>
      </c>
      <c r="R11" s="40"/>
      <c r="S11" s="44">
        <f>INDEX(Data!$A$2:$L$100,MATCH($A11,Data!$A$2:$A$100,0),MATCH(S$4,Data!$A$1:$L$1,0))</f>
        <v>178.2</v>
      </c>
      <c r="T11" s="40"/>
      <c r="U11" s="43">
        <f si="4" t="shared"/>
        <v>5.1409283674234772E-2</v>
      </c>
      <c r="V11" s="40"/>
      <c r="W11" s="44">
        <f>INDEX(Data!$A$2:$L$100,MATCH($A11,Data!$A$2:$A$100,0),MATCH(W$4,Data!$A$1:$L$1,0))</f>
        <v>47.3</v>
      </c>
      <c r="X11" s="40"/>
      <c r="Y11" s="43">
        <f si="5" t="shared"/>
        <v>1.3645674061679599E-2</v>
      </c>
      <c r="Z11" s="40"/>
      <c r="AA11" s="44">
        <f>INDEX(Data!$A$2:$L$100,MATCH($A11,Data!$A$2:$A$100,0),MATCH(AA$4,Data!$A$1:$L$1,0))</f>
        <v>386.5</v>
      </c>
      <c r="AB11" s="40"/>
      <c r="AC11" s="43">
        <f si="6" t="shared"/>
        <v>0.11150217811499293</v>
      </c>
      <c r="AD11" s="40"/>
      <c r="AE11" s="46">
        <f>INDEX(Data!$A$2:$L$100,MATCH($A11,Data!$A$2:$A$100,0),MATCH(AE$5,Data!$A$1:$L$1,0))</f>
        <v>3466.3</v>
      </c>
      <c r="AF11" s="21"/>
      <c r="AG11" s="21"/>
    </row>
    <row customHeight="1" ht="12" r="12" spans="1:33" x14ac:dyDescent="0.2">
      <c r="A12" s="20">
        <v>2004</v>
      </c>
      <c r="B12" s="18"/>
      <c r="C12" s="36">
        <f>INDEX(Data!$A$2:$L$100,MATCH($A12,Data!$A$2:$A$100,0),MATCH(C$4,Data!$A$1:$L$1,0))</f>
        <v>548.70000000000005</v>
      </c>
      <c r="D12" s="20"/>
      <c r="E12" s="39">
        <f si="0" t="shared"/>
        <v>0.15655672220954117</v>
      </c>
      <c r="F12" s="18"/>
      <c r="G12" s="37">
        <f>INDEX(Data!$A$2:$L$100,MATCH($A12,Data!$A$2:$A$100,0),MATCH(G$4,Data!$A$1:$L$1,0))</f>
        <v>476.3</v>
      </c>
      <c r="H12" s="20"/>
      <c r="I12" s="39">
        <f si="1" t="shared"/>
        <v>0.13589933805067334</v>
      </c>
      <c r="J12" s="1"/>
      <c r="K12" s="37">
        <f>INDEX(Data!$A$2:$L$100,MATCH($A12,Data!$A$2:$A$100,0),MATCH(K$4,Data!$A$1:$L$1,0))</f>
        <v>73.900000000000006</v>
      </c>
      <c r="L12" s="20"/>
      <c r="M12" s="39">
        <f si="2" t="shared"/>
        <v>2.108536863729742E-2</v>
      </c>
      <c r="N12" s="20"/>
      <c r="O12" s="67">
        <f>INDEX(Data!$A$2:$L$100,MATCH($A12,Data!$A$2:$A$100,0),MATCH(O$4,Data!$A$1:$L$1,0))</f>
        <v>1776.7</v>
      </c>
      <c r="P12" s="20"/>
      <c r="Q12" s="39">
        <f si="3" t="shared"/>
        <v>0.50693334855055916</v>
      </c>
      <c r="R12" s="20"/>
      <c r="S12" s="37">
        <f>INDEX(Data!$A$2:$L$100,MATCH($A12,Data!$A$2:$A$100,0),MATCH(S$4,Data!$A$1:$L$1,0))</f>
        <v>167.3</v>
      </c>
      <c r="T12" s="20"/>
      <c r="U12" s="39">
        <f si="4" t="shared"/>
        <v>4.7734535494179407E-2</v>
      </c>
      <c r="V12" s="20"/>
      <c r="W12" s="37">
        <f>INDEX(Data!$A$2:$L$100,MATCH($A12,Data!$A$2:$A$100,0),MATCH(W$4,Data!$A$1:$L$1,0))</f>
        <v>47</v>
      </c>
      <c r="X12" s="20"/>
      <c r="Y12" s="39">
        <f si="5" t="shared"/>
        <v>1.341018032412691E-2</v>
      </c>
      <c r="Z12" s="20"/>
      <c r="AA12" s="37">
        <f>INDEX(Data!$A$2:$L$100,MATCH($A12,Data!$A$2:$A$100,0),MATCH(AA$4,Data!$A$1:$L$1,0))</f>
        <v>414.9</v>
      </c>
      <c r="AB12" s="20"/>
      <c r="AC12" s="39">
        <f si="6" t="shared"/>
        <v>0.11838050673362244</v>
      </c>
      <c r="AD12" s="20"/>
      <c r="AE12" s="38">
        <f>INDEX(Data!$A$2:$L$100,MATCH($A12,Data!$A$2:$A$100,0),MATCH(AE$5,Data!$A$1:$L$1,0))</f>
        <v>3504.8000000000006</v>
      </c>
      <c r="AF12" s="21"/>
      <c r="AG12" s="21"/>
    </row>
    <row customHeight="1" ht="12" r="13" spans="1:33" x14ac:dyDescent="0.2">
      <c r="A13" s="20">
        <v>2005</v>
      </c>
      <c r="B13" s="18"/>
      <c r="C13" s="36">
        <f>INDEX(Data!$A$2:$L$100,MATCH($A13,Data!$A$2:$A$100,0),MATCH(C$4,Data!$A$1:$L$1,0))</f>
        <v>532.5</v>
      </c>
      <c r="D13" s="20"/>
      <c r="E13" s="39">
        <f si="0" t="shared"/>
        <v>0.14589041095890412</v>
      </c>
      <c r="F13" s="18"/>
      <c r="G13" s="37">
        <f>INDEX(Data!$A$2:$L$100,MATCH($A13,Data!$A$2:$A$100,0),MATCH(G$4,Data!$A$1:$L$1,0))</f>
        <v>499.3</v>
      </c>
      <c r="H13" s="20"/>
      <c r="I13" s="39">
        <f si="1" t="shared"/>
        <v>0.13679452054794522</v>
      </c>
      <c r="J13" s="1"/>
      <c r="K13" s="37">
        <f>INDEX(Data!$A$2:$L$100,MATCH($A13,Data!$A$2:$A$100,0),MATCH(K$4,Data!$A$1:$L$1,0))</f>
        <v>77.7</v>
      </c>
      <c r="L13" s="20"/>
      <c r="M13" s="39">
        <f si="2" t="shared"/>
        <v>2.1287671232876716E-2</v>
      </c>
      <c r="N13" s="20"/>
      <c r="O13" s="67">
        <f>INDEX(Data!$A$2:$L$100,MATCH($A13,Data!$A$2:$A$100,0),MATCH(O$4,Data!$A$1:$L$1,0))</f>
        <v>1881.2</v>
      </c>
      <c r="P13" s="20"/>
      <c r="Q13" s="39">
        <f si="3" t="shared"/>
        <v>0.5153972602739727</v>
      </c>
      <c r="R13" s="20"/>
      <c r="S13" s="37">
        <f>INDEX(Data!$A$2:$L$100,MATCH($A13,Data!$A$2:$A$100,0),MATCH(S$4,Data!$A$1:$L$1,0))</f>
        <v>169.1</v>
      </c>
      <c r="T13" s="20"/>
      <c r="U13" s="39">
        <f si="4" t="shared"/>
        <v>4.6328767123287679E-2</v>
      </c>
      <c r="V13" s="20"/>
      <c r="W13" s="37">
        <f>INDEX(Data!$A$2:$L$100,MATCH($A13,Data!$A$2:$A$100,0),MATCH(W$4,Data!$A$1:$L$1,0))</f>
        <v>47</v>
      </c>
      <c r="X13" s="20"/>
      <c r="Y13" s="39">
        <f si="5" t="shared"/>
        <v>1.2876712328767125E-2</v>
      </c>
      <c r="Z13" s="20"/>
      <c r="AA13" s="37">
        <f>INDEX(Data!$A$2:$L$100,MATCH($A13,Data!$A$2:$A$100,0),MATCH(AA$4,Data!$A$1:$L$1,0))</f>
        <v>443.2</v>
      </c>
      <c r="AB13" s="20"/>
      <c r="AC13" s="39">
        <f si="6" t="shared"/>
        <v>0.12142465753424658</v>
      </c>
      <c r="AD13" s="20"/>
      <c r="AE13" s="38">
        <f>INDEX(Data!$A$2:$L$100,MATCH($A13,Data!$A$2:$A$100,0),MATCH(AE$5,Data!$A$1:$L$1,0))</f>
        <v>3649.9999999999995</v>
      </c>
      <c r="AF13" s="21"/>
      <c r="AG13" s="21"/>
    </row>
    <row customHeight="1" ht="12" r="14" spans="1:33" x14ac:dyDescent="0.2">
      <c r="A14" s="40">
        <v>2006</v>
      </c>
      <c r="B14" s="41"/>
      <c r="C14" s="42">
        <f>INDEX(Data!$A$2:$L$100,MATCH($A14,Data!$A$2:$A$100,0),MATCH(C$4,Data!$A$1:$L$1,0))</f>
        <v>543.70000000000005</v>
      </c>
      <c r="D14" s="41"/>
      <c r="E14" s="43">
        <f si="0" t="shared"/>
        <v>0.14191376070160786</v>
      </c>
      <c r="F14" s="47"/>
      <c r="G14" s="44">
        <f>INDEX(Data!$A$2:$L$100,MATCH($A14,Data!$A$2:$A$100,0),MATCH(G$4,Data!$A$1:$L$1,0))</f>
        <v>509.2</v>
      </c>
      <c r="H14" s="41"/>
      <c r="I14" s="43">
        <f si="1" t="shared"/>
        <v>0.1329087492169555</v>
      </c>
      <c r="J14" s="41"/>
      <c r="K14" s="44">
        <f>INDEX(Data!$A$2:$L$100,MATCH($A14,Data!$A$2:$A$100,0),MATCH(K$4,Data!$A$1:$L$1,0))</f>
        <v>79.400000000000006</v>
      </c>
      <c r="L14" s="41"/>
      <c r="M14" s="43">
        <f si="2" t="shared"/>
        <v>2.0724577155982461E-2</v>
      </c>
      <c r="N14" s="47"/>
      <c r="O14" s="68">
        <f>INDEX(Data!$A$2:$L$100,MATCH($A14,Data!$A$2:$A$100,0),MATCH(O$4,Data!$A$1:$L$1,0))</f>
        <v>1963.9</v>
      </c>
      <c r="P14" s="41"/>
      <c r="Q14" s="43">
        <f si="3" t="shared"/>
        <v>0.51260701607851322</v>
      </c>
      <c r="R14" s="47"/>
      <c r="S14" s="44">
        <f>INDEX(Data!$A$2:$L$100,MATCH($A14,Data!$A$2:$A$100,0),MATCH(S$4,Data!$A$1:$L$1,0))</f>
        <v>203.8</v>
      </c>
      <c r="T14" s="41"/>
      <c r="U14" s="43">
        <f si="4" t="shared"/>
        <v>5.3194821465859257E-2</v>
      </c>
      <c r="V14" s="47"/>
      <c r="W14" s="44">
        <f>INDEX(Data!$A$2:$L$100,MATCH($A14,Data!$A$2:$A$100,0),MATCH(W$4,Data!$A$1:$L$1,0))</f>
        <v>58</v>
      </c>
      <c r="X14" s="41"/>
      <c r="Y14" s="43">
        <f si="5" t="shared"/>
        <v>1.5138859887241594E-2</v>
      </c>
      <c r="Z14" s="47"/>
      <c r="AA14" s="44">
        <f>INDEX(Data!$A$2:$L$100,MATCH($A14,Data!$A$2:$A$100,0),MATCH(AA$4,Data!$A$1:$L$1,0))</f>
        <v>473.2</v>
      </c>
      <c r="AB14" s="41"/>
      <c r="AC14" s="43">
        <f si="6" t="shared"/>
        <v>0.12351221549384003</v>
      </c>
      <c r="AD14" s="47"/>
      <c r="AE14" s="46">
        <f>INDEX(Data!$A$2:$L$100,MATCH($A14,Data!$A$2:$A$100,0),MATCH(AE$5,Data!$A$1:$L$1,0))</f>
        <v>3831.2000000000003</v>
      </c>
      <c r="AF14" s="21"/>
      <c r="AG14" s="21"/>
    </row>
    <row customHeight="1" ht="12" r="15" spans="1:33" x14ac:dyDescent="0.2">
      <c r="A15" s="20">
        <v>2007</v>
      </c>
      <c r="B15" s="18"/>
      <c r="C15" s="36">
        <f>INDEX(Data!$A$2:$L$100,MATCH($A15,Data!$A$2:$A$100,0),MATCH(C$4,Data!$A$1:$L$1,0))</f>
        <v>570.6</v>
      </c>
      <c r="D15" s="18"/>
      <c r="E15" s="39">
        <f si="0" t="shared"/>
        <v>0.14138110458633762</v>
      </c>
      <c r="F15" s="27"/>
      <c r="G15" s="37">
        <f>INDEX(Data!$A$2:$L$100,MATCH($A15,Data!$A$2:$A$100,0),MATCH(G$4,Data!$A$1:$L$1,0))</f>
        <v>521.5</v>
      </c>
      <c r="H15" s="18"/>
      <c r="I15" s="39">
        <f si="1" t="shared"/>
        <v>0.12921529274759036</v>
      </c>
      <c r="J15" s="18"/>
      <c r="K15" s="37">
        <f>INDEX(Data!$A$2:$L$100,MATCH($A15,Data!$A$2:$A$100,0),MATCH(K$4,Data!$A$1:$L$1,0))</f>
        <v>83.6</v>
      </c>
      <c r="L15" s="18"/>
      <c r="M15" s="39">
        <f si="2" t="shared"/>
        <v>2.0714091032979012E-2</v>
      </c>
      <c r="N15" s="27"/>
      <c r="O15" s="67">
        <f>INDEX(Data!$A$2:$L$100,MATCH($A15,Data!$A$2:$A$100,0),MATCH(O$4,Data!$A$1:$L$1,0))</f>
        <v>2048.3000000000002</v>
      </c>
      <c r="P15" s="18"/>
      <c r="Q15" s="39">
        <f si="3" t="shared"/>
        <v>0.50752000792883867</v>
      </c>
      <c r="R15" s="27"/>
      <c r="S15" s="37">
        <f>INDEX(Data!$A$2:$L$100,MATCH($A15,Data!$A$2:$A$100,0),MATCH(S$4,Data!$A$1:$L$1,0))</f>
        <v>253.5</v>
      </c>
      <c r="T15" s="18"/>
      <c r="U15" s="39">
        <f si="4" t="shared"/>
        <v>6.2811268861963879E-2</v>
      </c>
      <c r="V15" s="27"/>
      <c r="W15" s="37">
        <f>INDEX(Data!$A$2:$L$100,MATCH($A15,Data!$A$2:$A$100,0),MATCH(W$4,Data!$A$1:$L$1,0))</f>
        <v>64.8</v>
      </c>
      <c r="X15" s="18"/>
      <c r="Y15" s="39">
        <f si="5" t="shared"/>
        <v>1.6055898312644017E-2</v>
      </c>
      <c r="Z15" s="27"/>
      <c r="AA15" s="37">
        <f>INDEX(Data!$A$2:$L$100,MATCH($A15,Data!$A$2:$A$100,0),MATCH(AA$4,Data!$A$1:$L$1,0))</f>
        <v>493.6</v>
      </c>
      <c r="AB15" s="18"/>
      <c r="AC15" s="39">
        <f si="6" t="shared"/>
        <v>0.12230233652964642</v>
      </c>
      <c r="AD15" s="27"/>
      <c r="AE15" s="38">
        <f>INDEX(Data!$A$2:$L$100,MATCH($A15,Data!$A$2:$A$100,0),MATCH(AE$5,Data!$A$1:$L$1,0))</f>
        <v>4035.9</v>
      </c>
      <c r="AF15" s="21"/>
      <c r="AG15" s="21"/>
    </row>
    <row customHeight="1" ht="12" r="16" spans="1:33" x14ac:dyDescent="0.2">
      <c r="A16" s="20">
        <v>2008</v>
      </c>
      <c r="B16" s="18"/>
      <c r="C16" s="36">
        <f>INDEX(Data!$A$2:$L$100,MATCH($A16,Data!$A$2:$A$100,0),MATCH(C$4,Data!$A$1:$L$1,0))</f>
        <v>584.1</v>
      </c>
      <c r="D16" s="20"/>
      <c r="E16" s="39">
        <f si="0" t="shared"/>
        <v>0.13674033149171272</v>
      </c>
      <c r="F16" s="18"/>
      <c r="G16" s="37">
        <f>INDEX(Data!$A$2:$L$100,MATCH($A16,Data!$A$2:$A$100,0),MATCH(G$4,Data!$A$1:$L$1,0))</f>
        <v>536.79999999999995</v>
      </c>
      <c r="H16" s="20"/>
      <c r="I16" s="39">
        <f si="1" t="shared"/>
        <v>0.12566719730311829</v>
      </c>
      <c r="J16" s="1"/>
      <c r="K16" s="37">
        <f>INDEX(Data!$A$2:$L$100,MATCH($A16,Data!$A$2:$A$100,0),MATCH(K$4,Data!$A$1:$L$1,0))</f>
        <v>89.2</v>
      </c>
      <c r="L16" s="20"/>
      <c r="M16" s="39">
        <f si="2" t="shared"/>
        <v>2.0882105066017422E-2</v>
      </c>
      <c r="N16" s="20"/>
      <c r="O16" s="67">
        <f>INDEX(Data!$A$2:$L$100,MATCH($A16,Data!$A$2:$A$100,0),MATCH(O$4,Data!$A$1:$L$1,0))</f>
        <v>2145.6</v>
      </c>
      <c r="P16" s="20"/>
      <c r="Q16" s="39">
        <f si="3" t="shared"/>
        <v>0.50229422230545939</v>
      </c>
      <c r="R16" s="20"/>
      <c r="S16" s="37">
        <f>INDEX(Data!$A$2:$L$100,MATCH($A16,Data!$A$2:$A$100,0),MATCH(S$4,Data!$A$1:$L$1,0))</f>
        <v>338.1</v>
      </c>
      <c r="T16" s="20"/>
      <c r="U16" s="39">
        <f si="4" t="shared"/>
        <v>7.9150669538346305E-2</v>
      </c>
      <c r="V16" s="20"/>
      <c r="W16" s="37">
        <f>INDEX(Data!$A$2:$L$100,MATCH($A16,Data!$A$2:$A$100,0),MATCH(W$4,Data!$A$1:$L$1,0))</f>
        <v>70.2</v>
      </c>
      <c r="X16" s="20"/>
      <c r="Y16" s="39">
        <f si="5" t="shared"/>
        <v>1.6434123045228958E-2</v>
      </c>
      <c r="Z16" s="20"/>
      <c r="AA16" s="37">
        <f>INDEX(Data!$A$2:$L$100,MATCH($A16,Data!$A$2:$A$100,0),MATCH(AA$4,Data!$A$1:$L$1,0))</f>
        <v>507.6</v>
      </c>
      <c r="AB16" s="20"/>
      <c r="AC16" s="39">
        <f si="6" t="shared"/>
        <v>0.11883135125011707</v>
      </c>
      <c r="AD16" s="20"/>
      <c r="AE16" s="38">
        <f>INDEX(Data!$A$2:$L$100,MATCH($A16,Data!$A$2:$A$100,0),MATCH(AE$5,Data!$A$1:$L$1,0))</f>
        <v>4271.5999999999995</v>
      </c>
      <c r="AF16" s="21"/>
      <c r="AG16" s="21"/>
    </row>
    <row customHeight="1" ht="12" r="17" spans="1:37" x14ac:dyDescent="0.2">
      <c r="A17" s="40">
        <v>2009</v>
      </c>
      <c r="B17" s="41"/>
      <c r="C17" s="42">
        <f>INDEX(Data!$A$2:$L$100,MATCH($A17,Data!$A$2:$A$100,0),MATCH(C$4,Data!$A$1:$L$1,0))</f>
        <v>618.29999999999995</v>
      </c>
      <c r="D17" s="41"/>
      <c r="E17" s="43">
        <f si="0" t="shared"/>
        <v>0.1337703641202051</v>
      </c>
      <c r="F17" s="47"/>
      <c r="G17" s="44">
        <f>INDEX(Data!$A$2:$L$100,MATCH($A17,Data!$A$2:$A$100,0),MATCH(G$4,Data!$A$1:$L$1,0))</f>
        <v>561.5</v>
      </c>
      <c r="H17" s="41"/>
      <c r="I17" s="43">
        <f si="1" t="shared"/>
        <v>0.12148157763787025</v>
      </c>
      <c r="J17" s="41"/>
      <c r="K17" s="44">
        <f>INDEX(Data!$A$2:$L$100,MATCH($A17,Data!$A$2:$A$100,0),MATCH(K$4,Data!$A$1:$L$1,0))</f>
        <v>91.2</v>
      </c>
      <c r="L17" s="41"/>
      <c r="M17" s="43">
        <f si="2" t="shared"/>
        <v>1.9731290971636273E-2</v>
      </c>
      <c r="N17" s="47"/>
      <c r="O17" s="68">
        <f>INDEX(Data!$A$2:$L$100,MATCH($A17,Data!$A$2:$A$100,0),MATCH(O$4,Data!$A$1:$L$1,0))</f>
        <v>2151.1</v>
      </c>
      <c r="P17" s="41"/>
      <c r="Q17" s="43">
        <f si="3" t="shared"/>
        <v>0.46539451764349543</v>
      </c>
      <c r="R17" s="47"/>
      <c r="S17" s="44">
        <f>INDEX(Data!$A$2:$L$100,MATCH($A17,Data!$A$2:$A$100,0),MATCH(S$4,Data!$A$1:$L$1,0))</f>
        <v>414.7</v>
      </c>
      <c r="T17" s="41"/>
      <c r="U17" s="43">
        <f si="4" t="shared"/>
        <v>8.9721122433525896E-2</v>
      </c>
      <c r="V17" s="47"/>
      <c r="W17" s="44">
        <f>INDEX(Data!$A$2:$L$100,MATCH($A17,Data!$A$2:$A$100,0),MATCH(W$4,Data!$A$1:$L$1,0))</f>
        <v>76.400000000000006</v>
      </c>
      <c r="X17" s="41"/>
      <c r="Y17" s="43">
        <f si="5" t="shared"/>
        <v>1.6529283226239158E-2</v>
      </c>
      <c r="Z17" s="47"/>
      <c r="AA17" s="44">
        <f>INDEX(Data!$A$2:$L$100,MATCH($A17,Data!$A$2:$A$100,0),MATCH(AA$4,Data!$A$1:$L$1,0))</f>
        <v>708.9</v>
      </c>
      <c r="AB17" s="41"/>
      <c r="AC17" s="43">
        <f si="6" t="shared"/>
        <v>0.15337184396702799</v>
      </c>
      <c r="AD17" s="47"/>
      <c r="AE17" s="46">
        <f>INDEX(Data!$A$2:$L$100,MATCH($A17,Data!$A$2:$A$100,0),MATCH(AE$5,Data!$A$1:$L$1,0))</f>
        <v>4622.0999999999995</v>
      </c>
      <c r="AF17" s="21"/>
      <c r="AG17" s="21"/>
    </row>
    <row customHeight="1" ht="12" r="18" spans="1:37" x14ac:dyDescent="0.2">
      <c r="A18" s="20">
        <v>2010</v>
      </c>
      <c r="B18" s="18"/>
      <c r="C18" s="36">
        <f>INDEX(Data!$A$2:$L$100,MATCH($A18,Data!$A$2:$A$100,0),MATCH(C$4,Data!$A$1:$L$1,0))</f>
        <v>648.4</v>
      </c>
      <c r="D18" s="18"/>
      <c r="E18" s="39">
        <f si="0" t="shared"/>
        <v>0.14646818315299645</v>
      </c>
      <c r="F18" s="27"/>
      <c r="G18" s="37">
        <f>INDEX(Data!$A$2:$L$100,MATCH($A18,Data!$A$2:$A$100,0),MATCH(G$4,Data!$A$1:$L$1,0))</f>
        <v>575.6</v>
      </c>
      <c r="H18" s="18"/>
      <c r="I18" s="39">
        <f si="1" t="shared"/>
        <v>0.13002326684587409</v>
      </c>
      <c r="J18" s="18"/>
      <c r="K18" s="37">
        <f>INDEX(Data!$A$2:$L$100,MATCH($A18,Data!$A$2:$A$100,0),MATCH(K$4,Data!$A$1:$L$1,0))</f>
        <v>95.9</v>
      </c>
      <c r="L18" s="18"/>
      <c r="M18" s="39">
        <f si="2" t="shared"/>
        <v>2.1663014750728505E-2</v>
      </c>
      <c r="N18" s="27"/>
      <c r="O18" s="67">
        <f>INDEX(Data!$A$2:$L$100,MATCH($A18,Data!$A$2:$A$100,0),MATCH(O$4,Data!$A$1:$L$1,0))</f>
        <v>2146.5</v>
      </c>
      <c r="P18" s="18"/>
      <c r="Q18" s="39">
        <f si="3" t="shared"/>
        <v>0.48487655018184289</v>
      </c>
      <c r="R18" s="27"/>
      <c r="S18" s="37">
        <f>INDEX(Data!$A$2:$L$100,MATCH($A18,Data!$A$2:$A$100,0),MATCH(S$4,Data!$A$1:$L$1,0))</f>
        <v>63.7</v>
      </c>
      <c r="T18" s="18"/>
      <c r="U18" s="39">
        <f si="4" t="shared"/>
        <v>1.4389301768732071E-2</v>
      </c>
      <c r="V18" s="27"/>
      <c r="W18" s="37">
        <f>INDEX(Data!$A$2:$L$100,MATCH($A18,Data!$A$2:$A$100,0),MATCH(W$4,Data!$A$1:$L$1,0))</f>
        <v>81.900000000000006</v>
      </c>
      <c r="X18" s="18"/>
      <c r="Y18" s="39">
        <f si="5" t="shared"/>
        <v>1.8500530845512664E-2</v>
      </c>
      <c r="Z18" s="27"/>
      <c r="AA18" s="37">
        <f>INDEX(Data!$A$2:$L$100,MATCH($A18,Data!$A$2:$A$100,0),MATCH(AA$4,Data!$A$1:$L$1,0))</f>
        <v>814.9</v>
      </c>
      <c r="AB18" s="18"/>
      <c r="AC18" s="39">
        <f si="6" t="shared"/>
        <v>0.18407915245431342</v>
      </c>
      <c r="AD18" s="27"/>
      <c r="AE18" s="38">
        <f>INDEX(Data!$A$2:$L$100,MATCH($A18,Data!$A$2:$A$100,0),MATCH(AE$5,Data!$A$1:$L$1,0))</f>
        <v>4426.8999999999996</v>
      </c>
      <c r="AF18" s="21"/>
      <c r="AG18" s="21"/>
    </row>
    <row customHeight="1" ht="12" r="19" spans="1:37" x14ac:dyDescent="0.2">
      <c r="A19" s="20">
        <v>2011</v>
      </c>
      <c r="B19" s="18"/>
      <c r="C19" s="36">
        <f>INDEX(Data!$A$2:$L$100,MATCH($A19,Data!$A$2:$A$100,0),MATCH(C$4,Data!$A$1:$L$1,0))</f>
        <v>676.8</v>
      </c>
      <c r="D19" s="20"/>
      <c r="E19" s="39">
        <f si="0" t="shared"/>
        <v>0.13958092723972942</v>
      </c>
      <c r="F19" s="18"/>
      <c r="G19" s="37">
        <f>INDEX(Data!$A$2:$L$100,MATCH($A19,Data!$A$2:$A$100,0),MATCH(G$4,Data!$A$1:$L$1,0))</f>
        <v>573.4</v>
      </c>
      <c r="H19" s="20"/>
      <c r="I19" s="39">
        <f si="1" t="shared"/>
        <v>0.11825606335588187</v>
      </c>
      <c r="J19" s="1"/>
      <c r="K19" s="37">
        <f>INDEX(Data!$A$2:$L$100,MATCH($A19,Data!$A$2:$A$100,0),MATCH(K$4,Data!$A$1:$L$1,0))</f>
        <v>98.8</v>
      </c>
      <c r="L19" s="20"/>
      <c r="M19" s="39">
        <f si="2" t="shared"/>
        <v>2.0376175548589344E-2</v>
      </c>
      <c r="N19" s="20"/>
      <c r="O19" s="67">
        <f>INDEX(Data!$A$2:$L$100,MATCH($A19,Data!$A$2:$A$100,0),MATCH(O$4,Data!$A$1:$L$1,0))</f>
        <v>2476.6</v>
      </c>
      <c r="P19" s="20"/>
      <c r="Q19" s="39">
        <f si="3" t="shared"/>
        <v>0.51076555023923453</v>
      </c>
      <c r="R19" s="20"/>
      <c r="S19" s="37">
        <f>INDEX(Data!$A$2:$L$100,MATCH($A19,Data!$A$2:$A$100,0),MATCH(S$4,Data!$A$1:$L$1,0))</f>
        <v>70.7</v>
      </c>
      <c r="T19" s="20"/>
      <c r="U19" s="39">
        <f si="4" t="shared"/>
        <v>1.4580927239729421E-2</v>
      </c>
      <c r="V19" s="20"/>
      <c r="W19" s="37">
        <f>INDEX(Data!$A$2:$L$100,MATCH($A19,Data!$A$2:$A$100,0),MATCH(W$4,Data!$A$1:$L$1,0))</f>
        <v>84.5</v>
      </c>
      <c r="X19" s="20"/>
      <c r="Y19" s="39">
        <f si="5" t="shared"/>
        <v>1.7426992245504046E-2</v>
      </c>
      <c r="Z19" s="20"/>
      <c r="AA19" s="37">
        <f>INDEX(Data!$A$2:$L$100,MATCH($A19,Data!$A$2:$A$100,0),MATCH(AA$4,Data!$A$1:$L$1,0))</f>
        <v>868</v>
      </c>
      <c r="AB19" s="20"/>
      <c r="AC19" s="39">
        <f si="6" t="shared"/>
        <v>0.17901336413133148</v>
      </c>
      <c r="AD19" s="20"/>
      <c r="AE19" s="38">
        <f>INDEX(Data!$A$2:$L$100,MATCH($A19,Data!$A$2:$A$100,0),MATCH(AE$5,Data!$A$1:$L$1,0))</f>
        <v>4848.7999999999993</v>
      </c>
      <c r="AF19" s="21"/>
      <c r="AG19" s="21"/>
    </row>
    <row customHeight="1" ht="12" r="20" spans="1:37" x14ac:dyDescent="0.2">
      <c r="A20" s="40">
        <v>2012</v>
      </c>
      <c r="B20" s="41"/>
      <c r="C20" s="42">
        <f>INDEX(Data!$A$2:$L$100,MATCH($A20,Data!$A$2:$A$100,0),MATCH(C$4,Data!$A$1:$L$1,0))</f>
        <v>703.6</v>
      </c>
      <c r="D20" s="41"/>
      <c r="E20" s="43">
        <f si="0" t="shared"/>
        <v>0.14610544676786347</v>
      </c>
      <c r="F20" s="47"/>
      <c r="G20" s="44">
        <f>INDEX(Data!$A$2:$L$100,MATCH($A20,Data!$A$2:$A$100,0),MATCH(G$4,Data!$A$1:$L$1,0))</f>
        <v>611</v>
      </c>
      <c r="H20" s="41"/>
      <c r="I20" s="43">
        <f si="1" t="shared"/>
        <v>0.12687667421143345</v>
      </c>
      <c r="J20" s="41"/>
      <c r="K20" s="44">
        <f>INDEX(Data!$A$2:$L$100,MATCH($A20,Data!$A$2:$A$100,0),MATCH(K$4,Data!$A$1:$L$1,0))</f>
        <v>100.9</v>
      </c>
      <c r="L20" s="41"/>
      <c r="M20" s="43">
        <f si="2" t="shared"/>
        <v>2.095230184604523E-2</v>
      </c>
      <c r="N20" s="47"/>
      <c r="O20" s="68">
        <f>INDEX(Data!$A$2:$L$100,MATCH($A20,Data!$A$2:$A$100,0),MATCH(O$4,Data!$A$1:$L$1,0))</f>
        <v>2631.2</v>
      </c>
      <c r="P20" s="41"/>
      <c r="Q20" s="43">
        <f si="3" t="shared"/>
        <v>0.54637955022115159</v>
      </c>
      <c r="R20" s="47"/>
      <c r="S20" s="44">
        <f>INDEX(Data!$A$2:$L$100,MATCH($A20,Data!$A$2:$A$100,0),MATCH(S$4,Data!$A$1:$L$1,0))</f>
        <v>40.4</v>
      </c>
      <c r="T20" s="41"/>
      <c r="U20" s="43">
        <f si="4" t="shared"/>
        <v>8.3892269036692484E-3</v>
      </c>
      <c r="V20" s="47"/>
      <c r="W20" s="44">
        <f>INDEX(Data!$A$2:$L$100,MATCH($A20,Data!$A$2:$A$100,0),MATCH(W$4,Data!$A$1:$L$1,0))</f>
        <v>85.4</v>
      </c>
      <c r="X20" s="41"/>
      <c r="Y20" s="43">
        <f si="5" t="shared"/>
        <v>1.7733662811221632E-2</v>
      </c>
      <c r="Z20" s="47"/>
      <c r="AA20" s="44">
        <f>INDEX(Data!$A$2:$L$100,MATCH($A20,Data!$A$2:$A$100,0),MATCH(AA$4,Data!$A$1:$L$1,0))</f>
        <v>643.20000000000005</v>
      </c>
      <c r="AB20" s="41"/>
      <c r="AC20" s="43">
        <f si="6" t="shared"/>
        <v>0.13356313723861538</v>
      </c>
      <c r="AD20" s="47"/>
      <c r="AE20" s="46">
        <f>INDEX(Data!$A$2:$L$100,MATCH($A20,Data!$A$2:$A$100,0),MATCH(AE$5,Data!$A$1:$L$1,0))</f>
        <v>4815.7</v>
      </c>
      <c r="AF20" s="21"/>
      <c r="AG20" s="21"/>
    </row>
    <row customHeight="1" ht="12" r="21" spans="1:37" x14ac:dyDescent="0.2">
      <c r="A21" s="20">
        <v>2013</v>
      </c>
      <c r="B21" s="18"/>
      <c r="C21" s="36">
        <f>INDEX(Data!$A$2:$L$100,MATCH($A21,Data!$A$2:$A$100,0),MATCH(C$4,Data!$A$1:$L$1,0))</f>
        <v>729.7</v>
      </c>
      <c r="D21" s="18"/>
      <c r="E21" s="39">
        <f si="0" t="shared"/>
        <v>0.15196068222995068</v>
      </c>
      <c r="F21" s="27"/>
      <c r="G21" s="37">
        <f>INDEX(Data!$A$2:$L$100,MATCH($A21,Data!$A$2:$A$100,0),MATCH(G$4,Data!$A$1:$L$1,0))</f>
        <v>581.1</v>
      </c>
      <c r="H21" s="18"/>
      <c r="I21" s="39">
        <f si="1" t="shared"/>
        <v>0.12101459838813806</v>
      </c>
      <c r="J21" s="18"/>
      <c r="K21" s="37">
        <f>INDEX(Data!$A$2:$L$100,MATCH($A21,Data!$A$2:$A$100,0),MATCH(K$4,Data!$A$1:$L$1,0))</f>
        <v>104.8</v>
      </c>
      <c r="L21" s="18"/>
      <c r="M21" s="39">
        <f si="2" t="shared"/>
        <v>2.1824694391803248E-2</v>
      </c>
      <c r="N21" s="27"/>
      <c r="O21" s="67">
        <f>INDEX(Data!$A$2:$L$100,MATCH($A21,Data!$A$2:$A$100,0),MATCH(O$4,Data!$A$1:$L$1,0))</f>
        <v>2661.1</v>
      </c>
      <c r="P21" s="18"/>
      <c r="Q21" s="39">
        <f si="3" t="shared"/>
        <v>0.5541764718132407</v>
      </c>
      <c r="R21" s="27"/>
      <c r="S21" s="37">
        <f>INDEX(Data!$A$2:$L$100,MATCH($A21,Data!$A$2:$A$100,0),MATCH(S$4,Data!$A$1:$L$1,0))</f>
        <v>40.4</v>
      </c>
      <c r="T21" s="18"/>
      <c r="U21" s="39">
        <f si="4" t="shared"/>
        <v>8.4133363876798782E-3</v>
      </c>
      <c r="V21" s="27"/>
      <c r="W21" s="37">
        <f>INDEX(Data!$A$2:$L$100,MATCH($A21,Data!$A$2:$A$100,0),MATCH(W$4,Data!$A$1:$L$1,0))</f>
        <v>85.9</v>
      </c>
      <c r="X21" s="18"/>
      <c r="Y21" s="39">
        <f si="5" t="shared"/>
        <v>1.7888752368854E-2</v>
      </c>
      <c r="Z21" s="27"/>
      <c r="AA21" s="37">
        <f>INDEX(Data!$A$2:$L$100,MATCH($A21,Data!$A$2:$A$100,0),MATCH(AA$4,Data!$A$1:$L$1,0))</f>
        <v>598.9</v>
      </c>
      <c r="AB21" s="18"/>
      <c r="AC21" s="39">
        <f si="6" t="shared"/>
        <v>0.12472146442033365</v>
      </c>
      <c r="AD21" s="27"/>
      <c r="AE21" s="38">
        <f>INDEX(Data!$A$2:$L$100,MATCH($A21,Data!$A$2:$A$100,0),MATCH(AE$5,Data!$A$1:$L$1,0))</f>
        <v>4801.8999999999987</v>
      </c>
      <c r="AF21" s="21"/>
      <c r="AG21" s="21"/>
      <c r="AJ21" s="29"/>
      <c r="AK21" s="30"/>
    </row>
    <row customHeight="1" ht="12" r="22" spans="1:37" x14ac:dyDescent="0.2">
      <c r="A22" s="20">
        <v>2014</v>
      </c>
      <c r="B22" s="18"/>
      <c r="C22" s="36">
        <f>INDEX(Data!$A$2:$L$100,MATCH($A22,Data!$A$2:$A$100,0),MATCH(C$4,Data!$A$1:$L$1,0))</f>
        <v>759.3</v>
      </c>
      <c r="D22" s="20"/>
      <c r="E22" s="39">
        <f si="0" t="shared"/>
        <v>0.15221313447197496</v>
      </c>
      <c r="F22" s="18"/>
      <c r="G22" s="37">
        <f>INDEX(Data!$A$2:$L$100,MATCH($A22,Data!$A$2:$A$100,0),MATCH(G$4,Data!$A$1:$L$1,0))</f>
        <v>578.6</v>
      </c>
      <c r="H22" s="20"/>
      <c r="I22" s="39">
        <f si="1" t="shared"/>
        <v>0.11598909469970331</v>
      </c>
      <c r="J22" s="1"/>
      <c r="K22" s="37">
        <f>INDEX(Data!$A$2:$L$100,MATCH($A22,Data!$A$2:$A$100,0),MATCH(K$4,Data!$A$1:$L$1,0))</f>
        <v>115</v>
      </c>
      <c r="L22" s="20"/>
      <c r="M22" s="39">
        <f si="2" t="shared"/>
        <v>2.3053484083072725E-2</v>
      </c>
      <c r="N22" s="20"/>
      <c r="O22" s="67">
        <f>INDEX(Data!$A$2:$L$100,MATCH($A22,Data!$A$2:$A$100,0),MATCH(O$4,Data!$A$1:$L$1,0))</f>
        <v>2725.6</v>
      </c>
      <c r="P22" s="20"/>
      <c r="Q22" s="39">
        <f si="3" t="shared"/>
        <v>0.54638761927672197</v>
      </c>
      <c r="R22" s="20"/>
      <c r="S22" s="37">
        <f>INDEX(Data!$A$2:$L$100,MATCH($A22,Data!$A$2:$A$100,0),MATCH(S$4,Data!$A$1:$L$1,0))</f>
        <v>118.1</v>
      </c>
      <c r="T22" s="20"/>
      <c r="U22" s="39">
        <f si="4" t="shared"/>
        <v>2.3674925827920773E-2</v>
      </c>
      <c r="V22" s="20"/>
      <c r="W22" s="37">
        <f>INDEX(Data!$A$2:$L$100,MATCH($A22,Data!$A$2:$A$100,0),MATCH(W$4,Data!$A$1:$L$1,0))</f>
        <v>85.7</v>
      </c>
      <c r="X22" s="20"/>
      <c r="Y22" s="39">
        <f si="5" t="shared"/>
        <v>1.7179857268863764E-2</v>
      </c>
      <c r="Z22" s="20"/>
      <c r="AA22" s="37">
        <f>INDEX(Data!$A$2:$L$100,MATCH($A22,Data!$A$2:$A$100,0),MATCH(AA$4,Data!$A$1:$L$1,0))</f>
        <v>606.1</v>
      </c>
      <c r="AB22" s="20"/>
      <c r="AC22" s="39">
        <f si="6" t="shared"/>
        <v>0.12150188437174243</v>
      </c>
      <c r="AD22" s="20"/>
      <c r="AE22" s="38">
        <f>INDEX(Data!$A$2:$L$100,MATCH($A22,Data!$A$2:$A$100,0),MATCH(AE$5,Data!$A$1:$L$1,0))</f>
        <v>4988.4000000000005</v>
      </c>
      <c r="AF22" s="21"/>
      <c r="AG22" s="21"/>
    </row>
    <row customHeight="1" ht="12" r="23" spans="1:37" x14ac:dyDescent="0.2">
      <c r="A23" s="40">
        <v>2015</v>
      </c>
      <c r="B23" s="41"/>
      <c r="C23" s="42">
        <f>INDEX(Data!$A$2:$L$100,MATCH($A23,Data!$A$2:$A$100,0),MATCH(C$4,Data!$A$1:$L$1,0))</f>
        <v>774.2</v>
      </c>
      <c r="D23" s="41"/>
      <c r="E23" s="43">
        <f si="0" t="shared"/>
        <v>0.1490853071442326</v>
      </c>
      <c r="F23" s="47"/>
      <c r="G23" s="44">
        <f>INDEX(Data!$A$2:$L$100,MATCH($A23,Data!$A$2:$A$100,0),MATCH(G$4,Data!$A$1:$L$1,0))</f>
        <v>575.1</v>
      </c>
      <c r="H23" s="41"/>
      <c r="I23" s="43">
        <f si="1" t="shared"/>
        <v>0.11074523396880415</v>
      </c>
      <c r="J23" s="41"/>
      <c r="K23" s="44">
        <f>INDEX(Data!$A$2:$L$100,MATCH($A23,Data!$A$2:$A$100,0),MATCH(K$4,Data!$A$1:$L$1,0))</f>
        <v>120</v>
      </c>
      <c r="L23" s="41"/>
      <c r="M23" s="43">
        <f si="2" t="shared"/>
        <v>2.310803004043905E-2</v>
      </c>
      <c r="N23" s="47"/>
      <c r="O23" s="68">
        <f>INDEX(Data!$A$2:$L$100,MATCH($A23,Data!$A$2:$A$100,0),MATCH(O$4,Data!$A$1:$L$1,0))</f>
        <v>2873.8</v>
      </c>
      <c r="P23" s="41"/>
      <c r="Q23" s="43">
        <f si="3" t="shared"/>
        <v>0.55339880608511449</v>
      </c>
      <c r="R23" s="47"/>
      <c r="S23" s="44">
        <f>INDEX(Data!$A$2:$L$100,MATCH($A23,Data!$A$2:$A$100,0),MATCH(S$4,Data!$A$1:$L$1,0))</f>
        <v>143.1</v>
      </c>
      <c r="T23" s="41"/>
      <c r="U23" s="43">
        <f si="4" t="shared"/>
        <v>2.7556325823223565E-2</v>
      </c>
      <c r="V23" s="47"/>
      <c r="W23" s="44">
        <f>INDEX(Data!$A$2:$L$100,MATCH($A23,Data!$A$2:$A$100,0),MATCH(W$4,Data!$A$1:$L$1,0))</f>
        <v>92.2</v>
      </c>
      <c r="X23" s="41"/>
      <c r="Y23" s="43">
        <f si="5" t="shared"/>
        <v>1.7754669747737335E-2</v>
      </c>
      <c r="Z23" s="47"/>
      <c r="AA23" s="44">
        <f>INDEX(Data!$A$2:$L$100,MATCH($A23,Data!$A$2:$A$100,0),MATCH(AA$4,Data!$A$1:$L$1,0))</f>
        <v>614.6</v>
      </c>
      <c r="AB23" s="41"/>
      <c r="AC23" s="43">
        <f si="6" t="shared"/>
        <v>0.11835162719044866</v>
      </c>
      <c r="AD23" s="47"/>
      <c r="AE23" s="46">
        <f>INDEX(Data!$A$2:$L$100,MATCH($A23,Data!$A$2:$A$100,0),MATCH(AE$5,Data!$A$1:$L$1,0))</f>
        <v>5193.0000000000009</v>
      </c>
      <c r="AF23" s="21"/>
      <c r="AG23" s="21"/>
      <c r="AJ23" s="31"/>
      <c r="AK23" s="31"/>
    </row>
    <row customHeight="1" ht="12" r="24" spans="1:37" x14ac:dyDescent="0.2">
      <c r="A24" s="20">
        <v>2016</v>
      </c>
      <c r="B24" s="18"/>
      <c r="C24" s="36">
        <f>INDEX(Data!$A$2:$L$100,MATCH($A24,Data!$A$2:$A$100,0),MATCH(C$4,Data!$A$1:$L$1,0))</f>
        <v>792.4</v>
      </c>
      <c r="D24" s="18"/>
      <c r="E24" s="39">
        <f>C24/$AE24</f>
        <v>0.14856478617095079</v>
      </c>
      <c r="F24" s="23"/>
      <c r="G24" s="37">
        <f>INDEX(Data!$A$2:$L$100,MATCH($A24,Data!$A$2:$A$100,0),MATCH(G$4,Data!$A$1:$L$1,0))</f>
        <v>587.9</v>
      </c>
      <c r="H24" s="18"/>
      <c r="I24" s="39">
        <f>G24/$AE24</f>
        <v>0.1102236721225416</v>
      </c>
      <c r="J24" s="18"/>
      <c r="K24" s="37">
        <f>INDEX(Data!$A$2:$L$100,MATCH($A24,Data!$A$2:$A$100,0),MATCH(K$4,Data!$A$1:$L$1,0))</f>
        <v>128.6</v>
      </c>
      <c r="L24" s="18"/>
      <c r="M24" s="39">
        <f>K24/$AE24</f>
        <v>2.4110842379586408E-2</v>
      </c>
      <c r="N24" s="23"/>
      <c r="O24" s="67">
        <f>INDEX(Data!$A$2:$L$100,MATCH($A24,Data!$A$2:$A$100,0),MATCH(O$4,Data!$A$1:$L$1,0))</f>
        <v>2959.2</v>
      </c>
      <c r="P24" s="18"/>
      <c r="Q24" s="39">
        <f>O24/$AE24</f>
        <v>0.554811856684853</v>
      </c>
      <c r="R24" s="23"/>
      <c r="S24" s="37">
        <f>INDEX(Data!$A$2:$L$100,MATCH($A24,Data!$A$2:$A$100,0),MATCH(S$4,Data!$A$1:$L$1,0))</f>
        <v>145.69999999999999</v>
      </c>
      <c r="T24" s="18"/>
      <c r="U24" s="39">
        <f>S24/$AE24</f>
        <v>2.7316871965052406E-2</v>
      </c>
      <c r="V24" s="23"/>
      <c r="W24" s="37">
        <f>INDEX(Data!$A$2:$L$100,MATCH($A24,Data!$A$2:$A$100,0),MATCH(W$4,Data!$A$1:$L$1,0))</f>
        <v>89.2</v>
      </c>
      <c r="X24" s="18"/>
      <c r="Y24" s="39">
        <f>W24/$AE24</f>
        <v>1.6723850235296326E-2</v>
      </c>
      <c r="Z24" s="23"/>
      <c r="AA24" s="37">
        <f>INDEX(Data!$A$2:$L$100,MATCH($A24,Data!$A$2:$A$100,0),MATCH(AA$4,Data!$A$1:$L$1,0))</f>
        <v>630.70000000000005</v>
      </c>
      <c r="AB24" s="18"/>
      <c r="AC24" s="39">
        <f>AA24/$AE24</f>
        <v>0.11824812044171966</v>
      </c>
      <c r="AD24" s="23"/>
      <c r="AE24" s="38">
        <f>INDEX(Data!$A$2:$L$100,MATCH($A24,Data!$A$2:$A$100,0),MATCH(AE$5,Data!$A$1:$L$1,0))</f>
        <v>5333.6999999999989</v>
      </c>
      <c r="AF24" s="21"/>
      <c r="AG24" s="21"/>
    </row>
    <row customHeight="1" ht="12" r="25" spans="1:37" x14ac:dyDescent="0.2">
      <c r="A25" s="20">
        <v>2017</v>
      </c>
      <c r="B25" s="18"/>
      <c r="C25" s="36">
        <f>INDEX(Data!$A$2:$L$100,MATCH($A25,Data!$A$2:$A$100,0),MATCH(C$4,Data!$A$1:$L$1,0))</f>
        <v>827.8</v>
      </c>
      <c r="D25" s="18"/>
      <c r="E25" s="39">
        <f>C25/$AE25</f>
        <v>0.14970395581581242</v>
      </c>
      <c r="F25" s="23"/>
      <c r="G25" s="37">
        <f>INDEX(Data!$A$2:$L$100,MATCH($A25,Data!$A$2:$A$100,0),MATCH(G$4,Data!$A$1:$L$1,0))</f>
        <v>593.5</v>
      </c>
      <c r="H25" s="18"/>
      <c r="I25" s="39">
        <f>G25/$AE25</f>
        <v>0.10733184075463235</v>
      </c>
      <c r="J25" s="18"/>
      <c r="K25" s="37">
        <f>INDEX(Data!$A$2:$L$100,MATCH($A25,Data!$A$2:$A$100,0),MATCH(K$4,Data!$A$1:$L$1,0))</f>
        <v>134.68</v>
      </c>
      <c r="L25" s="18"/>
      <c r="M25" s="39">
        <f>K25/$AE25</f>
        <v>2.4356280223814468E-2</v>
      </c>
      <c r="N25" s="23"/>
      <c r="O25" s="67">
        <f>INDEX(Data!$A$2:$L$100,MATCH($A25,Data!$A$2:$A$100,0),MATCH(O$4,Data!$A$1:$L$1,0))</f>
        <v>3099.1</v>
      </c>
      <c r="P25" s="18"/>
      <c r="Q25" s="39">
        <f>O25/$AE25</f>
        <v>0.56045847966753348</v>
      </c>
      <c r="R25" s="23"/>
      <c r="S25" s="37">
        <f>INDEX(Data!$A$2:$L$100,MATCH($A25,Data!$A$2:$A$100,0),MATCH(S$4,Data!$A$1:$L$1,0))</f>
        <v>143.19999999999999</v>
      </c>
      <c r="T25" s="18"/>
      <c r="U25" s="39">
        <f>S25/$AE25</f>
        <v>2.5897084407857377E-2</v>
      </c>
      <c r="V25" s="23"/>
      <c r="W25" s="37">
        <f>INDEX(Data!$A$2:$L$100,MATCH($A25,Data!$A$2:$A$100,0),MATCH(W$4,Data!$A$1:$L$1,0))</f>
        <v>100.6</v>
      </c>
      <c r="X25" s="18"/>
      <c r="Y25" s="39">
        <f>W25/$AE25</f>
        <v>1.8193063487642821E-2</v>
      </c>
      <c r="Z25" s="23"/>
      <c r="AA25" s="37">
        <f>INDEX(Data!$A$2:$L$100,MATCH($A25,Data!$A$2:$A$100,0),MATCH(AA$4,Data!$A$1:$L$1,0))</f>
        <v>630.70000000000005</v>
      </c>
      <c r="AB25" s="18"/>
      <c r="AC25" s="39">
        <f>AA25/$AE25</f>
        <v>0.11405929564270705</v>
      </c>
      <c r="AD25" s="23"/>
      <c r="AE25" s="38">
        <f>INDEX(Data!$A$2:$L$100,MATCH($A25,Data!$A$2:$A$100,0),MATCH(AE$5,Data!$A$1:$L$1,0))</f>
        <v>5529.58</v>
      </c>
      <c r="AF25" s="21"/>
      <c r="AG25" s="21"/>
    </row>
    <row customHeight="1" ht="12" r="26" spans="1:37" x14ac:dyDescent="0.2">
      <c r="A26" s="20">
        <v>2018</v>
      </c>
      <c r="B26" s="18"/>
      <c r="C26" s="36">
        <f>INDEX(Data!$A$2:$L$100,MATCH($A26,Data!$A$2:$A$100,0),MATCH(C$4,Data!$A$1:$L$1,0))</f>
        <v>862.1</v>
      </c>
      <c r="D26" s="18"/>
      <c r="E26" s="39">
        <f>C26/$AE26</f>
        <v>0.15314787181126982</v>
      </c>
      <c r="F26" s="23"/>
      <c r="G26" s="37">
        <f>INDEX(Data!$A$2:$L$100,MATCH($A26,Data!$A$2:$A$100,0),MATCH(G$4,Data!$A$1:$L$1,0))</f>
        <v>612.70000000000005</v>
      </c>
      <c r="H26" s="18"/>
      <c r="I26" s="39">
        <f>G26/$AE26</f>
        <v>0.10884317487387196</v>
      </c>
      <c r="J26" s="18"/>
      <c r="K26" s="37">
        <f>INDEX(Data!$A$2:$L$100,MATCH($A26,Data!$A$2:$A$100,0),MATCH(K$4,Data!$A$1:$L$1,0))</f>
        <v>138.9</v>
      </c>
      <c r="L26" s="18"/>
      <c r="M26" s="39">
        <f>K26/$AE26</f>
        <v>2.4674909400980601E-2</v>
      </c>
      <c r="N26" s="23"/>
      <c r="O26" s="67">
        <f>INDEX(Data!$A$2:$L$100,MATCH($A26,Data!$A$2:$A$100,0),MATCH(O$4,Data!$A$1:$L$1,0))</f>
        <v>3189.4</v>
      </c>
      <c r="P26" s="18"/>
      <c r="Q26" s="39">
        <f>O26/$AE26</f>
        <v>0.56658139700135013</v>
      </c>
      <c r="R26" s="23"/>
      <c r="S26" s="37">
        <f>INDEX(Data!$A$2:$L$100,MATCH($A26,Data!$A$2:$A$100,0),MATCH(S$4,Data!$A$1:$L$1,0))</f>
        <v>94</v>
      </c>
      <c r="T26" s="18"/>
      <c r="U26" s="39">
        <f>S26/$AE26</f>
        <v>1.669864279116038E-2</v>
      </c>
      <c r="V26" s="23"/>
      <c r="W26" s="37">
        <f>INDEX(Data!$A$2:$L$100,MATCH($A26,Data!$A$2:$A$100,0),MATCH(W$4,Data!$A$1:$L$1,0))</f>
        <v>101.4</v>
      </c>
      <c r="X26" s="18"/>
      <c r="Y26" s="39">
        <f>W26/$AE26</f>
        <v>1.8013216798124069E-2</v>
      </c>
      <c r="Z26" s="23"/>
      <c r="AA26" s="37">
        <f>INDEX(Data!$A$2:$L$100,MATCH($A26,Data!$A$2:$A$100,0),MATCH(AA$4,Data!$A$1:$L$1,0))</f>
        <v>630.70000000000005</v>
      </c>
      <c r="AB26" s="18"/>
      <c r="AC26" s="39">
        <f>AA26/$AE26</f>
        <v>0.1120407873232431</v>
      </c>
      <c r="AD26" s="23"/>
      <c r="AE26" s="38">
        <f>INDEX(Data!$A$2:$L$100,MATCH($A26,Data!$A$2:$A$100,0),MATCH(AE$5,Data!$A$1:$L$1,0))</f>
        <v>5629.2</v>
      </c>
      <c r="AF26" s="21"/>
      <c r="AG26" s="21"/>
    </row>
    <row r="27" spans="1:37" x14ac:dyDescent="0.2">
      <c r="AE27" s="21"/>
      <c r="AF27" s="21"/>
      <c r="AG27" s="21"/>
    </row>
    <row customHeight="1" ht="17.45" r="28" spans="1:37" x14ac:dyDescent="0.25">
      <c r="A28" s="69" t="s">
        <v>47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customHeight="1" ht="16.149999999999999" r="29" spans="1:37" x14ac:dyDescent="0.2">
      <c r="A29" s="70" t="s">
        <v>48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</row>
    <row customHeight="1" ht="9" r="30" spans="1:37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customFormat="1" customHeight="1" ht="24.75" r="31" s="16" spans="1:37" thickBot="1" x14ac:dyDescent="0.25">
      <c r="A31" s="72" t="s">
        <v>40</v>
      </c>
      <c r="B31" s="13"/>
      <c r="C31" s="71" t="str">
        <f>$C$4</f>
        <v>Uniform Property Taxes</v>
      </c>
      <c r="D31" s="71"/>
      <c r="E31" s="71"/>
      <c r="F31" s="2"/>
      <c r="G31" s="71" t="str">
        <f>$G$4</f>
        <v>Additional Property Taxes</v>
      </c>
      <c r="H31" s="71"/>
      <c r="I31" s="71"/>
      <c r="J31" s="3"/>
      <c r="K31" s="71" t="str">
        <f>$K$4</f>
        <v>Instructional Support Levy</v>
      </c>
      <c r="L31" s="71"/>
      <c r="M31" s="71"/>
      <c r="N31" s="2"/>
      <c r="O31" s="71" t="str">
        <f>$O$4</f>
        <v>State Foundation Aid</v>
      </c>
      <c r="P31" s="71"/>
      <c r="Q31" s="71"/>
      <c r="R31" s="2"/>
      <c r="S31" s="71" t="str">
        <f>$S$4</f>
        <v>Other State Aid</v>
      </c>
      <c r="T31" s="71"/>
      <c r="U31" s="71"/>
      <c r="V31" s="2"/>
      <c r="W31" s="71" t="str">
        <f>$W$4</f>
        <v>Income Surtaxes</v>
      </c>
      <c r="X31" s="71"/>
      <c r="Y31" s="71"/>
      <c r="Z31" s="2"/>
      <c r="AA31" s="71" t="str">
        <f>$AA$4</f>
        <v>Federal/Other Miscellaneous</v>
      </c>
      <c r="AB31" s="71"/>
      <c r="AC31" s="71"/>
      <c r="AD31" s="2"/>
      <c r="AE31" s="35" t="str">
        <f>$AE$5</f>
        <v>Total Funds</v>
      </c>
    </row>
    <row ht="12.75" r="32" spans="1:37" thickBot="1" x14ac:dyDescent="0.25">
      <c r="A32" s="73"/>
      <c r="C32" s="33" t="s">
        <v>2</v>
      </c>
      <c r="D32" s="34"/>
      <c r="E32" s="33" t="s">
        <v>0</v>
      </c>
      <c r="F32" s="17"/>
      <c r="G32" s="33" t="s">
        <v>2</v>
      </c>
      <c r="H32" s="34"/>
      <c r="I32" s="33" t="s">
        <v>0</v>
      </c>
      <c r="J32" s="1"/>
      <c r="K32" s="33" t="s">
        <v>2</v>
      </c>
      <c r="L32" s="34"/>
      <c r="M32" s="33" t="s">
        <v>0</v>
      </c>
      <c r="N32" s="34"/>
      <c r="O32" s="33" t="s">
        <v>2</v>
      </c>
      <c r="P32" s="34"/>
      <c r="Q32" s="33" t="s">
        <v>0</v>
      </c>
      <c r="R32" s="34"/>
      <c r="S32" s="33" t="s">
        <v>2</v>
      </c>
      <c r="T32" s="34"/>
      <c r="U32" s="33" t="s">
        <v>0</v>
      </c>
      <c r="V32" s="34"/>
      <c r="W32" s="33" t="s">
        <v>2</v>
      </c>
      <c r="X32" s="34"/>
      <c r="Y32" s="33" t="s">
        <v>0</v>
      </c>
      <c r="Z32" s="34"/>
      <c r="AA32" s="33" t="s">
        <v>2</v>
      </c>
      <c r="AB32" s="34"/>
      <c r="AC32" s="33" t="s">
        <v>0</v>
      </c>
      <c r="AD32" s="34"/>
      <c r="AE32" s="33" t="s">
        <v>2</v>
      </c>
      <c r="AF32" s="34"/>
      <c r="AG32" s="33" t="s">
        <v>0</v>
      </c>
    </row>
    <row customHeight="1" ht="12" r="33" spans="1:33" x14ac:dyDescent="0.2">
      <c r="A33" s="20">
        <f ref="A33:A51" si="7" t="shared">A7</f>
        <v>1999</v>
      </c>
      <c r="B33" s="21"/>
      <c r="C33" s="22">
        <f ref="C33:C52" si="8" t="shared">C7-C6</f>
        <v>22.5</v>
      </c>
      <c r="D33" s="20"/>
      <c r="E33" s="27">
        <f ref="E33:E52" si="9" t="shared">C33/C6</f>
        <v>5.1264524948735478E-2</v>
      </c>
      <c r="F33" s="18"/>
      <c r="G33" s="22">
        <f ref="G33:G52" si="10" t="shared">G7-G6</f>
        <v>23.200000000000045</v>
      </c>
      <c r="H33" s="20"/>
      <c r="I33" s="27">
        <f ref="I33:I52" si="11" t="shared">G33/G6</f>
        <v>6.066945606694573E-2</v>
      </c>
      <c r="J33" s="1"/>
      <c r="K33" s="22">
        <f ref="K33:K52" si="12" t="shared">K7-K6</f>
        <v>3.5</v>
      </c>
      <c r="L33" s="20"/>
      <c r="M33" s="27">
        <f ref="M33:M52" si="13" t="shared">K33/K6</f>
        <v>7.5921908893709325E-2</v>
      </c>
      <c r="N33" s="20"/>
      <c r="O33" s="22">
        <f ref="O33:O52" si="14" t="shared">O7-O6</f>
        <v>53.700000000000045</v>
      </c>
      <c r="P33" s="20"/>
      <c r="Q33" s="27">
        <f ref="Q33:Q52" si="15" t="shared">O33/O6</f>
        <v>3.4462841740469798E-2</v>
      </c>
      <c r="R33" s="20"/>
      <c r="S33" s="22">
        <f ref="S33:S52" si="16" t="shared">S7-S6</f>
        <v>16.799999999999997</v>
      </c>
      <c r="T33" s="20"/>
      <c r="U33" s="27">
        <f ref="U33:U52" si="17" t="shared">S33/S6</f>
        <v>0.13145539906103285</v>
      </c>
      <c r="V33" s="20"/>
      <c r="W33" s="22">
        <f ref="W33:W52" si="18" t="shared">W7-W6</f>
        <v>2.5999999999999979</v>
      </c>
      <c r="X33" s="20"/>
      <c r="Y33" s="27">
        <f ref="Y33:Y52" si="19" t="shared">W33/W6</f>
        <v>8.3067092651757116E-2</v>
      </c>
      <c r="Z33" s="20"/>
      <c r="AA33" s="22">
        <f ref="AA33:AA52" si="20" t="shared">AA7-AA6</f>
        <v>16.199999999999989</v>
      </c>
      <c r="AB33" s="20"/>
      <c r="AC33" s="27">
        <f ref="AC33:AC52" si="21" t="shared">AA33/AA6</f>
        <v>6.1761341974837923E-2</v>
      </c>
      <c r="AD33" s="21"/>
      <c r="AE33" s="22">
        <f ref="AE33:AE52" si="22" t="shared">AE7-AE6</f>
        <v>138.49999999999955</v>
      </c>
      <c r="AF33" s="20"/>
      <c r="AG33" s="27">
        <f ref="AG33:AG52" si="23" t="shared">AE33/AE6</f>
        <v>4.8647699332630669E-2</v>
      </c>
    </row>
    <row customHeight="1" ht="12" r="34" spans="1:33" x14ac:dyDescent="0.2">
      <c r="A34" s="20">
        <f si="7" t="shared"/>
        <v>2000</v>
      </c>
      <c r="B34" s="21"/>
      <c r="C34" s="24">
        <f si="8" t="shared"/>
        <v>19.200000000000045</v>
      </c>
      <c r="D34" s="20"/>
      <c r="E34" s="27">
        <f si="9" t="shared"/>
        <v>4.1612483745123635E-2</v>
      </c>
      <c r="F34" s="18"/>
      <c r="G34" s="24">
        <f si="10" t="shared"/>
        <v>-26.900000000000034</v>
      </c>
      <c r="H34" s="20"/>
      <c r="I34" s="27">
        <f si="11" t="shared"/>
        <v>-6.6321499013806781E-2</v>
      </c>
      <c r="J34" s="1"/>
      <c r="K34" s="24">
        <f si="12" t="shared"/>
        <v>1</v>
      </c>
      <c r="L34" s="20"/>
      <c r="M34" s="27">
        <f si="13" t="shared"/>
        <v>2.0161290322580645E-2</v>
      </c>
      <c r="N34" s="20"/>
      <c r="O34" s="24">
        <f si="14" t="shared"/>
        <v>86.599999999999909</v>
      </c>
      <c r="P34" s="20"/>
      <c r="Q34" s="27">
        <f si="15" t="shared"/>
        <v>5.3725417209504252E-2</v>
      </c>
      <c r="R34" s="20"/>
      <c r="S34" s="24">
        <f si="16" t="shared"/>
        <v>22.900000000000006</v>
      </c>
      <c r="T34" s="20"/>
      <c r="U34" s="27">
        <f si="17" t="shared"/>
        <v>0.15836791147994472</v>
      </c>
      <c r="V34" s="20"/>
      <c r="W34" s="24">
        <f si="18" t="shared"/>
        <v>4.3000000000000043</v>
      </c>
      <c r="X34" s="20"/>
      <c r="Y34" s="27">
        <f si="19" t="shared"/>
        <v>0.12684365781710927</v>
      </c>
      <c r="Z34" s="20"/>
      <c r="AA34" s="24">
        <f si="20" t="shared"/>
        <v>44.100000000000023</v>
      </c>
      <c r="AB34" s="20"/>
      <c r="AC34" s="27">
        <f si="21" t="shared"/>
        <v>0.15834829443447046</v>
      </c>
      <c r="AD34" s="21"/>
      <c r="AE34" s="24">
        <f si="22" t="shared"/>
        <v>151.19999999999982</v>
      </c>
      <c r="AF34" s="20"/>
      <c r="AG34" s="27">
        <f si="23" t="shared"/>
        <v>5.0644783118405569E-2</v>
      </c>
    </row>
    <row customHeight="1" ht="12" r="35" spans="1:33" x14ac:dyDescent="0.2">
      <c r="A35" s="40">
        <f si="7" t="shared"/>
        <v>2001</v>
      </c>
      <c r="B35" s="26"/>
      <c r="C35" s="48">
        <f si="8" t="shared"/>
        <v>19.5</v>
      </c>
      <c r="D35" s="25"/>
      <c r="E35" s="49">
        <f si="9" t="shared"/>
        <v>4.057428214731585E-2</v>
      </c>
      <c r="F35" s="26"/>
      <c r="G35" s="48">
        <f si="10" t="shared"/>
        <v>26.5</v>
      </c>
      <c r="H35" s="25"/>
      <c r="I35" s="49">
        <f si="11" t="shared"/>
        <v>6.9976234486400848E-2</v>
      </c>
      <c r="J35" s="5"/>
      <c r="K35" s="48">
        <f si="12" t="shared"/>
        <v>8.3999999999999986</v>
      </c>
      <c r="L35" s="25"/>
      <c r="M35" s="49">
        <f si="13" t="shared"/>
        <v>0.16600790513833988</v>
      </c>
      <c r="N35" s="25"/>
      <c r="O35" s="48">
        <f si="14" t="shared"/>
        <v>48.799999999999955</v>
      </c>
      <c r="P35" s="25"/>
      <c r="Q35" s="49">
        <f si="15" t="shared"/>
        <v>2.8731233441271684E-2</v>
      </c>
      <c r="R35" s="25"/>
      <c r="S35" s="48">
        <f si="16" t="shared"/>
        <v>6.4000000000000057</v>
      </c>
      <c r="T35" s="25"/>
      <c r="U35" s="49">
        <f si="17" t="shared"/>
        <v>3.8208955223880632E-2</v>
      </c>
      <c r="V35" s="25"/>
      <c r="W35" s="48">
        <f si="18" t="shared"/>
        <v>-1.9000000000000057</v>
      </c>
      <c r="X35" s="25"/>
      <c r="Y35" s="49">
        <f si="19" t="shared"/>
        <v>-4.9738219895288101E-2</v>
      </c>
      <c r="Z35" s="25"/>
      <c r="AA35" s="48">
        <f si="20" t="shared"/>
        <v>20.5</v>
      </c>
      <c r="AB35" s="25"/>
      <c r="AC35" s="49">
        <f si="21" t="shared"/>
        <v>6.3546187228766274E-2</v>
      </c>
      <c r="AD35" s="26"/>
      <c r="AE35" s="48">
        <f si="22" t="shared"/>
        <v>128.20000000000027</v>
      </c>
      <c r="AF35" s="25"/>
      <c r="AG35" s="49">
        <f si="23" t="shared"/>
        <v>4.0870979054420338E-2</v>
      </c>
    </row>
    <row customHeight="1" ht="12" r="36" spans="1:33" x14ac:dyDescent="0.2">
      <c r="A36" s="20">
        <f si="7" t="shared"/>
        <v>2002</v>
      </c>
      <c r="B36" s="21"/>
      <c r="C36" s="24">
        <f si="8" t="shared"/>
        <v>22.100000000000023</v>
      </c>
      <c r="D36" s="20"/>
      <c r="E36" s="27">
        <f si="9" t="shared"/>
        <v>4.4191161767646515E-2</v>
      </c>
      <c r="F36" s="18"/>
      <c r="G36" s="24">
        <f si="10" t="shared"/>
        <v>20</v>
      </c>
      <c r="H36" s="20"/>
      <c r="I36" s="27">
        <f si="11" t="shared"/>
        <v>4.9358341559723594E-2</v>
      </c>
      <c r="J36" s="1"/>
      <c r="K36" s="24">
        <f si="12" t="shared"/>
        <v>5.4000000000000057</v>
      </c>
      <c r="L36" s="20"/>
      <c r="M36" s="27">
        <f si="13" t="shared"/>
        <v>9.1525423728813657E-2</v>
      </c>
      <c r="N36" s="20"/>
      <c r="O36" s="24">
        <f si="14" t="shared"/>
        <v>-22.200000000000045</v>
      </c>
      <c r="P36" s="20"/>
      <c r="Q36" s="27">
        <f si="15" t="shared"/>
        <v>-1.2705316774452038E-2</v>
      </c>
      <c r="R36" s="20"/>
      <c r="S36" s="24">
        <f si="16" t="shared"/>
        <v>29.199999999999989</v>
      </c>
      <c r="T36" s="20"/>
      <c r="U36" s="27">
        <f si="17" t="shared"/>
        <v>0.16791259344450826</v>
      </c>
      <c r="V36" s="20"/>
      <c r="W36" s="24">
        <f si="18" t="shared"/>
        <v>5.8000000000000043</v>
      </c>
      <c r="X36" s="20"/>
      <c r="Y36" s="27">
        <f si="19" t="shared"/>
        <v>0.15977961432506901</v>
      </c>
      <c r="Z36" s="20"/>
      <c r="AA36" s="24">
        <f si="20" t="shared"/>
        <v>17.699999999999989</v>
      </c>
      <c r="AB36" s="20"/>
      <c r="AC36" s="27">
        <f si="21" t="shared"/>
        <v>5.1588458175459012E-2</v>
      </c>
      <c r="AD36" s="21"/>
      <c r="AE36" s="24">
        <f si="22" t="shared"/>
        <v>78</v>
      </c>
      <c r="AF36" s="20"/>
      <c r="AG36" s="27">
        <f si="23" t="shared"/>
        <v>2.389047137737756E-2</v>
      </c>
    </row>
    <row customHeight="1" ht="12" r="37" spans="1:33" x14ac:dyDescent="0.2">
      <c r="A37" s="20">
        <f si="7" t="shared"/>
        <v>2003</v>
      </c>
      <c r="B37" s="21"/>
      <c r="C37" s="24">
        <f si="8" t="shared"/>
        <v>14</v>
      </c>
      <c r="D37" s="20"/>
      <c r="E37" s="27">
        <f si="9" t="shared"/>
        <v>2.6809651474530828E-2</v>
      </c>
      <c r="F37" s="18"/>
      <c r="G37" s="24">
        <f si="10" t="shared"/>
        <v>40.300000000000011</v>
      </c>
      <c r="H37" s="20"/>
      <c r="I37" s="27">
        <f si="11" t="shared"/>
        <v>9.4778927563499565E-2</v>
      </c>
      <c r="J37" s="1"/>
      <c r="K37" s="24">
        <f si="12" t="shared"/>
        <v>4.0999999999999943</v>
      </c>
      <c r="L37" s="20"/>
      <c r="M37" s="27">
        <f si="13" t="shared"/>
        <v>6.3664596273291837E-2</v>
      </c>
      <c r="N37" s="20"/>
      <c r="O37" s="24">
        <f si="14" t="shared"/>
        <v>59</v>
      </c>
      <c r="P37" s="20"/>
      <c r="Q37" s="27">
        <f si="15" t="shared"/>
        <v>3.4200915888933973E-2</v>
      </c>
      <c r="R37" s="20"/>
      <c r="S37" s="24">
        <f si="16" t="shared"/>
        <v>-24.900000000000006</v>
      </c>
      <c r="T37" s="20"/>
      <c r="U37" s="27">
        <f si="17" t="shared"/>
        <v>-0.12259970457902514</v>
      </c>
      <c r="V37" s="20"/>
      <c r="W37" s="24">
        <f si="18" t="shared"/>
        <v>5.1999999999999957</v>
      </c>
      <c r="X37" s="20"/>
      <c r="Y37" s="27">
        <f si="19" t="shared"/>
        <v>0.12351543942992864</v>
      </c>
      <c r="Z37" s="20"/>
      <c r="AA37" s="24">
        <f si="20" t="shared"/>
        <v>25.699999999999989</v>
      </c>
      <c r="AB37" s="20"/>
      <c r="AC37" s="27">
        <f si="21" t="shared"/>
        <v>7.123059866962303E-2</v>
      </c>
      <c r="AD37" s="21"/>
      <c r="AE37" s="24">
        <f si="22" t="shared"/>
        <v>123.40000000000009</v>
      </c>
      <c r="AF37" s="20"/>
      <c r="AG37" s="27">
        <f si="23" t="shared"/>
        <v>3.6914056657393307E-2</v>
      </c>
    </row>
    <row customHeight="1" ht="12" r="38" spans="1:33" x14ac:dyDescent="0.2">
      <c r="A38" s="40">
        <f si="7" t="shared"/>
        <v>2004</v>
      </c>
      <c r="B38" s="26"/>
      <c r="C38" s="48">
        <f si="8" t="shared"/>
        <v>12.5</v>
      </c>
      <c r="D38" s="25"/>
      <c r="E38" s="49">
        <f si="9" t="shared"/>
        <v>2.331219694143976E-2</v>
      </c>
      <c r="F38" s="26"/>
      <c r="G38" s="48">
        <f si="10" t="shared"/>
        <v>10.800000000000011</v>
      </c>
      <c r="H38" s="25"/>
      <c r="I38" s="49">
        <f si="11" t="shared"/>
        <v>2.3200859291084879E-2</v>
      </c>
      <c r="J38" s="5"/>
      <c r="K38" s="48">
        <f si="12" t="shared"/>
        <v>5.4000000000000057</v>
      </c>
      <c r="L38" s="25"/>
      <c r="M38" s="49">
        <f si="13" t="shared"/>
        <v>7.8832116788321249E-2</v>
      </c>
      <c r="N38" s="25"/>
      <c r="O38" s="48">
        <f si="14" t="shared"/>
        <v>-7.3999999999998636</v>
      </c>
      <c r="P38" s="25"/>
      <c r="Q38" s="49">
        <f si="15" t="shared"/>
        <v>-4.147749565607233E-3</v>
      </c>
      <c r="R38" s="25"/>
      <c r="S38" s="48">
        <f si="16" t="shared"/>
        <v>-10.899999999999977</v>
      </c>
      <c r="T38" s="25"/>
      <c r="U38" s="49">
        <f si="17" t="shared"/>
        <v>-6.1167227833894375E-2</v>
      </c>
      <c r="V38" s="25"/>
      <c r="W38" s="48">
        <f si="18" t="shared"/>
        <v>-0.29999999999999716</v>
      </c>
      <c r="X38" s="25"/>
      <c r="Y38" s="49">
        <f si="19" t="shared"/>
        <v>-6.3424947145876778E-3</v>
      </c>
      <c r="Z38" s="25"/>
      <c r="AA38" s="48">
        <f si="20" t="shared"/>
        <v>28.399999999999977</v>
      </c>
      <c r="AB38" s="25"/>
      <c r="AC38" s="49">
        <f si="21" t="shared"/>
        <v>7.3479948253557512E-2</v>
      </c>
      <c r="AD38" s="26"/>
      <c r="AE38" s="48">
        <f si="22" t="shared"/>
        <v>38.500000000000455</v>
      </c>
      <c r="AF38" s="25"/>
      <c r="AG38" s="49">
        <f si="23" t="shared"/>
        <v>1.110694400369283E-2</v>
      </c>
    </row>
    <row customHeight="1" ht="12" r="39" spans="1:33" x14ac:dyDescent="0.2">
      <c r="A39" s="20">
        <f si="7" t="shared"/>
        <v>2005</v>
      </c>
      <c r="B39" s="21"/>
      <c r="C39" s="24">
        <f si="8" t="shared"/>
        <v>-16.200000000000045</v>
      </c>
      <c r="D39" s="18"/>
      <c r="E39" s="27">
        <f si="9" t="shared"/>
        <v>-2.9524330235101228E-2</v>
      </c>
      <c r="F39" s="23"/>
      <c r="G39" s="24">
        <f si="10" t="shared"/>
        <v>23</v>
      </c>
      <c r="H39" s="18"/>
      <c r="I39" s="27">
        <f si="11" t="shared"/>
        <v>4.8288893554482466E-2</v>
      </c>
      <c r="J39" s="18"/>
      <c r="K39" s="24">
        <f si="12" t="shared"/>
        <v>3.7999999999999972</v>
      </c>
      <c r="L39" s="18"/>
      <c r="M39" s="27">
        <f si="13" t="shared"/>
        <v>5.1420838971583178E-2</v>
      </c>
      <c r="N39" s="23"/>
      <c r="O39" s="24">
        <f si="14" t="shared"/>
        <v>104.5</v>
      </c>
      <c r="P39" s="18"/>
      <c r="Q39" s="27">
        <f si="15" t="shared"/>
        <v>5.8816907750323631E-2</v>
      </c>
      <c r="R39" s="23"/>
      <c r="S39" s="24">
        <f si="16" t="shared"/>
        <v>1.7999999999999829</v>
      </c>
      <c r="T39" s="18"/>
      <c r="U39" s="27">
        <f si="17" t="shared"/>
        <v>1.0759115361625719E-2</v>
      </c>
      <c r="V39" s="23"/>
      <c r="W39" s="24">
        <f si="18" t="shared"/>
        <v>0</v>
      </c>
      <c r="X39" s="18"/>
      <c r="Y39" s="27">
        <f si="19" t="shared"/>
        <v>0</v>
      </c>
      <c r="Z39" s="23"/>
      <c r="AA39" s="24">
        <f si="20" t="shared"/>
        <v>28.300000000000011</v>
      </c>
      <c r="AB39" s="18"/>
      <c r="AC39" s="27">
        <f si="21" t="shared"/>
        <v>6.8209207037840475E-2</v>
      </c>
      <c r="AD39" s="21"/>
      <c r="AE39" s="24">
        <f si="22" t="shared"/>
        <v>145.19999999999891</v>
      </c>
      <c r="AF39" s="18"/>
      <c r="AG39" s="27">
        <f si="23" t="shared"/>
        <v>4.1428897511983247E-2</v>
      </c>
    </row>
    <row customHeight="1" ht="12" r="40" spans="1:33" x14ac:dyDescent="0.2">
      <c r="A40" s="20">
        <f si="7" t="shared"/>
        <v>2006</v>
      </c>
      <c r="B40" s="21"/>
      <c r="C40" s="24">
        <f si="8" t="shared"/>
        <v>11.200000000000045</v>
      </c>
      <c r="D40" s="18"/>
      <c r="E40" s="27">
        <f si="9" t="shared"/>
        <v>2.1032863849765344E-2</v>
      </c>
      <c r="F40" s="23"/>
      <c r="G40" s="24">
        <f si="10" t="shared"/>
        <v>9.8999999999999773</v>
      </c>
      <c r="H40" s="18"/>
      <c r="I40" s="27">
        <f si="11" t="shared"/>
        <v>1.9827758862407324E-2</v>
      </c>
      <c r="J40" s="18"/>
      <c r="K40" s="24">
        <f si="12" t="shared"/>
        <v>1.7000000000000028</v>
      </c>
      <c r="L40" s="18"/>
      <c r="M40" s="27">
        <f si="13" t="shared"/>
        <v>2.1879021879021916E-2</v>
      </c>
      <c r="N40" s="23"/>
      <c r="O40" s="24">
        <f si="14" t="shared"/>
        <v>82.700000000000045</v>
      </c>
      <c r="P40" s="18"/>
      <c r="Q40" s="27">
        <f si="15" t="shared"/>
        <v>4.396130129704446E-2</v>
      </c>
      <c r="R40" s="23"/>
      <c r="S40" s="24">
        <f si="16" t="shared"/>
        <v>34.700000000000017</v>
      </c>
      <c r="T40" s="18"/>
      <c r="U40" s="27">
        <f si="17" t="shared"/>
        <v>0.20520402128917811</v>
      </c>
      <c r="V40" s="23"/>
      <c r="W40" s="24">
        <f si="18" t="shared"/>
        <v>11</v>
      </c>
      <c r="X40" s="18"/>
      <c r="Y40" s="27">
        <f si="19" t="shared"/>
        <v>0.23404255319148937</v>
      </c>
      <c r="Z40" s="23"/>
      <c r="AA40" s="24">
        <f si="20" t="shared"/>
        <v>30</v>
      </c>
      <c r="AB40" s="18"/>
      <c r="AC40" s="27">
        <f si="21" t="shared"/>
        <v>6.7689530685920582E-2</v>
      </c>
      <c r="AD40" s="21"/>
      <c r="AE40" s="24">
        <f si="22" t="shared"/>
        <v>181.20000000000073</v>
      </c>
      <c r="AF40" s="18"/>
      <c r="AG40" s="27">
        <f si="23" t="shared"/>
        <v>4.9643835616438564E-2</v>
      </c>
    </row>
    <row customHeight="1" ht="12" r="41" spans="1:33" x14ac:dyDescent="0.2">
      <c r="A41" s="40">
        <f si="7" t="shared"/>
        <v>2007</v>
      </c>
      <c r="B41" s="26"/>
      <c r="C41" s="48">
        <f si="8" t="shared"/>
        <v>26.899999999999977</v>
      </c>
      <c r="D41" s="25"/>
      <c r="E41" s="49">
        <f si="9" t="shared"/>
        <v>4.9475813867941837E-2</v>
      </c>
      <c r="F41" s="26"/>
      <c r="G41" s="48">
        <f si="10" t="shared"/>
        <v>12.300000000000011</v>
      </c>
      <c r="H41" s="25"/>
      <c r="I41" s="49">
        <f si="11" t="shared"/>
        <v>2.4155538098978812E-2</v>
      </c>
      <c r="J41" s="5"/>
      <c r="K41" s="48">
        <f si="12" t="shared"/>
        <v>4.1999999999999886</v>
      </c>
      <c r="L41" s="25"/>
      <c r="M41" s="49">
        <f si="13" t="shared"/>
        <v>5.2896725440805897E-2</v>
      </c>
      <c r="N41" s="25"/>
      <c r="O41" s="48">
        <f si="14" t="shared"/>
        <v>84.400000000000091</v>
      </c>
      <c r="P41" s="25"/>
      <c r="Q41" s="49">
        <f si="15" t="shared"/>
        <v>4.2975711594276739E-2</v>
      </c>
      <c r="R41" s="25"/>
      <c r="S41" s="48">
        <f si="16" t="shared"/>
        <v>49.699999999999989</v>
      </c>
      <c r="T41" s="25"/>
      <c r="U41" s="49">
        <f si="17" t="shared"/>
        <v>0.24386653581943074</v>
      </c>
      <c r="V41" s="25"/>
      <c r="W41" s="48">
        <f si="18" t="shared"/>
        <v>6.7999999999999972</v>
      </c>
      <c r="X41" s="25"/>
      <c r="Y41" s="49">
        <f si="19" t="shared"/>
        <v>0.11724137931034478</v>
      </c>
      <c r="Z41" s="25"/>
      <c r="AA41" s="48">
        <f si="20" t="shared"/>
        <v>20.400000000000034</v>
      </c>
      <c r="AB41" s="25"/>
      <c r="AC41" s="49">
        <f si="21" t="shared"/>
        <v>4.3110735418427797E-2</v>
      </c>
      <c r="AD41" s="26"/>
      <c r="AE41" s="48">
        <f si="22" t="shared"/>
        <v>204.69999999999982</v>
      </c>
      <c r="AF41" s="25"/>
      <c r="AG41" s="49">
        <f si="23" t="shared"/>
        <v>5.3429734808937097E-2</v>
      </c>
    </row>
    <row customHeight="1" ht="12" r="42" spans="1:33" x14ac:dyDescent="0.2">
      <c r="A42" s="20">
        <f si="7" t="shared"/>
        <v>2008</v>
      </c>
      <c r="B42" s="21"/>
      <c r="C42" s="24">
        <f si="8" t="shared"/>
        <v>13.5</v>
      </c>
      <c r="D42" s="18"/>
      <c r="E42" s="27">
        <f si="9" t="shared"/>
        <v>2.365930599369085E-2</v>
      </c>
      <c r="F42" s="23"/>
      <c r="G42" s="24">
        <f si="10" t="shared"/>
        <v>15.299999999999955</v>
      </c>
      <c r="H42" s="18"/>
      <c r="I42" s="27">
        <f si="11" t="shared"/>
        <v>2.9338446788111129E-2</v>
      </c>
      <c r="J42" s="18"/>
      <c r="K42" s="24">
        <f si="12" t="shared"/>
        <v>5.6000000000000085</v>
      </c>
      <c r="L42" s="18"/>
      <c r="M42" s="27">
        <f si="13" t="shared"/>
        <v>6.6985645933014454E-2</v>
      </c>
      <c r="N42" s="23"/>
      <c r="O42" s="24">
        <f si="14" t="shared"/>
        <v>97.299999999999727</v>
      </c>
      <c r="P42" s="18"/>
      <c r="Q42" s="27">
        <f si="15" t="shared"/>
        <v>4.750280720597555E-2</v>
      </c>
      <c r="R42" s="23"/>
      <c r="S42" s="24">
        <f si="16" t="shared"/>
        <v>84.600000000000023</v>
      </c>
      <c r="T42" s="18"/>
      <c r="U42" s="27">
        <f si="17" t="shared"/>
        <v>0.33372781065088769</v>
      </c>
      <c r="V42" s="23"/>
      <c r="W42" s="24">
        <f si="18" t="shared"/>
        <v>5.4000000000000057</v>
      </c>
      <c r="X42" s="18"/>
      <c r="Y42" s="27">
        <f si="19" t="shared"/>
        <v>8.3333333333333426E-2</v>
      </c>
      <c r="Z42" s="23"/>
      <c r="AA42" s="24">
        <f si="20" t="shared"/>
        <v>14</v>
      </c>
      <c r="AB42" s="18"/>
      <c r="AC42" s="27">
        <f si="21" t="shared"/>
        <v>2.8363047001620744E-2</v>
      </c>
      <c r="AD42" s="21"/>
      <c r="AE42" s="24">
        <f si="22" t="shared"/>
        <v>235.69999999999936</v>
      </c>
      <c r="AF42" s="18"/>
      <c r="AG42" s="27">
        <f si="23" t="shared"/>
        <v>5.8400852350157177E-2</v>
      </c>
    </row>
    <row customHeight="1" ht="12" r="43" spans="1:33" x14ac:dyDescent="0.2">
      <c r="A43" s="20">
        <f si="7" t="shared"/>
        <v>2009</v>
      </c>
      <c r="B43" s="21"/>
      <c r="C43" s="24">
        <f si="8" t="shared"/>
        <v>34.199999999999932</v>
      </c>
      <c r="D43" s="18"/>
      <c r="E43" s="27">
        <f si="9" t="shared"/>
        <v>5.8551617873651651E-2</v>
      </c>
      <c r="F43" s="23"/>
      <c r="G43" s="24">
        <f si="10" t="shared"/>
        <v>24.700000000000045</v>
      </c>
      <c r="H43" s="18"/>
      <c r="I43" s="27">
        <f si="11" t="shared"/>
        <v>4.6013412816691593E-2</v>
      </c>
      <c r="J43" s="18"/>
      <c r="K43" s="24">
        <f si="12" t="shared"/>
        <v>2</v>
      </c>
      <c r="L43" s="18"/>
      <c r="M43" s="27">
        <f si="13" t="shared"/>
        <v>2.2421524663677129E-2</v>
      </c>
      <c r="N43" s="23"/>
      <c r="O43" s="24">
        <f si="14" t="shared"/>
        <v>5.5</v>
      </c>
      <c r="P43" s="18"/>
      <c r="Q43" s="27">
        <f si="15" t="shared"/>
        <v>2.5633855331841909E-3</v>
      </c>
      <c r="R43" s="23"/>
      <c r="S43" s="24">
        <f si="16" t="shared"/>
        <v>76.599999999999966</v>
      </c>
      <c r="T43" s="18"/>
      <c r="U43" s="27">
        <f si="17" t="shared"/>
        <v>0.22656018929310842</v>
      </c>
      <c r="V43" s="23"/>
      <c r="W43" s="24">
        <f si="18" t="shared"/>
        <v>6.2000000000000028</v>
      </c>
      <c r="X43" s="18"/>
      <c r="Y43" s="27">
        <f si="19" t="shared"/>
        <v>8.8319088319088357E-2</v>
      </c>
      <c r="Z43" s="23"/>
      <c r="AA43" s="24">
        <f si="20" t="shared"/>
        <v>201.29999999999995</v>
      </c>
      <c r="AB43" s="18"/>
      <c r="AC43" s="27">
        <f si="21" t="shared"/>
        <v>0.39657210401891241</v>
      </c>
      <c r="AD43" s="21"/>
      <c r="AE43" s="24">
        <f si="22" t="shared"/>
        <v>350.5</v>
      </c>
      <c r="AF43" s="18"/>
      <c r="AG43" s="27">
        <f si="23" t="shared"/>
        <v>8.2053563067702978E-2</v>
      </c>
    </row>
    <row customHeight="1" ht="12" r="44" spans="1:33" x14ac:dyDescent="0.2">
      <c r="A44" s="40">
        <f si="7" t="shared"/>
        <v>2010</v>
      </c>
      <c r="B44" s="26"/>
      <c r="C44" s="48">
        <f si="8" t="shared"/>
        <v>30.100000000000023</v>
      </c>
      <c r="D44" s="25"/>
      <c r="E44" s="49">
        <f si="9" t="shared"/>
        <v>4.8681869642568376E-2</v>
      </c>
      <c r="F44" s="26"/>
      <c r="G44" s="48">
        <f si="10" t="shared"/>
        <v>14.100000000000023</v>
      </c>
      <c r="H44" s="25"/>
      <c r="I44" s="49">
        <f si="11" t="shared"/>
        <v>2.5111308993766738E-2</v>
      </c>
      <c r="J44" s="5"/>
      <c r="K44" s="48">
        <f si="12" t="shared"/>
        <v>4.7000000000000028</v>
      </c>
      <c r="L44" s="25"/>
      <c r="M44" s="49">
        <f si="13" t="shared"/>
        <v>5.1535087719298274E-2</v>
      </c>
      <c r="N44" s="25"/>
      <c r="O44" s="48">
        <f si="14" t="shared"/>
        <v>-4.5999999999999091</v>
      </c>
      <c r="P44" s="25"/>
      <c r="Q44" s="49">
        <f si="15" t="shared"/>
        <v>-2.1384407977313512E-3</v>
      </c>
      <c r="R44" s="25"/>
      <c r="S44" s="48">
        <f si="16" t="shared"/>
        <v>-351</v>
      </c>
      <c r="T44" s="25"/>
      <c r="U44" s="49">
        <f si="17" t="shared"/>
        <v>-0.84639498432601878</v>
      </c>
      <c r="V44" s="25"/>
      <c r="W44" s="48">
        <f si="18" t="shared"/>
        <v>5.5</v>
      </c>
      <c r="X44" s="25"/>
      <c r="Y44" s="49">
        <f si="19" t="shared"/>
        <v>7.1989528795811511E-2</v>
      </c>
      <c r="Z44" s="25"/>
      <c r="AA44" s="48">
        <f si="20" t="shared"/>
        <v>106</v>
      </c>
      <c r="AB44" s="25"/>
      <c r="AC44" s="49">
        <f si="21" t="shared"/>
        <v>0.1495274368740302</v>
      </c>
      <c r="AD44" s="26"/>
      <c r="AE44" s="48">
        <f si="22" t="shared"/>
        <v>-195.19999999999982</v>
      </c>
      <c r="AF44" s="25"/>
      <c r="AG44" s="49">
        <f si="23" t="shared"/>
        <v>-4.2231885939291627E-2</v>
      </c>
    </row>
    <row customHeight="1" ht="12" r="45" spans="1:33" x14ac:dyDescent="0.2">
      <c r="A45" s="20">
        <f si="7" t="shared"/>
        <v>2011</v>
      </c>
      <c r="B45" s="21"/>
      <c r="C45" s="24">
        <f si="8" t="shared"/>
        <v>28.399999999999977</v>
      </c>
      <c r="D45" s="18"/>
      <c r="E45" s="27">
        <f si="9" t="shared"/>
        <v>4.3800123380629205E-2</v>
      </c>
      <c r="F45" s="21"/>
      <c r="G45" s="24">
        <f si="10" t="shared"/>
        <v>-2.2000000000000455</v>
      </c>
      <c r="H45" s="18"/>
      <c r="I45" s="27">
        <f si="11" t="shared"/>
        <v>-3.8220986796387167E-3</v>
      </c>
      <c r="J45" s="21"/>
      <c r="K45" s="24">
        <f si="12" t="shared"/>
        <v>2.8999999999999915</v>
      </c>
      <c r="L45" s="18"/>
      <c r="M45" s="27">
        <f si="13" t="shared"/>
        <v>3.02398331595411E-2</v>
      </c>
      <c r="N45" s="21"/>
      <c r="O45" s="24">
        <f si="14" t="shared"/>
        <v>330.09999999999991</v>
      </c>
      <c r="P45" s="18"/>
      <c r="Q45" s="27">
        <f si="15" t="shared"/>
        <v>0.1537852317726531</v>
      </c>
      <c r="R45" s="21"/>
      <c r="S45" s="24">
        <f si="16" t="shared"/>
        <v>7</v>
      </c>
      <c r="T45" s="18"/>
      <c r="U45" s="27">
        <f si="17" t="shared"/>
        <v>0.10989010989010989</v>
      </c>
      <c r="V45" s="21"/>
      <c r="W45" s="24">
        <f si="18" t="shared"/>
        <v>2.5999999999999943</v>
      </c>
      <c r="X45" s="18"/>
      <c r="Y45" s="27">
        <f si="19" t="shared"/>
        <v>3.1746031746031675E-2</v>
      </c>
      <c r="Z45" s="21"/>
      <c r="AA45" s="24">
        <f si="20" t="shared"/>
        <v>53.100000000000023</v>
      </c>
      <c r="AB45" s="18"/>
      <c r="AC45" s="27">
        <f si="21" t="shared"/>
        <v>6.5161369493189375E-2</v>
      </c>
      <c r="AD45" s="21"/>
      <c r="AE45" s="24">
        <f si="22" t="shared"/>
        <v>421.89999999999964</v>
      </c>
      <c r="AF45" s="18"/>
      <c r="AG45" s="27">
        <f si="23" t="shared"/>
        <v>9.5303711400754401E-2</v>
      </c>
    </row>
    <row customHeight="1" ht="12" r="46" spans="1:33" x14ac:dyDescent="0.2">
      <c r="A46" s="20">
        <f si="7" t="shared"/>
        <v>2012</v>
      </c>
      <c r="B46" s="21"/>
      <c r="C46" s="24">
        <f si="8" t="shared"/>
        <v>26.800000000000068</v>
      </c>
      <c r="D46" s="18"/>
      <c r="E46" s="27">
        <f si="9" t="shared"/>
        <v>3.9598108747045023E-2</v>
      </c>
      <c r="F46" s="21"/>
      <c r="G46" s="24">
        <f si="10" t="shared"/>
        <v>37.600000000000023</v>
      </c>
      <c r="H46" s="18"/>
      <c r="I46" s="27">
        <f si="11" t="shared"/>
        <v>6.5573770491803324E-2</v>
      </c>
      <c r="J46" s="21"/>
      <c r="K46" s="24">
        <f si="12" t="shared"/>
        <v>2.1000000000000085</v>
      </c>
      <c r="L46" s="18"/>
      <c r="M46" s="27">
        <f si="13" t="shared"/>
        <v>2.1255060728745025E-2</v>
      </c>
      <c r="N46" s="21"/>
      <c r="O46" s="24">
        <f si="14" t="shared"/>
        <v>154.59999999999991</v>
      </c>
      <c r="P46" s="18"/>
      <c r="Q46" s="27">
        <f si="15" t="shared"/>
        <v>6.2424291367196932E-2</v>
      </c>
      <c r="R46" s="21"/>
      <c r="S46" s="24">
        <f si="16" t="shared"/>
        <v>-30.300000000000004</v>
      </c>
      <c r="T46" s="18"/>
      <c r="U46" s="27">
        <f si="17" t="shared"/>
        <v>-0.4285714285714286</v>
      </c>
      <c r="V46" s="21"/>
      <c r="W46" s="24">
        <f si="18" t="shared"/>
        <v>0.90000000000000568</v>
      </c>
      <c r="X46" s="18"/>
      <c r="Y46" s="27">
        <f si="19" t="shared"/>
        <v>1.0650887573964565E-2</v>
      </c>
      <c r="Z46" s="21"/>
      <c r="AA46" s="24">
        <f si="20" t="shared"/>
        <v>-224.79999999999995</v>
      </c>
      <c r="AB46" s="18"/>
      <c r="AC46" s="27">
        <f si="21" t="shared"/>
        <v>-0.25898617511520733</v>
      </c>
      <c r="AD46" s="21"/>
      <c r="AE46" s="24">
        <f si="22" t="shared"/>
        <v>-33.099999999999454</v>
      </c>
      <c r="AF46" s="18"/>
      <c r="AG46" s="27">
        <f si="23" t="shared"/>
        <v>-6.8264312819665603E-3</v>
      </c>
    </row>
    <row customHeight="1" ht="12" r="47" spans="1:33" x14ac:dyDescent="0.2">
      <c r="A47" s="40">
        <f si="7" t="shared"/>
        <v>2013</v>
      </c>
      <c r="B47" s="26"/>
      <c r="C47" s="48">
        <f si="8" t="shared"/>
        <v>26.100000000000023</v>
      </c>
      <c r="D47" s="26"/>
      <c r="E47" s="49">
        <f si="9" t="shared"/>
        <v>3.709494030699264E-2</v>
      </c>
      <c r="F47" s="26"/>
      <c r="G47" s="48">
        <f si="10" t="shared"/>
        <v>-29.899999999999977</v>
      </c>
      <c r="H47" s="26"/>
      <c r="I47" s="49">
        <f si="11" t="shared"/>
        <v>-4.8936170212765917E-2</v>
      </c>
      <c r="J47" s="26"/>
      <c r="K47" s="48">
        <f si="12" t="shared"/>
        <v>3.8999999999999915</v>
      </c>
      <c r="L47" s="26"/>
      <c r="M47" s="49">
        <f si="13" t="shared"/>
        <v>3.8652130822596546E-2</v>
      </c>
      <c r="N47" s="26"/>
      <c r="O47" s="48">
        <f si="14" t="shared"/>
        <v>29.900000000000091</v>
      </c>
      <c r="P47" s="26"/>
      <c r="Q47" s="49">
        <f si="15" t="shared"/>
        <v>1.1363636363636399E-2</v>
      </c>
      <c r="R47" s="26"/>
      <c r="S47" s="48">
        <f si="16" t="shared"/>
        <v>0</v>
      </c>
      <c r="T47" s="26"/>
      <c r="U47" s="49">
        <f si="17" t="shared"/>
        <v>0</v>
      </c>
      <c r="V47" s="26"/>
      <c r="W47" s="48">
        <f si="18" t="shared"/>
        <v>0.5</v>
      </c>
      <c r="X47" s="26"/>
      <c r="Y47" s="49">
        <f si="19" t="shared"/>
        <v>5.8548009367681494E-3</v>
      </c>
      <c r="Z47" s="26"/>
      <c r="AA47" s="48">
        <f si="20" t="shared"/>
        <v>-44.300000000000068</v>
      </c>
      <c r="AB47" s="26"/>
      <c r="AC47" s="49">
        <f si="21" t="shared"/>
        <v>-6.8874378109452836E-2</v>
      </c>
      <c r="AD47" s="26"/>
      <c r="AE47" s="48">
        <f si="22" t="shared"/>
        <v>-13.800000000001091</v>
      </c>
      <c r="AF47" s="26"/>
      <c r="AG47" s="49">
        <f si="23" t="shared"/>
        <v>-2.8656270116496235E-3</v>
      </c>
    </row>
    <row customHeight="1" ht="12" r="48" spans="1:33" x14ac:dyDescent="0.2">
      <c r="A48" s="20">
        <f si="7" t="shared"/>
        <v>2014</v>
      </c>
      <c r="B48" s="18"/>
      <c r="C48" s="24">
        <f si="8" t="shared"/>
        <v>29.599999999999909</v>
      </c>
      <c r="D48" s="18"/>
      <c r="E48" s="27">
        <f si="9" t="shared"/>
        <v>4.0564615595450056E-2</v>
      </c>
      <c r="F48" s="18"/>
      <c r="G48" s="24">
        <f si="10" t="shared"/>
        <v>-2.5</v>
      </c>
      <c r="H48" s="18"/>
      <c r="I48" s="27">
        <f si="11" t="shared"/>
        <v>-4.3021855102392016E-3</v>
      </c>
      <c r="J48" s="18"/>
      <c r="K48" s="24">
        <f si="12" t="shared"/>
        <v>10.200000000000003</v>
      </c>
      <c r="L48" s="18"/>
      <c r="M48" s="27">
        <f si="13" t="shared"/>
        <v>9.7328244274809184E-2</v>
      </c>
      <c r="N48" s="18"/>
      <c r="O48" s="24">
        <f si="14" t="shared"/>
        <v>64.5</v>
      </c>
      <c r="P48" s="18"/>
      <c r="Q48" s="27">
        <f si="15" t="shared"/>
        <v>2.4238097027545001E-2</v>
      </c>
      <c r="R48" s="18"/>
      <c r="S48" s="24">
        <f si="16" t="shared"/>
        <v>77.699999999999989</v>
      </c>
      <c r="T48" s="18"/>
      <c r="U48" s="27">
        <f si="17" t="shared"/>
        <v>1.923267326732673</v>
      </c>
      <c r="V48" s="18"/>
      <c r="W48" s="24">
        <f si="18" t="shared"/>
        <v>-0.20000000000000284</v>
      </c>
      <c r="X48" s="18"/>
      <c r="Y48" s="27">
        <f si="19" t="shared"/>
        <v>-2.3282887077998001E-3</v>
      </c>
      <c r="Z48" s="18"/>
      <c r="AA48" s="24">
        <f si="20" t="shared"/>
        <v>7.2000000000000455</v>
      </c>
      <c r="AB48" s="18"/>
      <c r="AC48" s="27">
        <f si="21" t="shared"/>
        <v>1.2022040407413668E-2</v>
      </c>
      <c r="AD48" s="18"/>
      <c r="AE48" s="24">
        <f si="22" t="shared"/>
        <v>186.50000000000182</v>
      </c>
      <c r="AF48" s="18"/>
      <c r="AG48" s="27">
        <f si="23" t="shared"/>
        <v>3.8838792977780021E-2</v>
      </c>
    </row>
    <row customHeight="1" ht="12" r="49" spans="1:33" x14ac:dyDescent="0.2">
      <c r="A49" s="20">
        <f si="7" t="shared"/>
        <v>2015</v>
      </c>
      <c r="B49" s="18"/>
      <c r="C49" s="24">
        <f si="8" t="shared"/>
        <v>14.900000000000091</v>
      </c>
      <c r="D49" s="18"/>
      <c r="E49" s="27">
        <f si="9" t="shared"/>
        <v>1.9623337284340962E-2</v>
      </c>
      <c r="F49" s="18"/>
      <c r="G49" s="24">
        <f si="10" t="shared"/>
        <v>-3.5</v>
      </c>
      <c r="H49" s="18"/>
      <c r="I49" s="27">
        <f si="11" t="shared"/>
        <v>-6.0490839958520564E-3</v>
      </c>
      <c r="J49" s="18"/>
      <c r="K49" s="24">
        <f si="12" t="shared"/>
        <v>5</v>
      </c>
      <c r="L49" s="18"/>
      <c r="M49" s="27">
        <f si="13" t="shared"/>
        <v>4.3478260869565216E-2</v>
      </c>
      <c r="N49" s="18"/>
      <c r="O49" s="24">
        <f si="14" t="shared"/>
        <v>148.20000000000027</v>
      </c>
      <c r="P49" s="18"/>
      <c r="Q49" s="27">
        <f si="15" t="shared"/>
        <v>5.4373348987379028E-2</v>
      </c>
      <c r="R49" s="18"/>
      <c r="S49" s="24">
        <f si="16" t="shared"/>
        <v>25</v>
      </c>
      <c r="T49" s="18"/>
      <c r="U49" s="27">
        <f si="17" t="shared"/>
        <v>0.21168501270110077</v>
      </c>
      <c r="V49" s="18"/>
      <c r="W49" s="24">
        <f si="18" t="shared"/>
        <v>6.5</v>
      </c>
      <c r="X49" s="18"/>
      <c r="Y49" s="27">
        <f si="19" t="shared"/>
        <v>7.5845974329054835E-2</v>
      </c>
      <c r="Z49" s="18"/>
      <c r="AA49" s="24">
        <f si="20" t="shared"/>
        <v>8.5</v>
      </c>
      <c r="AB49" s="18"/>
      <c r="AC49" s="27">
        <f si="21" t="shared"/>
        <v>1.4024088434251774E-2</v>
      </c>
      <c r="AD49" s="18"/>
      <c r="AE49" s="24">
        <f si="22" t="shared"/>
        <v>204.60000000000036</v>
      </c>
      <c r="AF49" s="18"/>
      <c r="AG49" s="27">
        <f si="23" t="shared"/>
        <v>4.1015155159971201E-2</v>
      </c>
    </row>
    <row customHeight="1" ht="12" r="50" spans="1:33" x14ac:dyDescent="0.2">
      <c r="A50" s="20">
        <f si="7" t="shared"/>
        <v>2016</v>
      </c>
      <c r="B50" s="18"/>
      <c r="C50" s="24">
        <f si="8" t="shared"/>
        <v>18.199999999999932</v>
      </c>
      <c r="D50" s="18"/>
      <c r="E50" s="27">
        <f si="9" t="shared"/>
        <v>2.3508137432187975E-2</v>
      </c>
      <c r="F50" s="18"/>
      <c r="G50" s="24">
        <f si="10" t="shared"/>
        <v>12.799999999999955</v>
      </c>
      <c r="H50" s="18"/>
      <c r="I50" s="27">
        <f si="11" t="shared"/>
        <v>2.2256998782820298E-2</v>
      </c>
      <c r="J50" s="18"/>
      <c r="K50" s="24">
        <f si="12" t="shared"/>
        <v>8.5999999999999943</v>
      </c>
      <c r="L50" s="18"/>
      <c r="M50" s="27">
        <f si="13" t="shared"/>
        <v>7.1666666666666615E-2</v>
      </c>
      <c r="N50" s="18"/>
      <c r="O50" s="24">
        <f si="14" t="shared"/>
        <v>85.399999999999636</v>
      </c>
      <c r="P50" s="18"/>
      <c r="Q50" s="27">
        <f si="15" t="shared"/>
        <v>2.9716751339689481E-2</v>
      </c>
      <c r="R50" s="18"/>
      <c r="S50" s="24">
        <f si="16" t="shared"/>
        <v>2.5999999999999943</v>
      </c>
      <c r="T50" s="18"/>
      <c r="U50" s="27">
        <f si="17" t="shared"/>
        <v>1.8169112508735111E-2</v>
      </c>
      <c r="V50" s="18"/>
      <c r="W50" s="24">
        <f si="18" t="shared"/>
        <v>-3</v>
      </c>
      <c r="X50" s="18"/>
      <c r="Y50" s="27">
        <f si="19" t="shared"/>
        <v>-3.2537960954446853E-2</v>
      </c>
      <c r="Z50" s="18"/>
      <c r="AA50" s="24">
        <f si="20" t="shared"/>
        <v>16.100000000000023</v>
      </c>
      <c r="AB50" s="18"/>
      <c r="AC50" s="27">
        <f si="21" t="shared"/>
        <v>2.6195899772209603E-2</v>
      </c>
      <c r="AD50" s="18"/>
      <c r="AE50" s="24">
        <f si="22" t="shared"/>
        <v>140.699999999998</v>
      </c>
      <c r="AF50" s="18"/>
      <c r="AG50" s="27">
        <f si="23" t="shared"/>
        <v>2.7094165222414399E-2</v>
      </c>
    </row>
    <row customHeight="1" ht="12" r="51" spans="1:33" x14ac:dyDescent="0.2">
      <c r="A51" s="20">
        <f si="7" t="shared"/>
        <v>2017</v>
      </c>
      <c r="B51" s="18"/>
      <c r="C51" s="24">
        <f si="8" t="shared"/>
        <v>35.399999999999977</v>
      </c>
      <c r="D51" s="18"/>
      <c r="E51" s="27">
        <f si="9" t="shared"/>
        <v>4.4674406865219556E-2</v>
      </c>
      <c r="F51" s="18"/>
      <c r="G51" s="24">
        <f si="10" t="shared"/>
        <v>5.6000000000000227</v>
      </c>
      <c r="H51" s="18"/>
      <c r="I51" s="27">
        <f si="11" t="shared"/>
        <v>9.5254294948120821E-3</v>
      </c>
      <c r="J51" s="18"/>
      <c r="K51" s="24">
        <f si="12" t="shared"/>
        <v>6.0800000000000125</v>
      </c>
      <c r="L51" s="18"/>
      <c r="M51" s="27">
        <f si="13" t="shared"/>
        <v>4.7278382581648619E-2</v>
      </c>
      <c r="N51" s="18"/>
      <c r="O51" s="24">
        <f si="14" t="shared"/>
        <v>139.90000000000009</v>
      </c>
      <c r="P51" s="18"/>
      <c r="Q51" s="27">
        <f si="15" t="shared"/>
        <v>4.7276290889429612E-2</v>
      </c>
      <c r="R51" s="18"/>
      <c r="S51" s="24">
        <f si="16" t="shared"/>
        <v>-2.5</v>
      </c>
      <c r="T51" s="18"/>
      <c r="U51" s="27">
        <f si="17" t="shared"/>
        <v>-1.7158544955387784E-2</v>
      </c>
      <c r="V51" s="18"/>
      <c r="W51" s="24">
        <f si="18" t="shared"/>
        <v>11.399999999999991</v>
      </c>
      <c r="X51" s="18"/>
      <c r="Y51" s="27">
        <f si="19" t="shared"/>
        <v>0.12780269058295954</v>
      </c>
      <c r="Z51" s="18"/>
      <c r="AA51" s="24">
        <f si="20" t="shared"/>
        <v>0</v>
      </c>
      <c r="AB51" s="18"/>
      <c r="AC51" s="27">
        <f si="21" t="shared"/>
        <v>0</v>
      </c>
      <c r="AD51" s="18"/>
      <c r="AE51" s="24">
        <f si="22" t="shared"/>
        <v>195.88000000000102</v>
      </c>
      <c r="AF51" s="18"/>
      <c r="AG51" s="27">
        <f si="23" t="shared"/>
        <v>3.6724975157958091E-2</v>
      </c>
    </row>
    <row customHeight="1" ht="12" r="52" spans="1:33" x14ac:dyDescent="0.2">
      <c r="A52" s="20">
        <v>2018</v>
      </c>
      <c r="B52" s="18"/>
      <c r="C52" s="24">
        <f si="8" t="shared"/>
        <v>34.300000000000068</v>
      </c>
      <c r="D52" s="18"/>
      <c r="E52" s="27">
        <f si="9" t="shared"/>
        <v>4.1435129258275027E-2</v>
      </c>
      <c r="F52" s="18"/>
      <c r="G52" s="24">
        <f si="10" t="shared"/>
        <v>19.200000000000045</v>
      </c>
      <c r="H52" s="18"/>
      <c r="I52" s="27">
        <f si="11" t="shared"/>
        <v>3.2350463352990806E-2</v>
      </c>
      <c r="J52" s="18"/>
      <c r="K52" s="24">
        <f si="12" t="shared"/>
        <v>4.2199999999999989</v>
      </c>
      <c r="L52" s="18"/>
      <c r="M52" s="27">
        <f si="13" t="shared"/>
        <v>3.1333531333531325E-2</v>
      </c>
      <c r="N52" s="18"/>
      <c r="O52" s="24">
        <f si="14" t="shared"/>
        <v>90.300000000000182</v>
      </c>
      <c r="P52" s="18"/>
      <c r="Q52" s="27">
        <f si="15" t="shared"/>
        <v>2.9137491529799033E-2</v>
      </c>
      <c r="R52" s="18"/>
      <c r="S52" s="24">
        <f si="16" t="shared"/>
        <v>-49.199999999999989</v>
      </c>
      <c r="T52" s="18"/>
      <c r="U52" s="27">
        <f si="17" t="shared"/>
        <v>-0.34357541899441335</v>
      </c>
      <c r="V52" s="18"/>
      <c r="W52" s="24">
        <f si="18" t="shared"/>
        <v>0.80000000000001137</v>
      </c>
      <c r="X52" s="18"/>
      <c r="Y52" s="27">
        <f si="19" t="shared"/>
        <v>7.9522862823062767E-3</v>
      </c>
      <c r="Z52" s="18"/>
      <c r="AA52" s="24">
        <f si="20" t="shared"/>
        <v>0</v>
      </c>
      <c r="AB52" s="18"/>
      <c r="AC52" s="27">
        <f si="21" t="shared"/>
        <v>0</v>
      </c>
      <c r="AD52" s="18"/>
      <c r="AE52" s="24">
        <f si="22" t="shared"/>
        <v>99.619999999999891</v>
      </c>
      <c r="AF52" s="18"/>
      <c r="AG52" s="27">
        <f si="23" t="shared"/>
        <v>1.8015834837365567E-2</v>
      </c>
    </row>
    <row r="53" spans="1:33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x14ac:dyDescent="0.2">
      <c r="A54" s="21" t="s">
        <v>1</v>
      </c>
    </row>
    <row r="55" spans="1:33" x14ac:dyDescent="0.2">
      <c r="A55" s="21"/>
    </row>
    <row r="56" spans="1:33" x14ac:dyDescent="0.2">
      <c r="A56" s="21"/>
    </row>
  </sheetData>
  <mergeCells count="20">
    <mergeCell ref="A28:AE28"/>
    <mergeCell ref="C31:E31"/>
    <mergeCell ref="G31:I31"/>
    <mergeCell ref="K31:M31"/>
    <mergeCell ref="O31:Q31"/>
    <mergeCell ref="S31:U31"/>
    <mergeCell ref="W31:Y31"/>
    <mergeCell ref="AA31:AC31"/>
    <mergeCell ref="A31:A32"/>
    <mergeCell ref="A29:AE29"/>
    <mergeCell ref="A1:AE1"/>
    <mergeCell ref="A2:AE2"/>
    <mergeCell ref="C4:E4"/>
    <mergeCell ref="G4:I4"/>
    <mergeCell ref="K4:M4"/>
    <mergeCell ref="O4:Q4"/>
    <mergeCell ref="S4:U4"/>
    <mergeCell ref="W4:Y4"/>
    <mergeCell ref="AA4:AC4"/>
    <mergeCell ref="A4:A5"/>
  </mergeCells>
  <pageMargins bottom="1" footer="0.25" header="0.5" left="0.5" right="0.5" top="0.7"/>
  <pageSetup cellComments="atEnd" fitToHeight="0" orientation="portrait" r:id="rId1" scale="74"/>
  <headerFooter>
    <oddFooter><![CDATA[&L&"Arial,Regular"&8Sources:  Department of Education and Department of Management
Iowa LSA Staff Contact:  Josie Gerrietts (515.725.2249) &Ujosie.gerrietts@legis.iowa.gov
&C&9&G
&R&G]]></oddFooter>
  </headerFooter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101"/>
  <sheetViews>
    <sheetView workbookViewId="0">
      <pane activePane="bottomRight" state="frozen" topLeftCell="B11" xSplit="1" ySplit="1"/>
      <selection activeCell="B1" pane="topRight" sqref="B1"/>
      <selection activeCell="A2" pane="bottomLeft" sqref="A2"/>
      <selection activeCell="I23" pane="bottomRight" sqref="I23"/>
    </sheetView>
  </sheetViews>
  <sheetFormatPr defaultRowHeight="12" x14ac:dyDescent="0.2"/>
  <cols>
    <col min="1" max="1" bestFit="true" customWidth="true" style="50" width="9.28515625" collapsed="false"/>
    <col min="2" max="2" bestFit="true" customWidth="true" style="50" width="14.28515625" collapsed="false"/>
    <col min="3" max="3" bestFit="true" customWidth="true" style="50" width="19.5703125" collapsed="false"/>
    <col min="4" max="4" bestFit="true" customWidth="true" style="50" width="21.0" collapsed="false"/>
    <col min="5" max="5" bestFit="true" customWidth="true" style="50" width="15.7109375" collapsed="false"/>
    <col min="6" max="6" bestFit="true" customWidth="true" style="50" width="17.42578125" collapsed="false"/>
    <col min="7" max="7" bestFit="true" customWidth="true" style="50" width="12.5703125" collapsed="false"/>
    <col min="8" max="8" bestFit="true" customWidth="true" style="50" width="14.28515625" collapsed="false"/>
    <col min="9" max="9" bestFit="true" customWidth="true" style="50" width="24.0" collapsed="false"/>
    <col min="10" max="10" bestFit="true" customWidth="true" style="50" width="10.28515625" collapsed="false"/>
    <col min="11" max="11" bestFit="true" customWidth="true" style="50" width="17.28515625" collapsed="false"/>
    <col min="12" max="12" bestFit="true" customWidth="true" style="50" width="17.42578125" collapsed="false"/>
    <col min="13" max="13" customWidth="true" style="50" width="8.85546875" collapsed="false"/>
    <col min="14" max="16384" style="50" width="9.140625" collapsed="false"/>
  </cols>
  <sheetData>
    <row r="1" spans="1:12" x14ac:dyDescent="0.2">
      <c r="A1" s="50" t="s">
        <v>26</v>
      </c>
      <c r="B1" s="50" t="s">
        <v>27</v>
      </c>
      <c r="C1" s="50" t="s">
        <v>9</v>
      </c>
      <c r="D1" s="50" t="s">
        <v>8</v>
      </c>
      <c r="E1" s="50" t="s">
        <v>7</v>
      </c>
      <c r="F1" s="58" t="s">
        <v>6</v>
      </c>
      <c r="G1" s="58" t="s">
        <v>5</v>
      </c>
      <c r="H1" s="50" t="s">
        <v>4</v>
      </c>
      <c r="I1" s="50" t="s">
        <v>13</v>
      </c>
      <c r="J1" s="50" t="s">
        <v>3</v>
      </c>
      <c r="K1" s="50" t="s">
        <v>30</v>
      </c>
      <c r="L1" s="50" t="s">
        <v>31</v>
      </c>
    </row>
    <row r="2" spans="1:12" x14ac:dyDescent="0.2">
      <c r="A2" s="50">
        <v>1998</v>
      </c>
      <c r="B2" s="50" t="s">
        <v>28</v>
      </c>
      <c r="C2" s="57">
        <v>438.9</v>
      </c>
      <c r="D2" s="57">
        <v>382.4</v>
      </c>
      <c r="E2" s="57">
        <v>46.1</v>
      </c>
      <c r="F2" s="57">
        <v>1558.2</v>
      </c>
      <c r="G2" s="57">
        <v>127.8</v>
      </c>
      <c r="H2" s="57">
        <v>31.3</v>
      </c>
      <c r="I2" s="57">
        <v>262.3</v>
      </c>
      <c r="J2" s="57">
        <f ref="J2:J11" si="0" t="shared">SUM(C2:I2)</f>
        <v>2847.0000000000005</v>
      </c>
      <c r="K2" s="56">
        <v>566798</v>
      </c>
      <c r="L2" s="55">
        <v>505130</v>
      </c>
    </row>
    <row r="3" spans="1:12" x14ac:dyDescent="0.2">
      <c r="A3" s="50">
        <v>1999</v>
      </c>
      <c r="B3" s="50" t="s">
        <v>28</v>
      </c>
      <c r="C3" s="57">
        <v>461.4</v>
      </c>
      <c r="D3" s="57">
        <v>405.6</v>
      </c>
      <c r="E3" s="57">
        <v>49.6</v>
      </c>
      <c r="F3" s="57">
        <v>1611.9</v>
      </c>
      <c r="G3" s="57">
        <v>144.6</v>
      </c>
      <c r="H3" s="57">
        <v>33.9</v>
      </c>
      <c r="I3" s="57">
        <v>278.5</v>
      </c>
      <c r="J3" s="57">
        <f si="0" t="shared"/>
        <v>2985.5</v>
      </c>
      <c r="K3" s="56">
        <v>569723</v>
      </c>
      <c r="L3" s="55">
        <v>502534</v>
      </c>
    </row>
    <row r="4" spans="1:12" x14ac:dyDescent="0.2">
      <c r="A4" s="50">
        <v>2000</v>
      </c>
      <c r="B4" s="50" t="s">
        <v>28</v>
      </c>
      <c r="C4" s="57">
        <v>480.6</v>
      </c>
      <c r="D4" s="57">
        <v>378.7</v>
      </c>
      <c r="E4" s="57">
        <v>50.6</v>
      </c>
      <c r="F4" s="57">
        <v>1698.5</v>
      </c>
      <c r="G4" s="57">
        <v>167.5</v>
      </c>
      <c r="H4" s="57">
        <v>38.200000000000003</v>
      </c>
      <c r="I4" s="57">
        <v>322.60000000000002</v>
      </c>
      <c r="J4" s="57">
        <f si="0" t="shared"/>
        <v>3136.7</v>
      </c>
      <c r="K4" s="56">
        <v>569387</v>
      </c>
      <c r="L4" s="55">
        <v>498607</v>
      </c>
    </row>
    <row r="5" spans="1:12" x14ac:dyDescent="0.2">
      <c r="A5" s="50">
        <v>2001</v>
      </c>
      <c r="B5" s="50" t="s">
        <v>28</v>
      </c>
      <c r="C5" s="57">
        <v>500.1</v>
      </c>
      <c r="D5" s="57">
        <v>405.2</v>
      </c>
      <c r="E5" s="57">
        <v>59</v>
      </c>
      <c r="F5" s="57">
        <v>1747.3</v>
      </c>
      <c r="G5" s="57">
        <v>173.9</v>
      </c>
      <c r="H5" s="57">
        <v>36.299999999999997</v>
      </c>
      <c r="I5" s="57">
        <v>343.1</v>
      </c>
      <c r="J5" s="57">
        <f si="0" t="shared"/>
        <v>3264.9</v>
      </c>
      <c r="K5" s="56">
        <v>567344</v>
      </c>
      <c r="L5" s="55">
        <v>494290</v>
      </c>
    </row>
    <row r="6" spans="1:12" x14ac:dyDescent="0.2">
      <c r="A6" s="50">
        <v>2002</v>
      </c>
      <c r="B6" s="50" t="s">
        <v>28</v>
      </c>
      <c r="C6" s="57">
        <v>522.20000000000005</v>
      </c>
      <c r="D6" s="57">
        <v>425.2</v>
      </c>
      <c r="E6" s="57">
        <v>64.400000000000006</v>
      </c>
      <c r="F6" s="57">
        <v>1725.1</v>
      </c>
      <c r="G6" s="57">
        <v>203.1</v>
      </c>
      <c r="H6" s="57">
        <v>42.1</v>
      </c>
      <c r="I6" s="57">
        <v>360.8</v>
      </c>
      <c r="J6" s="57">
        <f si="0" t="shared"/>
        <v>3342.9</v>
      </c>
      <c r="K6" s="56">
        <v>564747</v>
      </c>
      <c r="L6" s="55">
        <v>489522</v>
      </c>
    </row>
    <row r="7" spans="1:12" x14ac:dyDescent="0.2">
      <c r="A7" s="50">
        <v>2003</v>
      </c>
      <c r="B7" s="50" t="s">
        <v>28</v>
      </c>
      <c r="C7" s="57">
        <v>536.20000000000005</v>
      </c>
      <c r="D7" s="57">
        <v>465.5</v>
      </c>
      <c r="E7" s="57">
        <v>68.5</v>
      </c>
      <c r="F7" s="57">
        <v>1784.1</v>
      </c>
      <c r="G7" s="57">
        <v>178.2</v>
      </c>
      <c r="H7" s="57">
        <v>47.3</v>
      </c>
      <c r="I7" s="57">
        <v>386.5</v>
      </c>
      <c r="J7" s="57">
        <f si="0" t="shared"/>
        <v>3466.3</v>
      </c>
      <c r="K7" s="56">
        <v>562056</v>
      </c>
      <c r="L7" s="55">
        <v>487021.4</v>
      </c>
    </row>
    <row r="8" spans="1:12" x14ac:dyDescent="0.2">
      <c r="A8" s="50">
        <v>2004</v>
      </c>
      <c r="B8" s="50" t="s">
        <v>28</v>
      </c>
      <c r="C8" s="57">
        <v>548.70000000000005</v>
      </c>
      <c r="D8" s="57">
        <v>476.3</v>
      </c>
      <c r="E8" s="57">
        <v>73.900000000000006</v>
      </c>
      <c r="F8" s="57">
        <v>1776.7</v>
      </c>
      <c r="G8" s="57">
        <v>167.3</v>
      </c>
      <c r="H8" s="57">
        <v>47</v>
      </c>
      <c r="I8" s="57">
        <v>414.9</v>
      </c>
      <c r="J8" s="57">
        <f si="0" t="shared"/>
        <v>3504.8000000000006</v>
      </c>
      <c r="K8" s="56">
        <v>561386</v>
      </c>
      <c r="L8" s="55">
        <v>485011</v>
      </c>
    </row>
    <row r="9" spans="1:12" x14ac:dyDescent="0.2">
      <c r="A9" s="50">
        <v>2005</v>
      </c>
      <c r="B9" s="50" t="s">
        <v>28</v>
      </c>
      <c r="C9" s="52">
        <v>532.5</v>
      </c>
      <c r="D9" s="52">
        <v>499.3</v>
      </c>
      <c r="E9" s="52">
        <v>77.7</v>
      </c>
      <c r="F9" s="53">
        <v>1881.2</v>
      </c>
      <c r="G9" s="53">
        <v>169.1</v>
      </c>
      <c r="H9" s="52">
        <v>47</v>
      </c>
      <c r="I9" s="52">
        <v>443.2</v>
      </c>
      <c r="J9" s="52">
        <f si="0" t="shared"/>
        <v>3649.9999999999995</v>
      </c>
      <c r="K9" s="51">
        <v>560606</v>
      </c>
      <c r="L9" s="51">
        <v>483335</v>
      </c>
    </row>
    <row customFormat="1" r="10" s="54" spans="1:12" x14ac:dyDescent="0.2">
      <c r="A10" s="50">
        <v>2006</v>
      </c>
      <c r="B10" s="50" t="s">
        <v>28</v>
      </c>
      <c r="C10" s="52">
        <v>543.70000000000005</v>
      </c>
      <c r="D10" s="52">
        <v>509.2</v>
      </c>
      <c r="E10" s="52">
        <v>79.400000000000006</v>
      </c>
      <c r="F10" s="53">
        <v>1963.9</v>
      </c>
      <c r="G10" s="53">
        <v>203.8</v>
      </c>
      <c r="H10" s="52">
        <v>58</v>
      </c>
      <c r="I10" s="52">
        <v>473.2</v>
      </c>
      <c r="J10" s="52">
        <f si="0" t="shared"/>
        <v>3831.2000000000003</v>
      </c>
      <c r="K10" s="51">
        <v>560259</v>
      </c>
      <c r="L10" s="51">
        <v>483105</v>
      </c>
    </row>
    <row customFormat="1" r="11" s="54" spans="1:12" x14ac:dyDescent="0.2">
      <c r="A11" s="50">
        <v>2007</v>
      </c>
      <c r="B11" s="50" t="s">
        <v>28</v>
      </c>
      <c r="C11" s="52">
        <v>570.6</v>
      </c>
      <c r="D11" s="52">
        <v>521.5</v>
      </c>
      <c r="E11" s="52">
        <v>83.6</v>
      </c>
      <c r="F11" s="53">
        <v>2048.3000000000002</v>
      </c>
      <c r="G11" s="53">
        <v>253.5</v>
      </c>
      <c r="H11" s="52">
        <v>64.8</v>
      </c>
      <c r="I11" s="52">
        <v>493.6</v>
      </c>
      <c r="J11" s="52">
        <f si="0" t="shared"/>
        <v>4035.9</v>
      </c>
      <c r="K11" s="51">
        <v>561016</v>
      </c>
      <c r="L11" s="51">
        <v>482584</v>
      </c>
    </row>
    <row customFormat="1" r="12" s="54" spans="1:12" x14ac:dyDescent="0.2">
      <c r="A12" s="50">
        <v>2008</v>
      </c>
      <c r="B12" s="50" t="s">
        <v>28</v>
      </c>
      <c r="C12" s="52">
        <v>584.1</v>
      </c>
      <c r="D12" s="52">
        <v>536.79999999999995</v>
      </c>
      <c r="E12" s="52">
        <v>89.2</v>
      </c>
      <c r="F12" s="53">
        <v>2145.6</v>
      </c>
      <c r="G12" s="53">
        <v>338.1</v>
      </c>
      <c r="H12" s="52">
        <v>70.2</v>
      </c>
      <c r="I12" s="52">
        <v>507.6</v>
      </c>
      <c r="J12" s="52">
        <v>4271.5999999999995</v>
      </c>
      <c r="K12" s="51">
        <v>560490</v>
      </c>
      <c r="L12" s="51">
        <v>480609</v>
      </c>
    </row>
    <row r="13" spans="1:12" x14ac:dyDescent="0.2">
      <c r="A13" s="50">
        <v>2009</v>
      </c>
      <c r="B13" s="50" t="s">
        <v>28</v>
      </c>
      <c r="C13" s="52">
        <v>618.29999999999995</v>
      </c>
      <c r="D13" s="52">
        <v>561.5</v>
      </c>
      <c r="E13" s="52">
        <v>91.2</v>
      </c>
      <c r="F13" s="53">
        <v>2151.1</v>
      </c>
      <c r="G13" s="53">
        <v>414.7</v>
      </c>
      <c r="H13" s="52">
        <v>76.400000000000006</v>
      </c>
      <c r="I13" s="52">
        <v>708.9</v>
      </c>
      <c r="J13" s="52">
        <f ref="J13:J20" si="1" t="shared">SUM(C13:I13)</f>
        <v>4622.0999999999995</v>
      </c>
      <c r="K13" s="51">
        <v>548844</v>
      </c>
      <c r="L13" s="51">
        <v>477019</v>
      </c>
    </row>
    <row r="14" spans="1:12" x14ac:dyDescent="0.2">
      <c r="A14" s="50">
        <v>2010</v>
      </c>
      <c r="B14" s="50" t="s">
        <v>28</v>
      </c>
      <c r="C14" s="52">
        <v>648.4</v>
      </c>
      <c r="D14" s="52">
        <v>575.6</v>
      </c>
      <c r="E14" s="52">
        <v>95.9</v>
      </c>
      <c r="F14" s="53">
        <v>2146.5</v>
      </c>
      <c r="G14" s="53">
        <v>63.7</v>
      </c>
      <c r="H14" s="52">
        <v>81.900000000000006</v>
      </c>
      <c r="I14" s="52">
        <v>814.9</v>
      </c>
      <c r="J14" s="52">
        <f si="1" t="shared"/>
        <v>4426.8999999999996</v>
      </c>
      <c r="K14" s="51">
        <v>553016</v>
      </c>
      <c r="L14" s="51">
        <v>474227</v>
      </c>
    </row>
    <row r="15" spans="1:12" x14ac:dyDescent="0.2">
      <c r="A15" s="50">
        <v>2011</v>
      </c>
      <c r="B15" s="50" t="s">
        <v>28</v>
      </c>
      <c r="C15" s="52">
        <v>676.8</v>
      </c>
      <c r="D15" s="52">
        <v>573.4</v>
      </c>
      <c r="E15" s="52">
        <v>98.8</v>
      </c>
      <c r="F15" s="53">
        <v>2476.6</v>
      </c>
      <c r="G15" s="53">
        <v>70.7</v>
      </c>
      <c r="H15" s="52">
        <v>84.5</v>
      </c>
      <c r="I15" s="52">
        <v>868</v>
      </c>
      <c r="J15" s="52">
        <f si="1" t="shared"/>
        <v>4848.7999999999993</v>
      </c>
      <c r="K15" s="51">
        <v>550510</v>
      </c>
      <c r="L15" s="51">
        <v>473493</v>
      </c>
    </row>
    <row r="16" spans="1:12" x14ac:dyDescent="0.2">
      <c r="A16" s="50">
        <v>2012</v>
      </c>
      <c r="B16" s="50" t="s">
        <v>28</v>
      </c>
      <c r="C16" s="52">
        <v>703.6</v>
      </c>
      <c r="D16" s="52">
        <v>611</v>
      </c>
      <c r="E16" s="52">
        <v>100.9</v>
      </c>
      <c r="F16" s="53">
        <v>2631.2</v>
      </c>
      <c r="G16" s="53">
        <v>40.4</v>
      </c>
      <c r="H16" s="52">
        <v>85.4</v>
      </c>
      <c r="I16" s="52">
        <v>643.20000000000005</v>
      </c>
      <c r="J16" s="52">
        <f si="1" t="shared"/>
        <v>4815.7</v>
      </c>
      <c r="K16" s="51">
        <v>551107</v>
      </c>
      <c r="L16" s="51">
        <v>473504</v>
      </c>
    </row>
    <row r="17" spans="1:12" x14ac:dyDescent="0.2">
      <c r="A17" s="50">
        <v>2013</v>
      </c>
      <c r="B17" s="50" t="s">
        <v>28</v>
      </c>
      <c r="C17" s="52">
        <v>729.7</v>
      </c>
      <c r="D17" s="52">
        <v>581.1</v>
      </c>
      <c r="E17" s="52">
        <v>104.8</v>
      </c>
      <c r="F17" s="53">
        <v>2661.1</v>
      </c>
      <c r="G17" s="53">
        <v>40.4</v>
      </c>
      <c r="H17" s="52">
        <v>85.9</v>
      </c>
      <c r="I17" s="52">
        <v>598.9</v>
      </c>
      <c r="J17" s="52">
        <f si="1" t="shared"/>
        <v>4801.8999999999987</v>
      </c>
      <c r="K17" s="51">
        <v>549157</v>
      </c>
      <c r="L17" s="51">
        <v>476245</v>
      </c>
    </row>
    <row r="18" spans="1:12" x14ac:dyDescent="0.2">
      <c r="A18" s="50">
        <v>2014</v>
      </c>
      <c r="B18" s="50" t="s">
        <v>28</v>
      </c>
      <c r="C18" s="52">
        <v>759.3</v>
      </c>
      <c r="D18" s="52">
        <v>578.6</v>
      </c>
      <c r="E18" s="52">
        <v>115</v>
      </c>
      <c r="F18" s="53">
        <v>2725.6</v>
      </c>
      <c r="G18" s="53">
        <v>118.1</v>
      </c>
      <c r="H18" s="52">
        <v>85.7</v>
      </c>
      <c r="I18" s="52">
        <v>606.1</v>
      </c>
      <c r="J18" s="52">
        <f si="1" t="shared"/>
        <v>4988.4000000000005</v>
      </c>
      <c r="K18" s="51">
        <v>550466</v>
      </c>
      <c r="L18" s="51">
        <v>478921</v>
      </c>
    </row>
    <row r="19" spans="1:12" x14ac:dyDescent="0.2">
      <c r="A19" s="50">
        <v>2015</v>
      </c>
      <c r="B19" s="50" t="s">
        <v>28</v>
      </c>
      <c r="C19" s="52">
        <v>774.2</v>
      </c>
      <c r="D19" s="52">
        <v>575.1</v>
      </c>
      <c r="E19" s="52">
        <v>120</v>
      </c>
      <c r="F19" s="53">
        <v>2873.8</v>
      </c>
      <c r="G19" s="53">
        <v>143.1</v>
      </c>
      <c r="H19" s="52">
        <v>92.2</v>
      </c>
      <c r="I19" s="52">
        <v>614.6</v>
      </c>
      <c r="J19" s="52">
        <f si="1" t="shared"/>
        <v>5193.0000000000009</v>
      </c>
      <c r="K19" s="51">
        <v>553160</v>
      </c>
      <c r="L19" s="51">
        <v>480772</v>
      </c>
    </row>
    <row r="20" spans="1:12" x14ac:dyDescent="0.2">
      <c r="A20" s="50">
        <v>2016</v>
      </c>
      <c r="B20" s="50" t="s">
        <v>28</v>
      </c>
      <c r="C20" s="52">
        <v>792.4</v>
      </c>
      <c r="D20" s="52">
        <v>587.9</v>
      </c>
      <c r="E20" s="52">
        <v>128.6</v>
      </c>
      <c r="F20" s="53">
        <v>2959.2</v>
      </c>
      <c r="G20" s="53">
        <v>145.69999999999999</v>
      </c>
      <c r="H20" s="52">
        <v>89.2</v>
      </c>
      <c r="I20" s="52">
        <v>630.70000000000005</v>
      </c>
      <c r="J20" s="52">
        <f si="1" t="shared"/>
        <v>5333.6999999999989</v>
      </c>
      <c r="K20" s="51">
        <v>554974</v>
      </c>
      <c r="L20" s="65">
        <v>483451</v>
      </c>
    </row>
    <row r="21" spans="1:12" x14ac:dyDescent="0.2">
      <c r="A21" s="50">
        <v>2017</v>
      </c>
      <c r="B21" s="50" t="s">
        <v>28</v>
      </c>
      <c r="C21" s="52">
        <v>827.8</v>
      </c>
      <c r="D21" s="50">
        <v>593.5</v>
      </c>
      <c r="E21" s="63">
        <f>133.9+0.78</f>
        <v>134.68</v>
      </c>
      <c r="F21" s="64">
        <v>3099.1</v>
      </c>
      <c r="G21" s="50">
        <v>143.19999999999999</v>
      </c>
      <c r="H21" s="50">
        <f>90.3+10.3</f>
        <v>100.6</v>
      </c>
      <c r="I21" s="50">
        <v>630.70000000000005</v>
      </c>
      <c r="J21" s="52">
        <f>IF(C21&gt;0,SUM(C21:I21),"")</f>
        <v>5529.58</v>
      </c>
      <c r="K21" s="51">
        <v>559535</v>
      </c>
      <c r="L21" s="66">
        <v>485147</v>
      </c>
    </row>
    <row r="22" spans="1:12" x14ac:dyDescent="0.2">
      <c r="A22" s="50">
        <v>2018</v>
      </c>
      <c r="B22" s="50" t="s">
        <v>29</v>
      </c>
      <c r="C22" s="50">
        <v>862.1</v>
      </c>
      <c r="D22" s="50">
        <v>612.70000000000005</v>
      </c>
      <c r="E22" s="50">
        <v>138.9</v>
      </c>
      <c r="F22" s="64">
        <v>3189.4</v>
      </c>
      <c r="G22" s="63">
        <v>94</v>
      </c>
      <c r="H22" s="50">
        <v>101.4</v>
      </c>
      <c r="I22" s="50">
        <v>630.70000000000005</v>
      </c>
      <c r="J22" s="52">
        <f>IF(C22&gt;0,SUM(C22:I22),"")</f>
        <v>5629.2</v>
      </c>
      <c r="K22" s="65">
        <v>563424</v>
      </c>
      <c r="L22" s="65">
        <v>486246.40000000002</v>
      </c>
    </row>
    <row r="23" spans="1:12" x14ac:dyDescent="0.2">
      <c r="J23" s="50" t="str">
        <f ref="J23:J85" si="2" t="shared">IF(C23&gt;0,SUM(C23:I23),"")</f>
        <v/>
      </c>
    </row>
    <row r="24" spans="1:12" x14ac:dyDescent="0.2">
      <c r="J24" s="50" t="str">
        <f si="2" t="shared"/>
        <v/>
      </c>
    </row>
    <row r="25" spans="1:12" x14ac:dyDescent="0.2">
      <c r="J25" s="50" t="str">
        <f si="2" t="shared"/>
        <v/>
      </c>
    </row>
    <row r="26" spans="1:12" x14ac:dyDescent="0.2">
      <c r="J26" s="50" t="str">
        <f si="2" t="shared"/>
        <v/>
      </c>
    </row>
    <row r="27" spans="1:12" x14ac:dyDescent="0.2">
      <c r="J27" s="50" t="str">
        <f si="2" t="shared"/>
        <v/>
      </c>
    </row>
    <row r="28" spans="1:12" x14ac:dyDescent="0.2">
      <c r="J28" s="50" t="str">
        <f si="2" t="shared"/>
        <v/>
      </c>
    </row>
    <row r="29" spans="1:12" x14ac:dyDescent="0.2">
      <c r="J29" s="50" t="str">
        <f si="2" t="shared"/>
        <v/>
      </c>
    </row>
    <row r="30" spans="1:12" x14ac:dyDescent="0.2">
      <c r="J30" s="50" t="str">
        <f si="2" t="shared"/>
        <v/>
      </c>
    </row>
    <row r="31" spans="1:12" x14ac:dyDescent="0.2">
      <c r="J31" s="50" t="str">
        <f si="2" t="shared"/>
        <v/>
      </c>
    </row>
    <row r="32" spans="1:12" x14ac:dyDescent="0.2">
      <c r="J32" s="50" t="str">
        <f si="2" t="shared"/>
        <v/>
      </c>
    </row>
    <row r="33" spans="10:10" x14ac:dyDescent="0.2">
      <c r="J33" s="50" t="str">
        <f si="2" t="shared"/>
        <v/>
      </c>
    </row>
    <row r="34" spans="10:10" x14ac:dyDescent="0.2">
      <c r="J34" s="50" t="str">
        <f si="2" t="shared"/>
        <v/>
      </c>
    </row>
    <row r="35" spans="10:10" x14ac:dyDescent="0.2">
      <c r="J35" s="50" t="str">
        <f si="2" t="shared"/>
        <v/>
      </c>
    </row>
    <row r="36" spans="10:10" x14ac:dyDescent="0.2">
      <c r="J36" s="50" t="str">
        <f si="2" t="shared"/>
        <v/>
      </c>
    </row>
    <row r="37" spans="10:10" x14ac:dyDescent="0.2">
      <c r="J37" s="50" t="str">
        <f si="2" t="shared"/>
        <v/>
      </c>
    </row>
    <row r="38" spans="10:10" x14ac:dyDescent="0.2">
      <c r="J38" s="50" t="str">
        <f si="2" t="shared"/>
        <v/>
      </c>
    </row>
    <row r="39" spans="10:10" x14ac:dyDescent="0.2">
      <c r="J39" s="50" t="str">
        <f si="2" t="shared"/>
        <v/>
      </c>
    </row>
    <row r="40" spans="10:10" x14ac:dyDescent="0.2">
      <c r="J40" s="50" t="str">
        <f si="2" t="shared"/>
        <v/>
      </c>
    </row>
    <row r="41" spans="10:10" x14ac:dyDescent="0.2">
      <c r="J41" s="50" t="str">
        <f si="2" t="shared"/>
        <v/>
      </c>
    </row>
    <row r="42" spans="10:10" x14ac:dyDescent="0.2">
      <c r="J42" s="50" t="str">
        <f si="2" t="shared"/>
        <v/>
      </c>
    </row>
    <row r="43" spans="10:10" x14ac:dyDescent="0.2">
      <c r="J43" s="50" t="str">
        <f si="2" t="shared"/>
        <v/>
      </c>
    </row>
    <row r="44" spans="10:10" x14ac:dyDescent="0.2">
      <c r="J44" s="50" t="str">
        <f si="2" t="shared"/>
        <v/>
      </c>
    </row>
    <row r="45" spans="10:10" x14ac:dyDescent="0.2">
      <c r="J45" s="50" t="str">
        <f si="2" t="shared"/>
        <v/>
      </c>
    </row>
    <row r="46" spans="10:10" x14ac:dyDescent="0.2">
      <c r="J46" s="50" t="str">
        <f si="2" t="shared"/>
        <v/>
      </c>
    </row>
    <row r="47" spans="10:10" x14ac:dyDescent="0.2">
      <c r="J47" s="50" t="str">
        <f si="2" t="shared"/>
        <v/>
      </c>
    </row>
    <row r="48" spans="10:10" x14ac:dyDescent="0.2">
      <c r="J48" s="50" t="str">
        <f si="2" t="shared"/>
        <v/>
      </c>
    </row>
    <row r="49" spans="10:10" x14ac:dyDescent="0.2">
      <c r="J49" s="50" t="str">
        <f si="2" t="shared"/>
        <v/>
      </c>
    </row>
    <row r="50" spans="10:10" x14ac:dyDescent="0.2">
      <c r="J50" s="50" t="str">
        <f si="2" t="shared"/>
        <v/>
      </c>
    </row>
    <row r="51" spans="10:10" x14ac:dyDescent="0.2">
      <c r="J51" s="50" t="str">
        <f si="2" t="shared"/>
        <v/>
      </c>
    </row>
    <row r="52" spans="10:10" x14ac:dyDescent="0.2">
      <c r="J52" s="50" t="str">
        <f si="2" t="shared"/>
        <v/>
      </c>
    </row>
    <row r="53" spans="10:10" x14ac:dyDescent="0.2">
      <c r="J53" s="50" t="str">
        <f si="2" t="shared"/>
        <v/>
      </c>
    </row>
    <row r="54" spans="10:10" x14ac:dyDescent="0.2">
      <c r="J54" s="50" t="str">
        <f si="2" t="shared"/>
        <v/>
      </c>
    </row>
    <row r="55" spans="10:10" x14ac:dyDescent="0.2">
      <c r="J55" s="50" t="str">
        <f si="2" t="shared"/>
        <v/>
      </c>
    </row>
    <row r="56" spans="10:10" x14ac:dyDescent="0.2">
      <c r="J56" s="50" t="str">
        <f si="2" t="shared"/>
        <v/>
      </c>
    </row>
    <row r="57" spans="10:10" x14ac:dyDescent="0.2">
      <c r="J57" s="50" t="str">
        <f si="2" t="shared"/>
        <v/>
      </c>
    </row>
    <row r="58" spans="10:10" x14ac:dyDescent="0.2">
      <c r="J58" s="50" t="str">
        <f si="2" t="shared"/>
        <v/>
      </c>
    </row>
    <row r="59" spans="10:10" x14ac:dyDescent="0.2">
      <c r="J59" s="50" t="str">
        <f si="2" t="shared"/>
        <v/>
      </c>
    </row>
    <row r="60" spans="10:10" x14ac:dyDescent="0.2">
      <c r="J60" s="50" t="str">
        <f si="2" t="shared"/>
        <v/>
      </c>
    </row>
    <row r="61" spans="10:10" x14ac:dyDescent="0.2">
      <c r="J61" s="50" t="str">
        <f si="2" t="shared"/>
        <v/>
      </c>
    </row>
    <row r="62" spans="10:10" x14ac:dyDescent="0.2">
      <c r="J62" s="50" t="str">
        <f si="2" t="shared"/>
        <v/>
      </c>
    </row>
    <row r="63" spans="10:10" x14ac:dyDescent="0.2">
      <c r="J63" s="50" t="str">
        <f si="2" t="shared"/>
        <v/>
      </c>
    </row>
    <row r="64" spans="10:10" x14ac:dyDescent="0.2">
      <c r="J64" s="50" t="str">
        <f si="2" t="shared"/>
        <v/>
      </c>
    </row>
    <row r="65" spans="10:10" x14ac:dyDescent="0.2">
      <c r="J65" s="50" t="str">
        <f si="2" t="shared"/>
        <v/>
      </c>
    </row>
    <row r="66" spans="10:10" x14ac:dyDescent="0.2">
      <c r="J66" s="50" t="str">
        <f si="2" t="shared"/>
        <v/>
      </c>
    </row>
    <row r="67" spans="10:10" x14ac:dyDescent="0.2">
      <c r="J67" s="50" t="str">
        <f si="2" t="shared"/>
        <v/>
      </c>
    </row>
    <row r="68" spans="10:10" x14ac:dyDescent="0.2">
      <c r="J68" s="50" t="str">
        <f si="2" t="shared"/>
        <v/>
      </c>
    </row>
    <row r="69" spans="10:10" x14ac:dyDescent="0.2">
      <c r="J69" s="50" t="str">
        <f si="2" t="shared"/>
        <v/>
      </c>
    </row>
    <row r="70" spans="10:10" x14ac:dyDescent="0.2">
      <c r="J70" s="50" t="str">
        <f si="2" t="shared"/>
        <v/>
      </c>
    </row>
    <row r="71" spans="10:10" x14ac:dyDescent="0.2">
      <c r="J71" s="50" t="str">
        <f si="2" t="shared"/>
        <v/>
      </c>
    </row>
    <row r="72" spans="10:10" x14ac:dyDescent="0.2">
      <c r="J72" s="50" t="str">
        <f si="2" t="shared"/>
        <v/>
      </c>
    </row>
    <row r="73" spans="10:10" x14ac:dyDescent="0.2">
      <c r="J73" s="50" t="str">
        <f si="2" t="shared"/>
        <v/>
      </c>
    </row>
    <row r="74" spans="10:10" x14ac:dyDescent="0.2">
      <c r="J74" s="50" t="str">
        <f si="2" t="shared"/>
        <v/>
      </c>
    </row>
    <row r="75" spans="10:10" x14ac:dyDescent="0.2">
      <c r="J75" s="50" t="str">
        <f si="2" t="shared"/>
        <v/>
      </c>
    </row>
    <row r="76" spans="10:10" x14ac:dyDescent="0.2">
      <c r="J76" s="50" t="str">
        <f si="2" t="shared"/>
        <v/>
      </c>
    </row>
    <row r="77" spans="10:10" x14ac:dyDescent="0.2">
      <c r="J77" s="50" t="str">
        <f si="2" t="shared"/>
        <v/>
      </c>
    </row>
    <row r="78" spans="10:10" x14ac:dyDescent="0.2">
      <c r="J78" s="50" t="str">
        <f si="2" t="shared"/>
        <v/>
      </c>
    </row>
    <row r="79" spans="10:10" x14ac:dyDescent="0.2">
      <c r="J79" s="50" t="str">
        <f si="2" t="shared"/>
        <v/>
      </c>
    </row>
    <row r="80" spans="10:10" x14ac:dyDescent="0.2">
      <c r="J80" s="50" t="str">
        <f si="2" t="shared"/>
        <v/>
      </c>
    </row>
    <row r="81" spans="10:10" x14ac:dyDescent="0.2">
      <c r="J81" s="50" t="str">
        <f si="2" t="shared"/>
        <v/>
      </c>
    </row>
    <row r="82" spans="10:10" x14ac:dyDescent="0.2">
      <c r="J82" s="50" t="str">
        <f si="2" t="shared"/>
        <v/>
      </c>
    </row>
    <row r="83" spans="10:10" x14ac:dyDescent="0.2">
      <c r="J83" s="50" t="str">
        <f si="2" t="shared"/>
        <v/>
      </c>
    </row>
    <row r="84" spans="10:10" x14ac:dyDescent="0.2">
      <c r="J84" s="50" t="str">
        <f si="2" t="shared"/>
        <v/>
      </c>
    </row>
    <row r="85" spans="10:10" x14ac:dyDescent="0.2">
      <c r="J85" s="50" t="str">
        <f si="2" t="shared"/>
        <v/>
      </c>
    </row>
    <row r="86" spans="10:10" x14ac:dyDescent="0.2">
      <c r="J86" s="50" t="str">
        <f ref="J86:J101" si="3" t="shared">IF(C86&gt;0,SUM(C86:I86),"")</f>
        <v/>
      </c>
    </row>
    <row r="87" spans="10:10" x14ac:dyDescent="0.2">
      <c r="J87" s="50" t="str">
        <f si="3" t="shared"/>
        <v/>
      </c>
    </row>
    <row r="88" spans="10:10" x14ac:dyDescent="0.2">
      <c r="J88" s="50" t="str">
        <f si="3" t="shared"/>
        <v/>
      </c>
    </row>
    <row r="89" spans="10:10" x14ac:dyDescent="0.2">
      <c r="J89" s="50" t="str">
        <f si="3" t="shared"/>
        <v/>
      </c>
    </row>
    <row r="90" spans="10:10" x14ac:dyDescent="0.2">
      <c r="J90" s="50" t="str">
        <f si="3" t="shared"/>
        <v/>
      </c>
    </row>
    <row r="91" spans="10:10" x14ac:dyDescent="0.2">
      <c r="J91" s="50" t="str">
        <f si="3" t="shared"/>
        <v/>
      </c>
    </row>
    <row r="92" spans="10:10" x14ac:dyDescent="0.2">
      <c r="J92" s="50" t="str">
        <f si="3" t="shared"/>
        <v/>
      </c>
    </row>
    <row r="93" spans="10:10" x14ac:dyDescent="0.2">
      <c r="J93" s="50" t="str">
        <f si="3" t="shared"/>
        <v/>
      </c>
    </row>
    <row r="94" spans="10:10" x14ac:dyDescent="0.2">
      <c r="J94" s="50" t="str">
        <f si="3" t="shared"/>
        <v/>
      </c>
    </row>
    <row r="95" spans="10:10" x14ac:dyDescent="0.2">
      <c r="J95" s="50" t="str">
        <f si="3" t="shared"/>
        <v/>
      </c>
    </row>
    <row r="96" spans="10:10" x14ac:dyDescent="0.2">
      <c r="J96" s="50" t="str">
        <f si="3" t="shared"/>
        <v/>
      </c>
    </row>
    <row r="97" spans="10:10" x14ac:dyDescent="0.2">
      <c r="J97" s="50" t="str">
        <f si="3" t="shared"/>
        <v/>
      </c>
    </row>
    <row r="98" spans="10:10" x14ac:dyDescent="0.2">
      <c r="J98" s="50" t="str">
        <f si="3" t="shared"/>
        <v/>
      </c>
    </row>
    <row r="99" spans="10:10" x14ac:dyDescent="0.2">
      <c r="J99" s="50" t="str">
        <f si="3" t="shared"/>
        <v/>
      </c>
    </row>
    <row r="100" spans="10:10" x14ac:dyDescent="0.2">
      <c r="J100" s="50" t="str">
        <f si="3" t="shared"/>
        <v/>
      </c>
    </row>
    <row r="101" spans="10:10" x14ac:dyDescent="0.2">
      <c r="J101" s="50" t="str">
        <f si="3" t="shared"/>
        <v/>
      </c>
    </row>
  </sheetData>
  <printOptions horizontalCentered="1"/>
  <pageMargins bottom="0.75" footer="0.5" header="0.5" left="0.25" right="0.25" top="0.75"/>
  <pageSetup fitToHeight="0" orientation="landscape" r:id="rId1" scale="69"/>
  <headerFooter alignWithMargins="0">
    <oddFooter>&amp;L&amp;"Times New Roman,Regular"&amp;D</oddFooter>
  </headerFooter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27"/>
  <sheetViews>
    <sheetView workbookViewId="0">
      <selection activeCell="B23" sqref="B23"/>
    </sheetView>
  </sheetViews>
  <sheetFormatPr defaultColWidth="9.140625" defaultRowHeight="12" x14ac:dyDescent="0.2"/>
  <cols>
    <col min="1" max="1" bestFit="true" customWidth="true" style="6" width="30.42578125" collapsed="false"/>
    <col min="2" max="2" bestFit="true" customWidth="true" style="6" width="26.5703125" collapsed="false"/>
    <col min="3" max="3" customWidth="true" style="6" width="11.28515625" collapsed="false"/>
    <col min="4" max="4" style="6" width="9.140625" collapsed="false"/>
    <col min="5" max="5" customWidth="true" style="6" width="31.7109375" collapsed="false"/>
    <col min="6" max="8" style="6" width="9.140625" collapsed="false"/>
    <col min="9" max="9" customWidth="true" hidden="true" style="6" width="9.140625" collapsed="false"/>
    <col min="10" max="16384" style="6" width="9.140625" collapsed="false"/>
  </cols>
  <sheetData>
    <row r="1" spans="1:9" x14ac:dyDescent="0.2">
      <c r="A1" s="6" t="s">
        <v>15</v>
      </c>
      <c r="B1" s="7" t="s">
        <v>24</v>
      </c>
      <c r="I1" s="6" t="s">
        <v>16</v>
      </c>
    </row>
    <row r="2" spans="1:9" x14ac:dyDescent="0.2">
      <c r="A2" s="6" t="s">
        <v>17</v>
      </c>
      <c r="B2" s="7" t="s">
        <v>25</v>
      </c>
      <c r="I2" s="6" t="s">
        <v>18</v>
      </c>
    </row>
    <row r="3" spans="1:9" x14ac:dyDescent="0.2">
      <c r="A3" s="6" t="s">
        <v>19</v>
      </c>
      <c r="B3" s="6" t="s">
        <v>16</v>
      </c>
      <c r="I3" s="6" t="s">
        <v>20</v>
      </c>
    </row>
    <row r="4" spans="1:9" x14ac:dyDescent="0.2">
      <c r="A4" s="6" t="s">
        <v>21</v>
      </c>
      <c r="B4" s="8"/>
      <c r="I4" s="6" t="s">
        <v>22</v>
      </c>
    </row>
    <row r="5" spans="1:9" x14ac:dyDescent="0.2">
      <c r="E5" s="7"/>
    </row>
    <row r="6" spans="1:9" x14ac:dyDescent="0.2">
      <c r="A6" s="10" t="s">
        <v>23</v>
      </c>
    </row>
    <row r="7" spans="1:9" x14ac:dyDescent="0.2">
      <c r="A7" s="6" t="s">
        <v>43</v>
      </c>
    </row>
    <row r="8" spans="1:9" x14ac:dyDescent="0.2">
      <c r="A8" s="6" t="s">
        <v>45</v>
      </c>
    </row>
    <row r="9" spans="1:9" x14ac:dyDescent="0.2">
      <c r="A9" s="10" t="s">
        <v>42</v>
      </c>
    </row>
    <row r="10" spans="1:9" x14ac:dyDescent="0.2">
      <c r="A10" s="6" t="s">
        <v>44</v>
      </c>
    </row>
    <row r="13" spans="1:9" x14ac:dyDescent="0.2">
      <c r="A13" s="9"/>
      <c r="B13" s="9" t="s">
        <v>32</v>
      </c>
    </row>
    <row r="14" spans="1:9" x14ac:dyDescent="0.2">
      <c r="A14" s="9"/>
      <c r="B14" s="9"/>
    </row>
    <row r="15" spans="1:9" x14ac:dyDescent="0.2">
      <c r="A15" s="9"/>
      <c r="B15" s="59" t="s">
        <v>33</v>
      </c>
    </row>
    <row r="16" spans="1:9" x14ac:dyDescent="0.2">
      <c r="A16" s="9"/>
      <c r="B16" s="9"/>
    </row>
    <row r="17" spans="1:3" x14ac:dyDescent="0.2">
      <c r="A17" s="60" t="s">
        <v>9</v>
      </c>
      <c r="B17" s="61">
        <v>15.1</v>
      </c>
    </row>
    <row r="18" spans="1:3" x14ac:dyDescent="0.2">
      <c r="A18" s="60" t="s">
        <v>8</v>
      </c>
      <c r="B18" s="61">
        <v>15.2</v>
      </c>
    </row>
    <row r="19" spans="1:3" x14ac:dyDescent="0.2">
      <c r="A19" s="60" t="s">
        <v>14</v>
      </c>
      <c r="B19" s="61" t="s">
        <v>34</v>
      </c>
    </row>
    <row r="20" spans="1:3" x14ac:dyDescent="0.2">
      <c r="A20" s="60" t="s">
        <v>6</v>
      </c>
      <c r="B20" s="61" t="s">
        <v>41</v>
      </c>
    </row>
    <row r="21" spans="1:3" x14ac:dyDescent="0.2">
      <c r="A21" s="60" t="s">
        <v>5</v>
      </c>
      <c r="B21" s="61" t="s">
        <v>35</v>
      </c>
    </row>
    <row r="22" spans="1:3" x14ac:dyDescent="0.2">
      <c r="A22" s="60" t="s">
        <v>4</v>
      </c>
      <c r="B22" s="61">
        <v>20.11</v>
      </c>
      <c r="C22" s="6" t="s">
        <v>46</v>
      </c>
    </row>
    <row r="23" spans="1:3" x14ac:dyDescent="0.2">
      <c r="A23" s="60" t="s">
        <v>36</v>
      </c>
      <c r="B23" s="61" t="s">
        <v>37</v>
      </c>
    </row>
    <row r="24" spans="1:3" x14ac:dyDescent="0.2">
      <c r="A24" s="62" t="s">
        <v>3</v>
      </c>
      <c r="B24" s="61"/>
    </row>
    <row r="25" spans="1:3" x14ac:dyDescent="0.2">
      <c r="A25" s="60"/>
      <c r="B25" s="61"/>
    </row>
    <row r="26" spans="1:3" x14ac:dyDescent="0.2">
      <c r="A26" s="60" t="s">
        <v>38</v>
      </c>
      <c r="B26" s="61">
        <v>3.15</v>
      </c>
    </row>
    <row r="27" spans="1:3" x14ac:dyDescent="0.2">
      <c r="A27" s="60" t="s">
        <v>12</v>
      </c>
      <c r="B27" s="61" t="s">
        <v>39</v>
      </c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2015-11-30T15:01:12Z</dcterms:created>
  <dc:creator>Parker, John [LEGIS]</dc:creator>
  <cp:lastModifiedBy>Broich, Adam [LEGIS]</cp:lastModifiedBy>
  <cp:lastPrinted>2018-07-31T20:34:32Z</cp:lastPrinted>
  <dcterms:modified xsi:type="dcterms:W3CDTF">2018-07-31T20:34:49Z</dcterms:modified>
</cp:coreProperties>
</file>