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JBENSON\"/>
    </mc:Choice>
  </mc:AlternateContent>
  <bookViews>
    <workbookView activeTab="1" windowHeight="3630" windowWidth="8355" xWindow="240" yWindow="60"/>
  </bookViews>
  <sheets>
    <sheet name="Factbook - old" r:id="rId1" sheetId="1" state="veryHidden"/>
    <sheet name="Factbook" r:id="rId2" sheetId="5" state="veryHidden"/>
    <sheet name="Data" r:id="rId3" sheetId="2"/>
    <sheet name="Notes" r:id="rId4" sheetId="4" state="veryHidden"/>
  </sheets>
  <definedNames>
    <definedName localSheetId="1" name="_xlnm.Print_Area">Factbook!$A$1:$O$44</definedName>
    <definedName localSheetId="0" name="_xlnm.Print_Area">'Factbook - old'!$A$1:$O$31</definedName>
    <definedName localSheetId="0" name="_xlnm.Print_Titles">'Factbook - old'!$1:$1</definedName>
  </definedNames>
  <calcPr calcId="162913"/>
</workbook>
</file>

<file path=xl/calcChain.xml><?xml version="1.0" encoding="utf-8"?>
<calcChain xmlns="http://schemas.openxmlformats.org/spreadsheetml/2006/main">
  <c i="2" l="1" r="E44"/>
  <c i="2" l="1" r="E3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19"/>
  <c i="2" r="E20"/>
  <c i="2" r="E21"/>
  <c i="2" r="E22"/>
  <c i="2" r="E23"/>
  <c i="2" r="E24"/>
  <c i="2" r="E25"/>
  <c i="2" r="E26"/>
  <c i="2" r="E27"/>
  <c i="2" r="E28"/>
  <c i="2" r="E29"/>
  <c i="2" r="E30"/>
  <c i="2" r="E31"/>
  <c i="2" r="E32"/>
  <c i="2" r="E33"/>
  <c i="2" r="E34"/>
  <c i="2" r="E35"/>
  <c i="2" r="E36"/>
  <c i="2" r="E37"/>
  <c i="2" r="E38"/>
  <c i="2" r="E39"/>
  <c i="2" r="E40"/>
  <c i="2" r="E41"/>
  <c i="2" r="E42"/>
  <c i="2" r="E43"/>
  <c i="2" r="E2"/>
  <c i="5" r="B31"/>
  <c i="5" r="I31" s="1"/>
  <c i="5" r="B30"/>
  <c i="5" r="I30" s="1"/>
  <c i="5" r="B29"/>
  <c i="5" r="I29" s="1"/>
  <c i="5" r="B28"/>
  <c i="5" r="I28" s="1"/>
  <c i="5" r="B27"/>
  <c i="5" r="I27" s="1"/>
  <c i="5" r="B26"/>
  <c i="5" r="I26" s="1"/>
  <c i="5" r="B25"/>
  <c i="5" r="I25" s="1"/>
  <c i="5" r="B24"/>
  <c i="5" r="I24" s="1"/>
  <c i="5" r="B23"/>
  <c i="5" r="I23" s="1"/>
  <c i="5" r="B22"/>
  <c i="5" r="I22" s="1"/>
  <c i="5" l="1" r="E22"/>
  <c i="5" r="E23"/>
  <c i="5" r="E24"/>
  <c i="5" r="E25"/>
  <c i="5" r="E26"/>
  <c i="5" r="E27"/>
  <c i="5" r="E28"/>
  <c i="5" r="E29"/>
  <c i="5" r="E30"/>
  <c i="5" r="E31"/>
  <c i="5" r="G22"/>
  <c i="5" r="G23"/>
  <c i="5" r="G24"/>
  <c i="5" r="G25"/>
  <c i="5" r="G26"/>
  <c i="5" r="G27"/>
  <c i="5" r="G28"/>
  <c i="5" r="G29"/>
  <c i="5" r="G30"/>
  <c i="5" r="G31"/>
  <c i="1" r="B13"/>
  <c i="1" r="I13" s="1"/>
  <c i="1" r="B12"/>
  <c i="1" r="I12" s="1"/>
  <c i="1" r="B11"/>
  <c i="1" r="I11" s="1"/>
  <c i="1" r="B10"/>
  <c i="1" r="I10" s="1"/>
  <c i="1" r="B9"/>
  <c i="1" r="I9" s="1"/>
  <c i="1" r="B8"/>
  <c i="1" r="I8" s="1"/>
  <c i="1" r="B7"/>
  <c i="1" r="I7" s="1"/>
  <c i="1" r="B6"/>
  <c i="1" r="I6" s="1"/>
  <c i="1" r="B5"/>
  <c i="1" r="I5" s="1"/>
  <c i="1" r="B14"/>
  <c i="1" r="I14" s="1"/>
  <c i="1" l="1" r="E11"/>
  <c i="1" r="E7"/>
  <c i="1" r="G11"/>
  <c i="1" r="G7"/>
  <c i="1" r="E14"/>
  <c i="1" r="E10"/>
  <c i="1" r="E6"/>
  <c i="1" r="G14"/>
  <c i="1" r="G10"/>
  <c i="1" r="G6"/>
  <c i="1" r="E13"/>
  <c i="1" r="E9"/>
  <c i="1" r="E5"/>
  <c i="1" r="G13"/>
  <c i="1" r="G9"/>
  <c i="1" r="G5"/>
  <c i="1" r="E12"/>
  <c i="1" r="E8"/>
  <c i="1" r="G12"/>
  <c i="1" r="G8"/>
</calcChain>
</file>

<file path=xl/sharedStrings.xml><?xml version="1.0" encoding="utf-8"?>
<sst xmlns="http://schemas.openxmlformats.org/spreadsheetml/2006/main" count="44" uniqueCount="32">
  <si>
    <t xml:space="preserve">            </t>
  </si>
  <si>
    <t>Household Size</t>
  </si>
  <si>
    <t>Effective Date</t>
  </si>
  <si>
    <t xml:space="preserve"> Two </t>
  </si>
  <si>
    <t>Three</t>
  </si>
  <si>
    <t xml:space="preserve"> Four </t>
  </si>
  <si>
    <t>NOTES:</t>
  </si>
  <si>
    <t>Source if Website - URL</t>
  </si>
  <si>
    <t>Frequency Released</t>
  </si>
  <si>
    <t>EffectiveDate</t>
  </si>
  <si>
    <t>Department/Source</t>
  </si>
  <si>
    <t>Annual</t>
  </si>
  <si>
    <t>Quarterly</t>
  </si>
  <si>
    <t>Monthly</t>
  </si>
  <si>
    <t>Notes</t>
  </si>
  <si>
    <t>Variable</t>
  </si>
  <si>
    <t>Monthly Food Assistance Allotments</t>
  </si>
  <si>
    <t>1)   The food assistance allotment shown above is the maximum monthly amount the</t>
  </si>
  <si>
    <t>3)  Rates are adjusted at the beginning of each federal fiscal year.  However,  due to the</t>
  </si>
  <si>
    <t xml:space="preserve"> household size will receive if the household's income is zero or negligible.</t>
  </si>
  <si>
    <t xml:space="preserve">2)  The amounts above CANNOT be added to the Family Investment Program (FIP) </t>
  </si>
  <si>
    <t>payment for the family size, since specific circumstances for each case may vary and must be used to calculate the proper allotment of food assistance.</t>
  </si>
  <si>
    <t xml:space="preserve">expiration of American Recovery and Reinvestment Act (ARRA) on October 31, 2013, the </t>
  </si>
  <si>
    <t xml:space="preserve">      rate effective for federal fiscal year 2014  began on November 1, 2013.</t>
  </si>
  <si>
    <t>year</t>
  </si>
  <si>
    <t xml:space="preserve"> Houshold Size Two </t>
  </si>
  <si>
    <t>Household Size Three</t>
  </si>
  <si>
    <t xml:space="preserve"> Household Size Four </t>
  </si>
  <si>
    <t>Notes:</t>
  </si>
  <si>
    <t>3)  Rates are adjusted at the beginning of each federal fiscal year.  However, due to the</t>
  </si>
  <si>
    <t xml:space="preserve">expiration of the  American Recovery and Reinvestment Act (ARRA) on October 31, 2013, the </t>
  </si>
  <si>
    <t xml:space="preserve">      the rate effective for federal fiscal year 2014 began on November 1,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</si>
</sst>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;"/>
    <numFmt numFmtId="165" formatCode="mmmm\ d\,\ yyyy"/>
    <numFmt numFmtId="166" formatCode="&quot;$&quot;* #,##0"/>
  </numFmts>
  <fonts count="8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Franklin Gothic Book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3">
    <xf borderId="0" fillId="0" fontId="0" numFmtId="0"/>
    <xf borderId="0" fillId="0" fontId="5" numFmtId="0">
      <alignment vertical="top"/>
    </xf>
    <xf borderId="0" fillId="0" fontId="6" numFmtId="0"/>
  </cellStyleXfs>
  <cellXfs count="49">
    <xf borderId="0" fillId="0" fontId="0" numFmtId="0" xfId="0"/>
    <xf applyFont="1" borderId="0" fillId="0" fontId="4" numFmtId="0" xfId="0"/>
    <xf applyAlignment="1" applyBorder="1" applyFont="1" applyNumberFormat="1" applyProtection="1" borderId="0" fillId="0" fontId="4" numFmtId="165" xfId="0">
      <alignment horizontal="left"/>
      <protection locked="0"/>
    </xf>
    <xf applyFont="1" applyProtection="1" borderId="0" fillId="0" fontId="4" numFmtId="0" xfId="0">
      <protection locked="0"/>
    </xf>
    <xf applyAlignment="1" applyFont="1" borderId="0" fillId="0" fontId="4" numFmtId="0" xfId="0">
      <alignment horizontal="left"/>
    </xf>
    <xf applyAlignment="1" applyFont="1" borderId="0" fillId="0" fontId="2" numFmtId="0" xfId="0">
      <alignment vertical="top"/>
    </xf>
    <xf applyAlignment="1" applyFont="1" borderId="0" fillId="0" fontId="2" numFmtId="0" xfId="0">
      <alignment horizontal="center" vertical="top"/>
    </xf>
    <xf applyAlignment="1" applyBorder="1" applyFont="1" borderId="1" fillId="0" fontId="2" numFmtId="0" xfId="0">
      <alignment horizontal="centerContinuous" vertical="top"/>
    </xf>
    <xf applyAlignment="1" applyFont="1" borderId="0" fillId="0" fontId="3" numFmtId="0" xfId="0">
      <alignment vertical="top"/>
    </xf>
    <xf applyAlignment="1" applyFont="1" borderId="0" fillId="0" fontId="4" numFmtId="0" xfId="0">
      <alignment vertical="top"/>
    </xf>
    <xf applyAlignment="1" applyFont="1" borderId="0" fillId="0" fontId="1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2" numFmtId="0" xfId="0">
      <alignment horizontal="center" vertical="center"/>
    </xf>
    <xf applyFont="1" borderId="0" fillId="0" fontId="2" numFmtId="0" xfId="0"/>
    <xf applyAlignment="1" applyBorder="1" applyFont="1" applyNumberFormat="1" borderId="0" fillId="0" fontId="4" numFmtId="165" xfId="0">
      <alignment horizontal="left"/>
    </xf>
    <xf applyBorder="1" applyFill="1" applyFont="1" applyNumberFormat="1" applyProtection="1" borderId="0" fillId="0" fontId="0" numFmtId="164" xfId="0">
      <protection locked="0"/>
    </xf>
    <xf applyAlignment="1" applyFont="1" borderId="0" fillId="0" fontId="0" numFmtId="0" xfId="0">
      <alignment horizontal="left"/>
    </xf>
    <xf applyFont="1" borderId="0" fillId="0" fontId="0" numFmtId="0" xfId="0"/>
    <xf applyBorder="1" applyFill="1" applyFont="1" applyNumberFormat="1" borderId="0" fillId="0" fontId="4" numFmtId="3" xfId="0"/>
    <xf applyBorder="1" applyFont="1" applyNumberFormat="1" borderId="0" fillId="0" fontId="4" numFmtId="3" xfId="0"/>
    <xf applyBorder="1" applyFont="1" applyNumberFormat="1" applyProtection="1" borderId="0" fillId="0" fontId="4" numFmtId="3" xfId="0">
      <protection locked="0"/>
    </xf>
    <xf applyBorder="1" applyFill="1" applyFont="1" applyNumberFormat="1" applyProtection="1" borderId="0" fillId="0" fontId="4" numFmtId="3" xfId="0">
      <protection locked="0"/>
    </xf>
    <xf applyBorder="1" applyFill="1" applyFont="1" applyNumberFormat="1" applyProtection="1" borderId="0" fillId="0" fontId="0" numFmtId="3" xfId="0">
      <protection locked="0"/>
    </xf>
    <xf applyNumberFormat="1" borderId="0" fillId="0" fontId="0" numFmtId="165" xfId="0"/>
    <xf applyAlignment="1" applyBorder="1" applyFill="1" applyFont="1" applyNumberFormat="1" borderId="0" fillId="0" fontId="4" numFmtId="165" xfId="0">
      <alignment horizontal="left"/>
    </xf>
    <xf applyAlignment="1" applyBorder="1" applyFont="1" applyNumberFormat="1" borderId="0" fillId="0" fontId="0" numFmtId="165" xfId="0">
      <alignment horizontal="left"/>
    </xf>
    <xf applyFont="1" borderId="0" fillId="0" fontId="7" numFmtId="0" xfId="2"/>
    <xf applyAlignment="1" applyFont="1" borderId="0" fillId="0" fontId="7" numFmtId="0" xfId="2">
      <alignment wrapText="1"/>
    </xf>
    <xf applyAlignment="1" applyBorder="1" applyFont="1" applyNumberFormat="1" borderId="0" fillId="0" fontId="7" numFmtId="1" xfId="2">
      <alignment horizontal="left" vertical="top" wrapText="1"/>
    </xf>
    <xf applyAlignment="1" applyBorder="1" applyFont="1" applyProtection="1" borderId="0" fillId="0" fontId="3" numFmtId="0" xfId="0">
      <alignment horizontal="left" vertical="top"/>
      <protection hidden="1"/>
    </xf>
    <xf applyAlignment="1" applyFont="1" applyProtection="1" borderId="0" fillId="0" fontId="3" numFmtId="0" xfId="0">
      <alignment vertical="top"/>
      <protection hidden="1"/>
    </xf>
    <xf applyAlignment="1" applyBorder="1" applyFont="1" applyProtection="1" borderId="1" fillId="0" fontId="2" numFmtId="0" xfId="0">
      <alignment horizontal="center" vertical="top"/>
      <protection hidden="1"/>
    </xf>
    <xf applyAlignment="1" applyFont="1" applyProtection="1" borderId="0" fillId="0" fontId="3" numFmtId="0" xfId="0">
      <alignment horizontal="right" vertical="top"/>
      <protection hidden="1"/>
    </xf>
    <xf applyAlignment="1" applyBorder="1" applyFont="1" applyNumberFormat="1" applyProtection="1" borderId="0" fillId="0" fontId="4" numFmtId="165" xfId="0">
      <alignment horizontal="left"/>
      <protection hidden="1"/>
    </xf>
    <xf applyBorder="1" applyFont="1" applyProtection="1" borderId="0" fillId="0" fontId="4" numFmtId="0" xfId="0">
      <protection hidden="1"/>
    </xf>
    <xf applyBorder="1" applyFill="1" applyFont="1" applyNumberFormat="1" applyProtection="1" borderId="0" fillId="0" fontId="4" numFmtId="166" xfId="0">
      <protection hidden="1"/>
    </xf>
    <xf applyBorder="1" applyFont="1" applyNumberFormat="1" applyProtection="1" borderId="0" fillId="0" fontId="4" numFmtId="3" xfId="0">
      <protection hidden="1"/>
    </xf>
    <xf applyAlignment="1" applyBorder="1" applyFont="1" applyNumberFormat="1" applyProtection="1" borderId="2" fillId="0" fontId="4" numFmtId="165" xfId="0">
      <alignment horizontal="left"/>
      <protection hidden="1"/>
    </xf>
    <xf applyBorder="1" applyFont="1" applyProtection="1" borderId="2" fillId="0" fontId="4" numFmtId="0" xfId="0">
      <protection hidden="1"/>
    </xf>
    <xf applyBorder="1" applyFill="1" applyFont="1" applyNumberFormat="1" applyProtection="1" borderId="2" fillId="0" fontId="4" numFmtId="3" xfId="0">
      <protection hidden="1"/>
    </xf>
    <xf applyBorder="1" applyFont="1" applyNumberFormat="1" applyProtection="1" borderId="2" fillId="0" fontId="4" numFmtId="3" xfId="0">
      <protection hidden="1"/>
    </xf>
    <xf applyBorder="1" applyFill="1" applyFont="1" applyNumberFormat="1" applyProtection="1" borderId="0" fillId="0" fontId="4" numFmtId="3" xfId="0">
      <protection hidden="1"/>
    </xf>
    <xf applyAlignment="1" applyFont="1" borderId="0" fillId="0" fontId="0" numFmtId="0" xfId="0">
      <alignment horizontal="left"/>
    </xf>
    <xf applyAlignment="1" applyFont="1" borderId="0" fillId="0" fontId="1" numFmtId="0" xfId="0">
      <alignment horizontal="left" vertical="center"/>
    </xf>
    <xf applyAlignment="1" applyFont="1" borderId="0" fillId="0" fontId="0" numFmtId="0" xfId="0">
      <alignment horizontal="left"/>
    </xf>
    <xf applyAlignment="1" applyFont="1" borderId="0" fillId="0" fontId="0" numFmtId="0" xfId="0">
      <alignment horizontal="left" indent="2" vertical="top" wrapText="1"/>
    </xf>
    <xf applyAlignment="1" applyFont="1" borderId="0" fillId="0" fontId="4" numFmtId="0" xfId="0">
      <alignment horizontal="left" indent="2" vertical="top" wrapText="1"/>
    </xf>
    <xf applyAlignment="1" borderId="0" fillId="0" fontId="0" numFmtId="0" xfId="0">
      <alignment horizontal="left" indent="2" vertical="top" wrapText="1"/>
    </xf>
    <xf applyAlignment="1" applyFont="1" borderId="0" fillId="0" fontId="1" numFmtId="0" xfId="0">
      <alignment horizontal="left" vertical="center"/>
    </xf>
  </cellXfs>
  <cellStyles count="3">
    <cellStyle builtinId="0" name="Normal" xfId="0"/>
    <cellStyle name="Normal 2" xfId="2"/>
    <cellStyle name="Normal 3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Data!$B$1</c:f>
              <c:strCache>
                <c:ptCount val="1"/>
                <c:pt idx="0">
                  <c:v> Houshold Size Two 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-9.1439333616068291E-2"/>
                  <c:y val="5.1072157500789528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E4-42BF-8D80-1050227F64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Data!$E$12:$E$44</c:f>
              <c:numCache>
                <c:formatCode>General</c:formatCode>
                <c:ptCount val="33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Data!$B$11:$B$43</c:f>
              <c:numCache>
                <c:formatCode>#,##0</c:formatCode>
                <c:ptCount val="33"/>
                <c:pt idx="0">
                  <c:v>147</c:v>
                </c:pt>
                <c:pt idx="1">
                  <c:v>149</c:v>
                </c:pt>
                <c:pt idx="2">
                  <c:v>159</c:v>
                </c:pt>
                <c:pt idx="3">
                  <c:v>165</c:v>
                </c:pt>
                <c:pt idx="4">
                  <c:v>182</c:v>
                </c:pt>
                <c:pt idx="5">
                  <c:v>193</c:v>
                </c:pt>
                <c:pt idx="6">
                  <c:v>203</c:v>
                </c:pt>
                <c:pt idx="7">
                  <c:v>203</c:v>
                </c:pt>
                <c:pt idx="8">
                  <c:v>206</c:v>
                </c:pt>
                <c:pt idx="9">
                  <c:v>212</c:v>
                </c:pt>
                <c:pt idx="10">
                  <c:v>218</c:v>
                </c:pt>
                <c:pt idx="11">
                  <c:v>220</c:v>
                </c:pt>
                <c:pt idx="12">
                  <c:v>224</c:v>
                </c:pt>
                <c:pt idx="13">
                  <c:v>230</c:v>
                </c:pt>
                <c:pt idx="14">
                  <c:v>234</c:v>
                </c:pt>
                <c:pt idx="15">
                  <c:v>238</c:v>
                </c:pt>
                <c:pt idx="16">
                  <c:v>248</c:v>
                </c:pt>
                <c:pt idx="17">
                  <c:v>256</c:v>
                </c:pt>
                <c:pt idx="18">
                  <c:v>259</c:v>
                </c:pt>
                <c:pt idx="19">
                  <c:v>274</c:v>
                </c:pt>
                <c:pt idx="20">
                  <c:v>278</c:v>
                </c:pt>
                <c:pt idx="21">
                  <c:v>284</c:v>
                </c:pt>
                <c:pt idx="22">
                  <c:v>298</c:v>
                </c:pt>
                <c:pt idx="23">
                  <c:v>323</c:v>
                </c:pt>
                <c:pt idx="24">
                  <c:v>367</c:v>
                </c:pt>
                <c:pt idx="25">
                  <c:v>367</c:v>
                </c:pt>
                <c:pt idx="26">
                  <c:v>367</c:v>
                </c:pt>
                <c:pt idx="27">
                  <c:v>367</c:v>
                </c:pt>
                <c:pt idx="28">
                  <c:v>347</c:v>
                </c:pt>
                <c:pt idx="29">
                  <c:v>357</c:v>
                </c:pt>
                <c:pt idx="30">
                  <c:v>357</c:v>
                </c:pt>
                <c:pt idx="31">
                  <c:v>357</c:v>
                </c:pt>
                <c:pt idx="32">
                  <c:v>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4-42BF-8D80-1050227F6496}"/>
            </c:ext>
          </c:extLst>
        </c:ser>
        <c:ser>
          <c:idx val="2"/>
          <c:order val="1"/>
          <c:tx>
            <c:strRef>
              <c:f>Data!$C$1</c:f>
              <c:strCache>
                <c:ptCount val="1"/>
                <c:pt idx="0">
                  <c:v>Household Size Three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-4.9969446224316059E-2"/>
                  <c:y val="4.386494824854884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E4-42BF-8D80-1050227F64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Data!$E$12:$E$44</c:f>
              <c:numCache>
                <c:formatCode>General</c:formatCode>
                <c:ptCount val="33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Data!$C$11:$C$43</c:f>
              <c:numCache>
                <c:formatCode>#,##0</c:formatCode>
                <c:ptCount val="33"/>
                <c:pt idx="0">
                  <c:v>211</c:v>
                </c:pt>
                <c:pt idx="1">
                  <c:v>214</c:v>
                </c:pt>
                <c:pt idx="2">
                  <c:v>228</c:v>
                </c:pt>
                <c:pt idx="3">
                  <c:v>236</c:v>
                </c:pt>
                <c:pt idx="4">
                  <c:v>260</c:v>
                </c:pt>
                <c:pt idx="5">
                  <c:v>277</c:v>
                </c:pt>
                <c:pt idx="6">
                  <c:v>292</c:v>
                </c:pt>
                <c:pt idx="7">
                  <c:v>292</c:v>
                </c:pt>
                <c:pt idx="8">
                  <c:v>295</c:v>
                </c:pt>
                <c:pt idx="9">
                  <c:v>304</c:v>
                </c:pt>
                <c:pt idx="10">
                  <c:v>313</c:v>
                </c:pt>
                <c:pt idx="11">
                  <c:v>315</c:v>
                </c:pt>
                <c:pt idx="12">
                  <c:v>321</c:v>
                </c:pt>
                <c:pt idx="13">
                  <c:v>329</c:v>
                </c:pt>
                <c:pt idx="14">
                  <c:v>335</c:v>
                </c:pt>
                <c:pt idx="15">
                  <c:v>341</c:v>
                </c:pt>
                <c:pt idx="16">
                  <c:v>356</c:v>
                </c:pt>
                <c:pt idx="17">
                  <c:v>366</c:v>
                </c:pt>
                <c:pt idx="18">
                  <c:v>371</c:v>
                </c:pt>
                <c:pt idx="19">
                  <c:v>393</c:v>
                </c:pt>
                <c:pt idx="20">
                  <c:v>399</c:v>
                </c:pt>
                <c:pt idx="21">
                  <c:v>408</c:v>
                </c:pt>
                <c:pt idx="22">
                  <c:v>426</c:v>
                </c:pt>
                <c:pt idx="23">
                  <c:v>463</c:v>
                </c:pt>
                <c:pt idx="24">
                  <c:v>526</c:v>
                </c:pt>
                <c:pt idx="25">
                  <c:v>526</c:v>
                </c:pt>
                <c:pt idx="26">
                  <c:v>526</c:v>
                </c:pt>
                <c:pt idx="27">
                  <c:v>526</c:v>
                </c:pt>
                <c:pt idx="28">
                  <c:v>497</c:v>
                </c:pt>
                <c:pt idx="29">
                  <c:v>511</c:v>
                </c:pt>
                <c:pt idx="30">
                  <c:v>511</c:v>
                </c:pt>
                <c:pt idx="31">
                  <c:v>511</c:v>
                </c:pt>
                <c:pt idx="32">
                  <c:v>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E4-42BF-8D80-1050227F6496}"/>
            </c:ext>
          </c:extLst>
        </c:ser>
        <c:ser>
          <c:idx val="3"/>
          <c:order val="2"/>
          <c:tx>
            <c:strRef>
              <c:f>Data!$D$1</c:f>
              <c:strCache>
                <c:ptCount val="1"/>
                <c:pt idx="0">
                  <c:v> Household Size Four 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6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chemeClr val="bg2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E4-42BF-8D80-1050227F64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Data!$E$12:$E$44</c:f>
              <c:numCache>
                <c:formatCode>General</c:formatCode>
                <c:ptCount val="33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Data!$D$11:$D$43</c:f>
              <c:numCache>
                <c:formatCode>#,##0</c:formatCode>
                <c:ptCount val="33"/>
                <c:pt idx="0">
                  <c:v>268</c:v>
                </c:pt>
                <c:pt idx="1">
                  <c:v>271</c:v>
                </c:pt>
                <c:pt idx="2">
                  <c:v>290</c:v>
                </c:pt>
                <c:pt idx="3">
                  <c:v>300</c:v>
                </c:pt>
                <c:pt idx="4">
                  <c:v>331</c:v>
                </c:pt>
                <c:pt idx="5">
                  <c:v>352</c:v>
                </c:pt>
                <c:pt idx="6">
                  <c:v>370</c:v>
                </c:pt>
                <c:pt idx="7">
                  <c:v>370</c:v>
                </c:pt>
                <c:pt idx="8">
                  <c:v>375</c:v>
                </c:pt>
                <c:pt idx="9">
                  <c:v>386</c:v>
                </c:pt>
                <c:pt idx="10">
                  <c:v>397</c:v>
                </c:pt>
                <c:pt idx="11">
                  <c:v>400</c:v>
                </c:pt>
                <c:pt idx="12">
                  <c:v>408</c:v>
                </c:pt>
                <c:pt idx="13">
                  <c:v>419</c:v>
                </c:pt>
                <c:pt idx="14">
                  <c:v>426</c:v>
                </c:pt>
                <c:pt idx="15">
                  <c:v>434</c:v>
                </c:pt>
                <c:pt idx="16">
                  <c:v>454</c:v>
                </c:pt>
                <c:pt idx="17">
                  <c:v>465</c:v>
                </c:pt>
                <c:pt idx="18">
                  <c:v>471</c:v>
                </c:pt>
                <c:pt idx="19">
                  <c:v>499</c:v>
                </c:pt>
                <c:pt idx="20">
                  <c:v>506</c:v>
                </c:pt>
                <c:pt idx="21">
                  <c:v>518</c:v>
                </c:pt>
                <c:pt idx="22">
                  <c:v>542</c:v>
                </c:pt>
                <c:pt idx="23">
                  <c:v>588</c:v>
                </c:pt>
                <c:pt idx="24">
                  <c:v>668</c:v>
                </c:pt>
                <c:pt idx="25">
                  <c:v>668</c:v>
                </c:pt>
                <c:pt idx="26">
                  <c:v>668</c:v>
                </c:pt>
                <c:pt idx="27">
                  <c:v>668</c:v>
                </c:pt>
                <c:pt idx="28">
                  <c:v>632</c:v>
                </c:pt>
                <c:pt idx="29">
                  <c:v>649</c:v>
                </c:pt>
                <c:pt idx="30">
                  <c:v>649</c:v>
                </c:pt>
                <c:pt idx="31">
                  <c:v>649</c:v>
                </c:pt>
                <c:pt idx="32">
                  <c:v>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E4-42BF-8D80-1050227F6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410176"/>
        <c:axId val="319411712"/>
      </c:lineChart>
      <c:catAx>
        <c:axId val="31941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9411712"/>
        <c:crosses val="autoZero"/>
        <c:auto val="1"/>
        <c:lblAlgn val="ctr"/>
        <c:lblOffset val="100"/>
        <c:noMultiLvlLbl val="0"/>
      </c:catAx>
      <c:valAx>
        <c:axId val="319411712"/>
        <c:scaling>
          <c:orientation val="minMax"/>
        </c:scaling>
        <c:delete val="0"/>
        <c:axPos val="l"/>
        <c:numFmt formatCode="[=800]&quot;$&quot;###;##0" sourceLinked="0"/>
        <c:majorTickMark val="out"/>
        <c:minorTickMark val="none"/>
        <c:tickLblPos val="nextTo"/>
        <c:crossAx val="319410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Relationship Id="rId2" Target="../media/image4.png" Type="http://schemas.openxmlformats.org/officeDocument/2006/relationships/image"/></Relationships>
</file>

<file path=xl/drawings/_rels/vmlDrawing2.v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Relationship Id="rId2" Target="../media/image4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71436</xdr:colOff>
      <xdr:row>1</xdr:row>
      <xdr:rowOff>1</xdr:rowOff>
    </xdr:from>
    <xdr:to>
      <xdr:col>14</xdr:col>
      <xdr:colOff>495299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jpeg" Type="http://schemas.openxmlformats.org/officeDocument/2006/relationships/image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20400000"/>
            </a:lightRig>
          </a:scene3d>
          <a:sp3d contourW="6350">
            <a:bevelT h="19050" prst="angle" w="41275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algn="tl" flip="none" sx="100000" sy="100000" tx="0" ty="0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algn="tl" flip="none" sx="90000" sy="90000" tx="0" ty="0"/>
        </a:blip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2.vml" Type="http://schemas.openxmlformats.org/officeDocument/2006/relationships/vml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M75"/>
  <sheetViews>
    <sheetView topLeftCell="B1" view="pageLayout" workbookViewId="0" zoomScaleNormal="100">
      <selection activeCell="F43" sqref="F43:F47"/>
    </sheetView>
  </sheetViews>
  <sheetFormatPr defaultRowHeight="12" x14ac:dyDescent="0.2"/>
  <cols>
    <col min="1" max="1" customWidth="true" hidden="true" width="8.7109375" collapsed="false"/>
    <col min="2" max="2" customWidth="true" width="17.42578125" collapsed="false"/>
    <col min="3" max="3" customWidth="true" width="1.5703125" collapsed="false"/>
    <col min="4" max="4" customWidth="true" width="1.7109375" collapsed="false"/>
    <col min="5" max="5" customWidth="true" width="6.140625" collapsed="false"/>
    <col min="6" max="6" customWidth="true" width="1.7109375" collapsed="false"/>
    <col min="7" max="7" customWidth="true" width="6.85546875" collapsed="false"/>
    <col min="8" max="8" customWidth="true" width="1.7109375" collapsed="false"/>
    <col min="9" max="9" customWidth="true" width="6.85546875" collapsed="false"/>
    <col min="10" max="10" customWidth="true" width="9.42578125" collapsed="false"/>
  </cols>
  <sheetData>
    <row customFormat="1" customHeight="1" ht="15.75" r="1" s="10" spans="1:10" x14ac:dyDescent="0.2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</row>
    <row customFormat="1" r="2" s="11" spans="1:10" x14ac:dyDescent="0.2">
      <c r="B2" s="12" t="s">
        <v>0</v>
      </c>
      <c r="C2" s="12"/>
      <c r="E2" s="12"/>
      <c r="F2" s="12"/>
      <c r="H2" s="12"/>
      <c r="I2" s="12"/>
    </row>
    <row customFormat="1" customHeight="1" ht="11.1" r="3" s="5" spans="1:10" x14ac:dyDescent="0.2">
      <c r="B3" s="6"/>
      <c r="C3" s="6"/>
      <c r="D3" s="6"/>
      <c r="E3" s="7" t="s">
        <v>1</v>
      </c>
      <c r="F3" s="7"/>
      <c r="G3" s="7"/>
      <c r="H3" s="7"/>
      <c r="I3" s="7"/>
    </row>
    <row customFormat="1" customHeight="1" ht="12" r="4" s="9" spans="1:10" x14ac:dyDescent="0.2">
      <c r="A4" s="5"/>
      <c r="B4" s="29" t="s">
        <v>2</v>
      </c>
      <c r="C4" s="30"/>
      <c r="D4" s="30"/>
      <c r="E4" s="31" t="s">
        <v>3</v>
      </c>
      <c r="F4" s="32"/>
      <c r="G4" s="31" t="s">
        <v>4</v>
      </c>
      <c r="H4" s="32"/>
      <c r="I4" s="31" t="s">
        <v>5</v>
      </c>
      <c r="J4" s="8"/>
    </row>
    <row customFormat="1" customHeight="1" ht="14.1" r="5" s="1" spans="1:10" x14ac:dyDescent="0.2">
      <c r="B5" s="33">
        <f>LARGE(Data!$A$2:$A$99,10)</f>
        <v>40087</v>
      </c>
      <c r="C5" s="34"/>
      <c r="D5" s="34"/>
      <c r="E5" s="35">
        <f>INDEX(Data!$A$2:$D$99,MATCH($B5,Data!$A$2:$A$99,0),2)</f>
        <v>367</v>
      </c>
      <c r="F5" s="36"/>
      <c r="G5" s="35">
        <f>INDEX(Data!$A$2:$D$99,MATCH($B5,Data!$A$2:$A$99,0),3)</f>
        <v>526</v>
      </c>
      <c r="H5" s="36"/>
      <c r="I5" s="35">
        <f>INDEX(Data!$A$2:$D$99,MATCH($B5,Data!$A$2:$A$99,0),4)</f>
        <v>668</v>
      </c>
      <c r="J5" s="3"/>
    </row>
    <row customFormat="1" customHeight="1" ht="14.1" r="6" s="1" spans="1:10" x14ac:dyDescent="0.2">
      <c r="B6" s="37">
        <f>LARGE(Data!$A$2:$A$99,9)</f>
        <v>40452</v>
      </c>
      <c r="C6" s="38"/>
      <c r="D6" s="38"/>
      <c r="E6" s="39">
        <f>INDEX(Data!$A$2:$D$99,MATCH($B6,Data!$A$2:$A$99,0),2)</f>
        <v>367</v>
      </c>
      <c r="F6" s="40"/>
      <c r="G6" s="39">
        <f>INDEX(Data!$A$2:$D$99,MATCH($B6,Data!$A$2:$A$99,0),3)</f>
        <v>526</v>
      </c>
      <c r="H6" s="40"/>
      <c r="I6" s="39">
        <f>INDEX(Data!$A$2:$D$99,MATCH($B6,Data!$A$2:$A$99,0),4)</f>
        <v>668</v>
      </c>
      <c r="J6" s="3"/>
    </row>
    <row customFormat="1" customHeight="1" ht="14.1" r="7" s="1" spans="1:10" x14ac:dyDescent="0.2">
      <c r="B7" s="33">
        <f>LARGE(Data!$A$2:$A$99,8)</f>
        <v>40817</v>
      </c>
      <c r="C7" s="34"/>
      <c r="D7" s="34"/>
      <c r="E7" s="41">
        <f>INDEX(Data!$A$2:$D$99,MATCH($B7,Data!$A$2:$A$99,0),2)</f>
        <v>367</v>
      </c>
      <c r="F7" s="36"/>
      <c r="G7" s="41">
        <f>INDEX(Data!$A$2:$D$99,MATCH($B7,Data!$A$2:$A$99,0),3)</f>
        <v>526</v>
      </c>
      <c r="H7" s="36"/>
      <c r="I7" s="41">
        <f>INDEX(Data!$A$2:$D$99,MATCH($B7,Data!$A$2:$A$99,0),4)</f>
        <v>668</v>
      </c>
    </row>
    <row customFormat="1" customHeight="1" ht="14.1" r="8" s="1" spans="1:10" x14ac:dyDescent="0.2">
      <c r="B8" s="33">
        <f>LARGE(Data!$A$2:$A$99,7)</f>
        <v>41183</v>
      </c>
      <c r="C8" s="34"/>
      <c r="D8" s="34"/>
      <c r="E8" s="41">
        <f>INDEX(Data!$A$2:$D$99,MATCH($B8,Data!$A$2:$A$99,0),2)</f>
        <v>367</v>
      </c>
      <c r="F8" s="36"/>
      <c r="G8" s="41">
        <f>INDEX(Data!$A$2:$D$99,MATCH($B8,Data!$A$2:$A$99,0),3)</f>
        <v>526</v>
      </c>
      <c r="H8" s="36"/>
      <c r="I8" s="41">
        <f>INDEX(Data!$A$2:$D$99,MATCH($B8,Data!$A$2:$A$99,0),4)</f>
        <v>668</v>
      </c>
    </row>
    <row customFormat="1" customHeight="1" ht="14.1" r="9" s="1" spans="1:10" x14ac:dyDescent="0.2">
      <c r="B9" s="37">
        <f>LARGE(Data!$A$2:$A$99,6)</f>
        <v>41579</v>
      </c>
      <c r="C9" s="38"/>
      <c r="D9" s="38"/>
      <c r="E9" s="39">
        <f>INDEX(Data!$A$2:$D$99,MATCH($B9,Data!$A$2:$A$99,0),2)</f>
        <v>347</v>
      </c>
      <c r="F9" s="40"/>
      <c r="G9" s="39">
        <f>INDEX(Data!$A$2:$D$99,MATCH($B9,Data!$A$2:$A$99,0),3)</f>
        <v>497</v>
      </c>
      <c r="H9" s="40"/>
      <c r="I9" s="39">
        <f>INDEX(Data!$A$2:$D$99,MATCH($B9,Data!$A$2:$A$99,0),4)</f>
        <v>632</v>
      </c>
    </row>
    <row customFormat="1" customHeight="1" ht="14.1" r="10" s="1" spans="1:10" x14ac:dyDescent="0.2">
      <c r="B10" s="33">
        <f>LARGE(Data!$A$2:$A$99,5)</f>
        <v>41913</v>
      </c>
      <c r="C10" s="34"/>
      <c r="D10" s="34"/>
      <c r="E10" s="41">
        <f>INDEX(Data!$A$2:$D$99,MATCH($B10,Data!$A$2:$A$99,0),2)</f>
        <v>357</v>
      </c>
      <c r="F10" s="36"/>
      <c r="G10" s="41">
        <f>INDEX(Data!$A$2:$D$99,MATCH($B10,Data!$A$2:$A$99,0),3)</f>
        <v>511</v>
      </c>
      <c r="H10" s="36"/>
      <c r="I10" s="41">
        <f>INDEX(Data!$A$2:$D$99,MATCH($B10,Data!$A$2:$A$99,0),4)</f>
        <v>649</v>
      </c>
    </row>
    <row customFormat="1" customHeight="1" ht="14.1" r="11" s="1" spans="1:10" x14ac:dyDescent="0.2">
      <c r="B11" s="33">
        <f>LARGE(Data!$A$2:$A$99,4)</f>
        <v>42278</v>
      </c>
      <c r="C11" s="34"/>
      <c r="D11" s="34"/>
      <c r="E11" s="41">
        <f>INDEX(Data!$A$2:$D$99,MATCH($B11,Data!$A$2:$A$99,0),2)</f>
        <v>357</v>
      </c>
      <c r="F11" s="36"/>
      <c r="G11" s="41">
        <f>INDEX(Data!$A$2:$D$99,MATCH($B11,Data!$A$2:$A$99,0),3)</f>
        <v>511</v>
      </c>
      <c r="H11" s="36"/>
      <c r="I11" s="41">
        <f>INDEX(Data!$A$2:$D$99,MATCH($B11,Data!$A$2:$A$99,0),4)</f>
        <v>649</v>
      </c>
    </row>
    <row customFormat="1" customHeight="1" ht="14.1" r="12" s="1" spans="1:10" x14ac:dyDescent="0.2">
      <c r="B12" s="37">
        <f>LARGE(Data!$A$2:$A$99,3)</f>
        <v>42644</v>
      </c>
      <c r="C12" s="38"/>
      <c r="D12" s="38"/>
      <c r="E12" s="39">
        <f>INDEX(Data!$A$2:$D$99,MATCH($B12,Data!$A$2:$A$99,0),2)</f>
        <v>357</v>
      </c>
      <c r="F12" s="40"/>
      <c r="G12" s="39">
        <f>INDEX(Data!$A$2:$D$99,MATCH($B12,Data!$A$2:$A$99,0),3)</f>
        <v>511</v>
      </c>
      <c r="H12" s="40"/>
      <c r="I12" s="39">
        <f>INDEX(Data!$A$2:$D$99,MATCH($B12,Data!$A$2:$A$99,0),4)</f>
        <v>649</v>
      </c>
    </row>
    <row customFormat="1" customHeight="1" ht="14.1" r="13" s="1" spans="1:10" x14ac:dyDescent="0.2">
      <c r="B13" s="33">
        <f>LARGE(Data!$A$2:$A$99,2)</f>
        <v>43009</v>
      </c>
      <c r="C13" s="34"/>
      <c r="D13" s="34"/>
      <c r="E13" s="41">
        <f>INDEX(Data!$A$2:$D$99,MATCH($B13,Data!$A$2:$A$99,0),2)</f>
        <v>352</v>
      </c>
      <c r="F13" s="36"/>
      <c r="G13" s="41">
        <f>INDEX(Data!$A$2:$D$99,MATCH($B13,Data!$A$2:$A$99,0),3)</f>
        <v>504</v>
      </c>
      <c r="H13" s="36"/>
      <c r="I13" s="41">
        <f>INDEX(Data!$A$2:$D$99,MATCH($B13,Data!$A$2:$A$99,0),4)</f>
        <v>640</v>
      </c>
    </row>
    <row customFormat="1" customHeight="1" ht="14.1" r="14" s="1" spans="1:10" x14ac:dyDescent="0.2">
      <c r="B14" s="33">
        <f>LARGE(Data!$A$2:$A$99,1)</f>
        <v>43374</v>
      </c>
      <c r="C14" s="34"/>
      <c r="D14" s="34"/>
      <c r="E14" s="41">
        <f>INDEX(Data!$A$2:$D$99,MATCH($B14,Data!$A$2:$A$99,0),2)</f>
        <v>353</v>
      </c>
      <c r="F14" s="36"/>
      <c r="G14" s="41">
        <f>INDEX(Data!$A$2:$D$99,MATCH($B14,Data!$A$2:$A$99,0),3)</f>
        <v>505</v>
      </c>
      <c r="H14" s="36"/>
      <c r="I14" s="41">
        <f>INDEX(Data!$A$2:$D$99,MATCH($B14,Data!$A$2:$A$99,0),4)</f>
        <v>642</v>
      </c>
    </row>
    <row customFormat="1" customHeight="1" ht="12" r="15" s="1" spans="1:10" x14ac:dyDescent="0.2">
      <c r="B15" s="2"/>
      <c r="E15" s="15"/>
      <c r="G15" s="15"/>
      <c r="I15" s="15"/>
    </row>
    <row customFormat="1" customHeight="1" ht="12" r="16" s="1" spans="1:10" x14ac:dyDescent="0.2">
      <c r="B16" s="16" t="s">
        <v>6</v>
      </c>
    </row>
    <row customFormat="1" customHeight="1" ht="12" r="17" s="1" spans="2:12" x14ac:dyDescent="0.2">
      <c r="B17" s="44" t="s">
        <v>17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customFormat="1" customHeight="1" ht="12" r="18" s="1" spans="2:12" x14ac:dyDescent="0.2">
      <c r="B18" s="45" t="s">
        <v>19</v>
      </c>
      <c r="C18" s="45"/>
      <c r="D18" s="45"/>
      <c r="E18" s="45"/>
      <c r="F18" s="45"/>
      <c r="G18" s="45"/>
      <c r="H18" s="45"/>
      <c r="I18" s="45"/>
      <c r="J18" s="45"/>
      <c r="K18" s="47"/>
      <c r="L18" s="47"/>
    </row>
    <row customFormat="1" customHeight="1" ht="3" r="19" s="1" spans="2:12" x14ac:dyDescent="0.2">
      <c r="B19" s="4"/>
    </row>
    <row customFormat="1" customHeight="1" ht="12" r="20" s="1" spans="2:12" x14ac:dyDescent="0.2">
      <c r="B20" s="44" t="s">
        <v>20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customFormat="1" customHeight="1" ht="12" r="21" s="1" spans="2:12" x14ac:dyDescent="0.2">
      <c r="B21" s="45" t="s">
        <v>21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customFormat="1" customHeight="1" ht="12" r="22" s="1" spans="2:12" x14ac:dyDescent="0.2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customFormat="1" customHeight="1" ht="1.5" r="23" s="1" spans="2:12" x14ac:dyDescent="0.2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customFormat="1" customHeight="1" ht="3" r="24" s="1" spans="2:12" x14ac:dyDescent="0.2"/>
    <row customFormat="1" r="25" s="1" spans="2:12" x14ac:dyDescent="0.2">
      <c r="B25" s="44" t="s">
        <v>18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customFormat="1" r="26" s="1" spans="2:12" x14ac:dyDescent="0.2">
      <c r="B26" s="45" t="s">
        <v>22</v>
      </c>
      <c r="C26" s="46"/>
      <c r="D26" s="46"/>
      <c r="E26" s="46"/>
      <c r="F26" s="46"/>
      <c r="G26" s="46"/>
      <c r="H26" s="46"/>
      <c r="I26" s="46"/>
      <c r="J26" s="46"/>
      <c r="K26" s="47"/>
      <c r="L26" s="47"/>
    </row>
    <row customFormat="1" r="27" s="1" spans="2:12" x14ac:dyDescent="0.2">
      <c r="B27" s="17" t="s">
        <v>23</v>
      </c>
    </row>
    <row customFormat="1" r="28" s="1" spans="2:12" x14ac:dyDescent="0.2">
      <c r="B28" s="17"/>
    </row>
    <row customFormat="1" r="29" s="1" spans="2:12" x14ac:dyDescent="0.2"/>
    <row customFormat="1" r="30" s="1" spans="2:12" x14ac:dyDescent="0.2"/>
    <row customFormat="1" r="31" s="1" spans="2:12" x14ac:dyDescent="0.2">
      <c r="B31" s="13"/>
      <c r="C31" s="13"/>
      <c r="D31" s="13"/>
      <c r="E31" s="13"/>
      <c r="F31" s="13"/>
      <c r="G31" s="13"/>
      <c r="H31" s="13"/>
      <c r="I31" s="13"/>
    </row>
    <row customFormat="1" r="32" s="1" spans="2:12" x14ac:dyDescent="0.2"/>
    <row customFormat="1" r="33" s="1" x14ac:dyDescent="0.2"/>
    <row customFormat="1" r="34" s="1" x14ac:dyDescent="0.2"/>
    <row customFormat="1" r="35" s="1" x14ac:dyDescent="0.2"/>
    <row customFormat="1" r="36" s="1" x14ac:dyDescent="0.2"/>
    <row customFormat="1" r="37" s="1" x14ac:dyDescent="0.2"/>
    <row customFormat="1" r="38" s="1" x14ac:dyDescent="0.2"/>
    <row customFormat="1" r="39" s="1" x14ac:dyDescent="0.2"/>
    <row customFormat="1" r="40" s="1" x14ac:dyDescent="0.2"/>
    <row customFormat="1" r="41" s="1" x14ac:dyDescent="0.2"/>
    <row customFormat="1" r="42" s="1" x14ac:dyDescent="0.2"/>
    <row customFormat="1" r="43" s="1" x14ac:dyDescent="0.2"/>
    <row customFormat="1" r="44" s="1" x14ac:dyDescent="0.2"/>
    <row customFormat="1" r="45" s="1" x14ac:dyDescent="0.2"/>
    <row customFormat="1" r="46" s="1" x14ac:dyDescent="0.2"/>
    <row customFormat="1" r="47" s="1" x14ac:dyDescent="0.2"/>
    <row customFormat="1" r="48" s="1" x14ac:dyDescent="0.2"/>
    <row customFormat="1" r="49" s="1" x14ac:dyDescent="0.2"/>
    <row customFormat="1" r="50" s="1" x14ac:dyDescent="0.2"/>
    <row customFormat="1" r="51" s="1" x14ac:dyDescent="0.2"/>
    <row customFormat="1" r="52" s="1" x14ac:dyDescent="0.2"/>
    <row customFormat="1" r="53" s="1" x14ac:dyDescent="0.2"/>
    <row customFormat="1" r="54" s="1" x14ac:dyDescent="0.2"/>
    <row customFormat="1" r="55" s="1" x14ac:dyDescent="0.2"/>
    <row customFormat="1" r="56" s="1" x14ac:dyDescent="0.2"/>
    <row customFormat="1" r="57" s="1" x14ac:dyDescent="0.2"/>
    <row customFormat="1" r="58" s="1" x14ac:dyDescent="0.2"/>
    <row customFormat="1" r="59" s="1" x14ac:dyDescent="0.2"/>
    <row customFormat="1" r="60" s="1" x14ac:dyDescent="0.2"/>
    <row customFormat="1" r="61" s="1" x14ac:dyDescent="0.2"/>
    <row customFormat="1" r="62" s="1" x14ac:dyDescent="0.2"/>
    <row customFormat="1" r="63" s="1" x14ac:dyDescent="0.2"/>
    <row customFormat="1" r="64" s="1" x14ac:dyDescent="0.2"/>
    <row customFormat="1" r="65" s="1" x14ac:dyDescent="0.2"/>
    <row customFormat="1" r="66" s="1" x14ac:dyDescent="0.2"/>
    <row customFormat="1" r="67" s="1" x14ac:dyDescent="0.2"/>
    <row customFormat="1" r="68" s="1" x14ac:dyDescent="0.2"/>
    <row customFormat="1" r="69" s="1" x14ac:dyDescent="0.2"/>
    <row customFormat="1" r="70" s="1" x14ac:dyDescent="0.2"/>
    <row customFormat="1" r="71" s="1" x14ac:dyDescent="0.2"/>
    <row customFormat="1" r="72" s="1" x14ac:dyDescent="0.2"/>
    <row customFormat="1" r="73" s="1" x14ac:dyDescent="0.2"/>
    <row customFormat="1" r="74" s="1" x14ac:dyDescent="0.2"/>
    <row customFormat="1" r="75" s="1" x14ac:dyDescent="0.2"/>
  </sheetData>
  <mergeCells count="7">
    <mergeCell ref="B25:L25"/>
    <mergeCell ref="B26:L26"/>
    <mergeCell ref="A1:J1"/>
    <mergeCell ref="B17:L17"/>
    <mergeCell ref="B18:L18"/>
    <mergeCell ref="B20:L20"/>
    <mergeCell ref="B21:L23"/>
  </mergeCells>
  <phoneticPr fontId="0" type="noConversion"/>
  <pageMargins bottom="0.7" footer="0.5" header="0.5" left="0.5" right="0.5" top="0.7"/>
  <pageSetup horizontalDpi="4294967292" orientation="portrait" r:id="rId1" verticalDpi="180"/>
  <headerFooter>
    <oddFooter><![CDATA[&L&8Source:  Department of Human Services
LSA Staff Contact:  Jess Benson (515.281.4611) jess.benson@legis.iowa.gov
&C&G
&R&G]]></oddFooter>
  </headerFooter>
  <ignoredErrors>
    <ignoredError sqref="B5:B14" unlockedFormula="1"/>
  </ignoredErrors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M92"/>
  <sheetViews>
    <sheetView showGridLines="0" tabSelected="1" topLeftCell="B1" view="pageLayout" workbookViewId="0" zoomScaleNormal="100">
      <selection activeCell="M30" sqref="M30"/>
    </sheetView>
  </sheetViews>
  <sheetFormatPr defaultRowHeight="12" x14ac:dyDescent="0.2"/>
  <cols>
    <col min="1" max="1" customWidth="true" hidden="true" width="8.7109375" collapsed="false"/>
    <col min="2" max="2" customWidth="true" width="17.42578125" collapsed="false"/>
    <col min="3" max="3" customWidth="true" width="1.5703125" collapsed="false"/>
    <col min="4" max="4" customWidth="true" width="1.7109375" collapsed="false"/>
    <col min="5" max="5" customWidth="true" width="6.140625" collapsed="false"/>
    <col min="6" max="6" customWidth="true" width="1.7109375" collapsed="false"/>
    <col min="7" max="7" customWidth="true" width="6.85546875" collapsed="false"/>
    <col min="8" max="8" customWidth="true" width="1.7109375" collapsed="false"/>
    <col min="9" max="9" customWidth="true" width="6.85546875" collapsed="false"/>
    <col min="10" max="10" customWidth="true" width="9.42578125" collapsed="false"/>
    <col min="13" max="13" customWidth="true" width="9.5703125" collapsed="false"/>
    <col min="14" max="14" customWidth="true" width="13.42578125" collapsed="false"/>
    <col min="15" max="15" customWidth="true" width="11.7109375" collapsed="false"/>
  </cols>
  <sheetData>
    <row customFormat="1" ht="18" r="1" s="10" spans="1:10" x14ac:dyDescent="0.2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</row>
    <row customFormat="1" customHeight="1" ht="15.75" r="2" s="10" spans="1:10" x14ac:dyDescent="0.2">
      <c r="A2" s="43"/>
      <c r="B2" s="43"/>
      <c r="C2" s="43"/>
      <c r="D2" s="43"/>
      <c r="E2" s="43"/>
      <c r="F2" s="43"/>
      <c r="G2" s="43"/>
      <c r="H2" s="43"/>
      <c r="I2" s="43"/>
      <c r="J2" s="43"/>
    </row>
    <row customFormat="1" customHeight="1" ht="15.75" r="3" s="10" spans="1:10" x14ac:dyDescent="0.2">
      <c r="A3" s="43"/>
      <c r="B3" s="43"/>
      <c r="C3" s="43"/>
      <c r="D3" s="43"/>
      <c r="E3" s="43"/>
      <c r="F3" s="43"/>
      <c r="G3" s="43"/>
      <c r="H3" s="43"/>
      <c r="I3" s="43"/>
      <c r="J3" s="43"/>
    </row>
    <row customFormat="1" customHeight="1" ht="15.75" r="4" s="10" spans="1:10" x14ac:dyDescent="0.2">
      <c r="A4" s="43"/>
      <c r="B4" s="43"/>
      <c r="C4" s="43"/>
      <c r="D4" s="43"/>
      <c r="E4" s="43"/>
      <c r="F4" s="43"/>
      <c r="G4" s="43"/>
      <c r="H4" s="43"/>
      <c r="I4" s="43"/>
      <c r="J4" s="43"/>
    </row>
    <row customFormat="1" customHeight="1" ht="15.75" r="5" s="10" spans="1:10" x14ac:dyDescent="0.2">
      <c r="A5" s="43"/>
      <c r="B5" s="43"/>
      <c r="C5" s="43"/>
      <c r="D5" s="43"/>
      <c r="E5" s="43"/>
      <c r="F5" s="43"/>
      <c r="G5" s="43"/>
      <c r="H5" s="43"/>
      <c r="I5" s="43"/>
      <c r="J5" s="43"/>
    </row>
    <row customFormat="1" customHeight="1" ht="15.75" r="6" s="10" spans="1:10" x14ac:dyDescent="0.2">
      <c r="A6" s="43"/>
      <c r="B6" s="43"/>
      <c r="C6" s="43"/>
      <c r="D6" s="43"/>
      <c r="E6" s="43"/>
      <c r="F6" s="43"/>
      <c r="G6" s="43"/>
      <c r="H6" s="43"/>
      <c r="I6" s="43"/>
      <c r="J6" s="43"/>
    </row>
    <row customFormat="1" customHeight="1" ht="15.75" r="7" s="10" spans="1:10" x14ac:dyDescent="0.2">
      <c r="A7" s="43"/>
      <c r="B7" s="43"/>
      <c r="C7" s="43"/>
      <c r="D7" s="43"/>
      <c r="E7" s="43"/>
      <c r="F7" s="43"/>
      <c r="G7" s="43"/>
      <c r="H7" s="43"/>
      <c r="I7" s="43"/>
      <c r="J7" s="43"/>
    </row>
    <row customFormat="1" customHeight="1" ht="15.75" r="8" s="10" spans="1:10" x14ac:dyDescent="0.2">
      <c r="A8" s="43"/>
      <c r="B8" s="43"/>
      <c r="C8" s="43"/>
      <c r="D8" s="43"/>
      <c r="E8" s="43"/>
      <c r="F8" s="43"/>
      <c r="G8" s="43"/>
      <c r="H8" s="43"/>
      <c r="I8" s="43"/>
      <c r="J8" s="43"/>
    </row>
    <row customFormat="1" customHeight="1" ht="15.75" r="9" s="10" spans="1:10" x14ac:dyDescent="0.2">
      <c r="A9" s="43"/>
      <c r="B9" s="43"/>
      <c r="C9" s="43"/>
      <c r="D9" s="43"/>
      <c r="E9" s="43"/>
      <c r="F9" s="43"/>
      <c r="G9" s="43"/>
      <c r="H9" s="43"/>
      <c r="I9" s="43"/>
      <c r="J9" s="43"/>
    </row>
    <row customFormat="1" customHeight="1" ht="15.75" r="10" s="10" spans="1:10" x14ac:dyDescent="0.2">
      <c r="A10" s="43"/>
      <c r="B10" s="43"/>
      <c r="C10" s="43"/>
      <c r="D10" s="43"/>
      <c r="E10" s="43"/>
      <c r="F10" s="43"/>
      <c r="G10" s="43"/>
      <c r="H10" s="43"/>
      <c r="I10" s="43"/>
      <c r="J10" s="43"/>
    </row>
    <row customFormat="1" customHeight="1" ht="15.75" r="11" s="10" spans="1:10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</row>
    <row customFormat="1" customHeight="1" ht="15.75" r="12" s="10" spans="1:10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</row>
    <row customFormat="1" customHeight="1" ht="15.75" r="13" s="10" spans="1:10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</row>
    <row customFormat="1" customHeight="1" ht="15.75" r="14" s="10" spans="1:10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</row>
    <row customFormat="1" customHeight="1" ht="15.75" r="15" s="10" spans="1:10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</row>
    <row customFormat="1" customHeight="1" ht="15.75" r="16" s="10" spans="1:10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customFormat="1" customHeight="1" ht="15.75" r="17" s="10" spans="1:10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customFormat="1" customHeight="1" ht="15.75" r="18" s="10" spans="1:10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customFormat="1" r="19" s="11" spans="1:10" x14ac:dyDescent="0.2">
      <c r="B19" s="12" t="s">
        <v>0</v>
      </c>
      <c r="C19" s="12"/>
      <c r="E19" s="12"/>
      <c r="F19" s="12"/>
      <c r="H19" s="12"/>
      <c r="I19" s="12"/>
    </row>
    <row customFormat="1" customHeight="1" ht="11.1" r="20" s="5" spans="1:10" x14ac:dyDescent="0.2">
      <c r="B20" s="6"/>
      <c r="C20" s="6"/>
      <c r="D20" s="6"/>
      <c r="E20" s="7" t="s">
        <v>1</v>
      </c>
      <c r="F20" s="7"/>
      <c r="G20" s="7"/>
      <c r="H20" s="7"/>
      <c r="I20" s="7"/>
    </row>
    <row customFormat="1" customHeight="1" ht="12" r="21" s="9" spans="1:10" x14ac:dyDescent="0.2">
      <c r="A21" s="5"/>
      <c r="B21" s="29" t="s">
        <v>2</v>
      </c>
      <c r="C21" s="30"/>
      <c r="D21" s="30"/>
      <c r="E21" s="31" t="s">
        <v>3</v>
      </c>
      <c r="F21" s="32"/>
      <c r="G21" s="31" t="s">
        <v>4</v>
      </c>
      <c r="H21" s="32"/>
      <c r="I21" s="31" t="s">
        <v>5</v>
      </c>
      <c r="J21" s="8"/>
    </row>
    <row customFormat="1" customHeight="1" ht="14.1" r="22" s="1" spans="1:10" x14ac:dyDescent="0.2">
      <c r="B22" s="33">
        <f>LARGE(Data!$A$2:$A$99,10)</f>
        <v>40087</v>
      </c>
      <c r="C22" s="34"/>
      <c r="D22" s="34"/>
      <c r="E22" s="35">
        <f>INDEX(Data!$A$2:$D$99,MATCH($B22,Data!$A$2:$A$99,0),2)</f>
        <v>367</v>
      </c>
      <c r="F22" s="36"/>
      <c r="G22" s="35">
        <f>INDEX(Data!$A$2:$D$99,MATCH($B22,Data!$A$2:$A$99,0),3)</f>
        <v>526</v>
      </c>
      <c r="H22" s="36"/>
      <c r="I22" s="35">
        <f>INDEX(Data!$A$2:$D$99,MATCH($B22,Data!$A$2:$A$99,0),4)</f>
        <v>668</v>
      </c>
      <c r="J22" s="3"/>
    </row>
    <row customFormat="1" customHeight="1" ht="14.1" r="23" s="1" spans="1:10" x14ac:dyDescent="0.2">
      <c r="B23" s="37">
        <f>LARGE(Data!$A$2:$A$99,9)</f>
        <v>40452</v>
      </c>
      <c r="C23" s="38"/>
      <c r="D23" s="38"/>
      <c r="E23" s="39">
        <f>INDEX(Data!$A$2:$D$99,MATCH($B23,Data!$A$2:$A$99,0),2)</f>
        <v>367</v>
      </c>
      <c r="F23" s="40"/>
      <c r="G23" s="39">
        <f>INDEX(Data!$A$2:$D$99,MATCH($B23,Data!$A$2:$A$99,0),3)</f>
        <v>526</v>
      </c>
      <c r="H23" s="40"/>
      <c r="I23" s="39">
        <f>INDEX(Data!$A$2:$D$99,MATCH($B23,Data!$A$2:$A$99,0),4)</f>
        <v>668</v>
      </c>
      <c r="J23" s="3"/>
    </row>
    <row customFormat="1" customHeight="1" ht="14.1" r="24" s="1" spans="1:10" x14ac:dyDescent="0.2">
      <c r="B24" s="33">
        <f>LARGE(Data!$A$2:$A$99,8)</f>
        <v>40817</v>
      </c>
      <c r="C24" s="34"/>
      <c r="D24" s="34"/>
      <c r="E24" s="41">
        <f>INDEX(Data!$A$2:$D$99,MATCH($B24,Data!$A$2:$A$99,0),2)</f>
        <v>367</v>
      </c>
      <c r="F24" s="36"/>
      <c r="G24" s="41">
        <f>INDEX(Data!$A$2:$D$99,MATCH($B24,Data!$A$2:$A$99,0),3)</f>
        <v>526</v>
      </c>
      <c r="H24" s="36"/>
      <c r="I24" s="41">
        <f>INDEX(Data!$A$2:$D$99,MATCH($B24,Data!$A$2:$A$99,0),4)</f>
        <v>668</v>
      </c>
    </row>
    <row customFormat="1" customHeight="1" ht="14.1" r="25" s="1" spans="1:10" x14ac:dyDescent="0.2">
      <c r="B25" s="33">
        <f>LARGE(Data!$A$2:$A$99,7)</f>
        <v>41183</v>
      </c>
      <c r="C25" s="34"/>
      <c r="D25" s="34"/>
      <c r="E25" s="41">
        <f>INDEX(Data!$A$2:$D$99,MATCH($B25,Data!$A$2:$A$99,0),2)</f>
        <v>367</v>
      </c>
      <c r="F25" s="36"/>
      <c r="G25" s="41">
        <f>INDEX(Data!$A$2:$D$99,MATCH($B25,Data!$A$2:$A$99,0),3)</f>
        <v>526</v>
      </c>
      <c r="H25" s="36"/>
      <c r="I25" s="41">
        <f>INDEX(Data!$A$2:$D$99,MATCH($B25,Data!$A$2:$A$99,0),4)</f>
        <v>668</v>
      </c>
    </row>
    <row customFormat="1" customHeight="1" ht="14.1" r="26" s="1" spans="1:10" x14ac:dyDescent="0.2">
      <c r="B26" s="37">
        <f>LARGE(Data!$A$2:$A$99,6)</f>
        <v>41579</v>
      </c>
      <c r="C26" s="38"/>
      <c r="D26" s="38"/>
      <c r="E26" s="39">
        <f>INDEX(Data!$A$2:$D$99,MATCH($B26,Data!$A$2:$A$99,0),2)</f>
        <v>347</v>
      </c>
      <c r="F26" s="40"/>
      <c r="G26" s="39">
        <f>INDEX(Data!$A$2:$D$99,MATCH($B26,Data!$A$2:$A$99,0),3)</f>
        <v>497</v>
      </c>
      <c r="H26" s="40"/>
      <c r="I26" s="39">
        <f>INDEX(Data!$A$2:$D$99,MATCH($B26,Data!$A$2:$A$99,0),4)</f>
        <v>632</v>
      </c>
    </row>
    <row customFormat="1" customHeight="1" ht="14.1" r="27" s="1" spans="1:10" x14ac:dyDescent="0.2">
      <c r="B27" s="33">
        <f>LARGE(Data!$A$2:$A$99,5)</f>
        <v>41913</v>
      </c>
      <c r="C27" s="34"/>
      <c r="D27" s="34"/>
      <c r="E27" s="41">
        <f>INDEX(Data!$A$2:$D$99,MATCH($B27,Data!$A$2:$A$99,0),2)</f>
        <v>357</v>
      </c>
      <c r="F27" s="36"/>
      <c r="G27" s="41">
        <f>INDEX(Data!$A$2:$D$99,MATCH($B27,Data!$A$2:$A$99,0),3)</f>
        <v>511</v>
      </c>
      <c r="H27" s="36"/>
      <c r="I27" s="41">
        <f>INDEX(Data!$A$2:$D$99,MATCH($B27,Data!$A$2:$A$99,0),4)</f>
        <v>649</v>
      </c>
    </row>
    <row customFormat="1" customHeight="1" ht="14.1" r="28" s="1" spans="1:10" x14ac:dyDescent="0.2">
      <c r="B28" s="33">
        <f>LARGE(Data!$A$2:$A$99,4)</f>
        <v>42278</v>
      </c>
      <c r="C28" s="34"/>
      <c r="D28" s="34"/>
      <c r="E28" s="41">
        <f>INDEX(Data!$A$2:$D$99,MATCH($B28,Data!$A$2:$A$99,0),2)</f>
        <v>357</v>
      </c>
      <c r="F28" s="36"/>
      <c r="G28" s="41">
        <f>INDEX(Data!$A$2:$D$99,MATCH($B28,Data!$A$2:$A$99,0),3)</f>
        <v>511</v>
      </c>
      <c r="H28" s="36"/>
      <c r="I28" s="41">
        <f>INDEX(Data!$A$2:$D$99,MATCH($B28,Data!$A$2:$A$99,0),4)</f>
        <v>649</v>
      </c>
    </row>
    <row customFormat="1" customHeight="1" ht="14.1" r="29" s="1" spans="1:10" x14ac:dyDescent="0.2">
      <c r="B29" s="37">
        <f>LARGE(Data!$A$2:$A$99,3)</f>
        <v>42644</v>
      </c>
      <c r="C29" s="38"/>
      <c r="D29" s="38"/>
      <c r="E29" s="39">
        <f>INDEX(Data!$A$2:$D$99,MATCH($B29,Data!$A$2:$A$99,0),2)</f>
        <v>357</v>
      </c>
      <c r="F29" s="40"/>
      <c r="G29" s="39">
        <f>INDEX(Data!$A$2:$D$99,MATCH($B29,Data!$A$2:$A$99,0),3)</f>
        <v>511</v>
      </c>
      <c r="H29" s="40"/>
      <c r="I29" s="39">
        <f>INDEX(Data!$A$2:$D$99,MATCH($B29,Data!$A$2:$A$99,0),4)</f>
        <v>649</v>
      </c>
    </row>
    <row customFormat="1" customHeight="1" ht="14.1" r="30" s="1" spans="1:10" x14ac:dyDescent="0.2">
      <c r="B30" s="33">
        <f>LARGE(Data!$A$2:$A$99,2)</f>
        <v>43009</v>
      </c>
      <c r="C30" s="34"/>
      <c r="D30" s="34"/>
      <c r="E30" s="41">
        <f>INDEX(Data!$A$2:$D$99,MATCH($B30,Data!$A$2:$A$99,0),2)</f>
        <v>352</v>
      </c>
      <c r="F30" s="36"/>
      <c r="G30" s="41">
        <f>INDEX(Data!$A$2:$D$99,MATCH($B30,Data!$A$2:$A$99,0),3)</f>
        <v>504</v>
      </c>
      <c r="H30" s="36"/>
      <c r="I30" s="41">
        <f>INDEX(Data!$A$2:$D$99,MATCH($B30,Data!$A$2:$A$99,0),4)</f>
        <v>640</v>
      </c>
    </row>
    <row customFormat="1" customHeight="1" ht="14.1" r="31" s="1" spans="1:10" x14ac:dyDescent="0.2">
      <c r="B31" s="33">
        <f>LARGE(Data!$A$2:$A$99,1)</f>
        <v>43374</v>
      </c>
      <c r="C31" s="34"/>
      <c r="D31" s="34"/>
      <c r="E31" s="41">
        <f>INDEX(Data!$A$2:$D$99,MATCH($B31,Data!$A$2:$A$99,0),2)</f>
        <v>353</v>
      </c>
      <c r="F31" s="36"/>
      <c r="G31" s="41">
        <f>INDEX(Data!$A$2:$D$99,MATCH($B31,Data!$A$2:$A$99,0),3)</f>
        <v>505</v>
      </c>
      <c r="H31" s="36"/>
      <c r="I31" s="41">
        <f>INDEX(Data!$A$2:$D$99,MATCH($B31,Data!$A$2:$A$99,0),4)</f>
        <v>642</v>
      </c>
    </row>
    <row customFormat="1" customHeight="1" ht="12" r="32" s="1" spans="1:10" x14ac:dyDescent="0.2">
      <c r="B32" s="2"/>
      <c r="E32" s="15"/>
      <c r="G32" s="15"/>
      <c r="I32" s="15"/>
    </row>
    <row customFormat="1" customHeight="1" ht="12" r="33" s="1" spans="2:12" x14ac:dyDescent="0.2">
      <c r="B33" s="42" t="s">
        <v>28</v>
      </c>
    </row>
    <row customFormat="1" customHeight="1" ht="12" r="34" s="1" spans="2:12" x14ac:dyDescent="0.2">
      <c r="B34" s="44" t="s">
        <v>17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customFormat="1" customHeight="1" ht="12" r="35" s="1" spans="2:12" x14ac:dyDescent="0.2">
      <c r="B35" s="45" t="s">
        <v>19</v>
      </c>
      <c r="C35" s="45"/>
      <c r="D35" s="45"/>
      <c r="E35" s="45"/>
      <c r="F35" s="45"/>
      <c r="G35" s="45"/>
      <c r="H35" s="45"/>
      <c r="I35" s="45"/>
      <c r="J35" s="45"/>
      <c r="K35" s="47"/>
      <c r="L35" s="47"/>
    </row>
    <row customFormat="1" customHeight="1" ht="3" r="36" s="1" spans="2:12" x14ac:dyDescent="0.2">
      <c r="B36" s="4"/>
    </row>
    <row customFormat="1" customHeight="1" ht="12" r="37" s="1" spans="2:12" x14ac:dyDescent="0.2">
      <c r="B37" s="44" t="s">
        <v>20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customFormat="1" customHeight="1" ht="12" r="38" s="1" spans="2:12" x14ac:dyDescent="0.2">
      <c r="B38" s="45" t="s">
        <v>21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customFormat="1" customHeight="1" ht="12" r="39" s="1" spans="2:12" x14ac:dyDescent="0.2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customFormat="1" customHeight="1" ht="1.5" r="40" s="1" spans="2:12" x14ac:dyDescent="0.2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customFormat="1" customHeight="1" ht="3" r="41" s="1" spans="2:12" x14ac:dyDescent="0.2"/>
    <row customFormat="1" r="42" s="1" spans="2:12" x14ac:dyDescent="0.2">
      <c r="B42" s="44" t="s">
        <v>29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customFormat="1" r="43" s="1" spans="2:12" x14ac:dyDescent="0.2">
      <c r="B43" s="45" t="s">
        <v>30</v>
      </c>
      <c r="C43" s="46"/>
      <c r="D43" s="46"/>
      <c r="E43" s="46"/>
      <c r="F43" s="46"/>
      <c r="G43" s="46"/>
      <c r="H43" s="46"/>
      <c r="I43" s="46"/>
      <c r="J43" s="46"/>
      <c r="K43" s="47"/>
      <c r="L43" s="47"/>
    </row>
    <row customFormat="1" r="44" s="1" spans="2:12" x14ac:dyDescent="0.2">
      <c r="B44" s="17" t="s">
        <v>31</v>
      </c>
    </row>
    <row customFormat="1" r="45" s="1" spans="2:12" x14ac:dyDescent="0.2">
      <c r="B45" s="17"/>
    </row>
    <row customFormat="1" r="46" s="1" spans="2:12" x14ac:dyDescent="0.2"/>
    <row customFormat="1" r="47" s="1" spans="2:12" x14ac:dyDescent="0.2"/>
    <row customFormat="1" r="48" s="1" spans="2:12" x14ac:dyDescent="0.2">
      <c r="B48" s="13"/>
      <c r="C48" s="13"/>
      <c r="D48" s="13"/>
      <c r="E48" s="13"/>
      <c r="F48" s="13"/>
      <c r="G48" s="13"/>
      <c r="H48" s="13"/>
      <c r="I48" s="13"/>
    </row>
    <row customFormat="1" r="49" s="1" x14ac:dyDescent="0.2"/>
    <row customFormat="1" r="50" s="1" x14ac:dyDescent="0.2"/>
    <row customFormat="1" r="51" s="1" x14ac:dyDescent="0.2"/>
    <row customFormat="1" r="52" s="1" x14ac:dyDescent="0.2"/>
    <row customFormat="1" r="53" s="1" x14ac:dyDescent="0.2"/>
    <row customFormat="1" r="54" s="1" x14ac:dyDescent="0.2"/>
    <row customFormat="1" r="55" s="1" x14ac:dyDescent="0.2"/>
    <row customFormat="1" r="56" s="1" x14ac:dyDescent="0.2"/>
    <row customFormat="1" r="57" s="1" x14ac:dyDescent="0.2"/>
    <row customFormat="1" r="58" s="1" x14ac:dyDescent="0.2"/>
    <row customFormat="1" r="59" s="1" x14ac:dyDescent="0.2"/>
    <row customFormat="1" r="60" s="1" x14ac:dyDescent="0.2"/>
    <row customFormat="1" r="61" s="1" x14ac:dyDescent="0.2"/>
    <row customFormat="1" r="62" s="1" x14ac:dyDescent="0.2"/>
    <row customFormat="1" r="63" s="1" x14ac:dyDescent="0.2"/>
    <row customFormat="1" r="64" s="1" x14ac:dyDescent="0.2"/>
    <row customFormat="1" r="65" s="1" x14ac:dyDescent="0.2"/>
    <row customFormat="1" r="66" s="1" x14ac:dyDescent="0.2"/>
    <row customFormat="1" r="67" s="1" x14ac:dyDescent="0.2"/>
    <row customFormat="1" r="68" s="1" x14ac:dyDescent="0.2"/>
    <row customFormat="1" r="69" s="1" x14ac:dyDescent="0.2"/>
    <row customFormat="1" r="70" s="1" x14ac:dyDescent="0.2"/>
    <row customFormat="1" r="71" s="1" x14ac:dyDescent="0.2"/>
    <row customFormat="1" r="72" s="1" x14ac:dyDescent="0.2"/>
    <row customFormat="1" r="73" s="1" x14ac:dyDescent="0.2"/>
    <row customFormat="1" r="74" s="1" x14ac:dyDescent="0.2"/>
    <row customFormat="1" r="75" s="1" x14ac:dyDescent="0.2"/>
    <row customFormat="1" r="76" s="1" x14ac:dyDescent="0.2"/>
    <row customFormat="1" r="77" s="1" x14ac:dyDescent="0.2"/>
    <row customFormat="1" r="78" s="1" x14ac:dyDescent="0.2"/>
    <row customFormat="1" r="79" s="1" x14ac:dyDescent="0.2"/>
    <row customFormat="1" r="80" s="1" x14ac:dyDescent="0.2"/>
    <row customFormat="1" r="81" s="1" x14ac:dyDescent="0.2"/>
    <row customFormat="1" r="82" s="1" x14ac:dyDescent="0.2"/>
    <row customFormat="1" r="83" s="1" x14ac:dyDescent="0.2"/>
    <row customFormat="1" r="84" s="1" x14ac:dyDescent="0.2"/>
    <row customFormat="1" r="85" s="1" x14ac:dyDescent="0.2"/>
    <row customFormat="1" r="86" s="1" x14ac:dyDescent="0.2"/>
    <row customFormat="1" r="87" s="1" x14ac:dyDescent="0.2"/>
    <row customFormat="1" r="88" s="1" x14ac:dyDescent="0.2"/>
    <row customFormat="1" r="89" s="1" x14ac:dyDescent="0.2"/>
    <row customFormat="1" r="90" s="1" x14ac:dyDescent="0.2"/>
    <row customFormat="1" r="91" s="1" x14ac:dyDescent="0.2"/>
    <row customFormat="1" r="92" s="1" x14ac:dyDescent="0.2"/>
  </sheetData>
  <mergeCells count="7">
    <mergeCell ref="B43:L43"/>
    <mergeCell ref="A1:J1"/>
    <mergeCell ref="B34:L34"/>
    <mergeCell ref="B35:L35"/>
    <mergeCell ref="B37:L37"/>
    <mergeCell ref="B38:L40"/>
    <mergeCell ref="B42:L42"/>
  </mergeCells>
  <pageMargins bottom="1" footer="0.25" header="0.5" left="0.5" right="0.5" top="0.7"/>
  <pageSetup cellComments="atEnd" orientation="portrait" r:id="rId1"/>
  <headerFooter>
    <oddFooter><![CDATA[&L&8Source:  Department of Human Services
LSA Staff Contact:  Jess Benson (515.281.4611) &Ujess.benson@legis.iowa.gov&U
&C&G
&R&G]]></oddFooter>
  </headerFooter>
  <drawing r:id="rId2"/>
  <legacyDrawingHF r:id="rId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F44"/>
  <sheetViews>
    <sheetView workbookViewId="0">
      <pane activePane="bottomLeft" state="frozen" topLeftCell="A8" ySplit="1"/>
      <selection activeCell="E43" pane="bottomLeft" sqref="E43:E44"/>
    </sheetView>
  </sheetViews>
  <sheetFormatPr defaultRowHeight="12" x14ac:dyDescent="0.2"/>
  <cols>
    <col min="1" max="1" customWidth="true" style="23" width="15.5703125" collapsed="false"/>
    <col min="2" max="2" customWidth="true" width="17.42578125" collapsed="false"/>
    <col min="3" max="3" customWidth="true" width="17.7109375" collapsed="false"/>
    <col min="4" max="4" bestFit="true" customWidth="true" width="17.7109375" collapsed="false"/>
  </cols>
  <sheetData>
    <row r="1" spans="1:5" x14ac:dyDescent="0.2">
      <c r="A1" s="23" t="s">
        <v>9</v>
      </c>
      <c r="B1" t="s">
        <v>25</v>
      </c>
      <c r="C1" t="s">
        <v>26</v>
      </c>
      <c r="D1" t="s">
        <v>27</v>
      </c>
      <c r="E1" t="s">
        <v>24</v>
      </c>
    </row>
    <row r="2" spans="1:5" x14ac:dyDescent="0.2">
      <c r="A2" s="24">
        <v>28672</v>
      </c>
      <c r="B2" s="18">
        <v>100</v>
      </c>
      <c r="C2" s="18">
        <v>144</v>
      </c>
      <c r="D2" s="18">
        <v>182</v>
      </c>
      <c r="E2">
        <f>YEAR(A2)</f>
        <v>1978</v>
      </c>
    </row>
    <row r="3" spans="1:5" x14ac:dyDescent="0.2">
      <c r="A3" s="24">
        <v>28915</v>
      </c>
      <c r="B3" s="18">
        <v>105</v>
      </c>
      <c r="C3" s="18">
        <v>150</v>
      </c>
      <c r="D3" s="18">
        <v>191</v>
      </c>
      <c r="E3">
        <f ref="E3:E44" si="0" t="shared">YEAR(A3)</f>
        <v>1979</v>
      </c>
    </row>
    <row r="4" spans="1:5" x14ac:dyDescent="0.2">
      <c r="A4" s="24">
        <v>29037</v>
      </c>
      <c r="B4" s="18">
        <v>112</v>
      </c>
      <c r="C4" s="18">
        <v>161</v>
      </c>
      <c r="D4" s="18">
        <v>204</v>
      </c>
      <c r="E4">
        <f si="0" t="shared"/>
        <v>1979</v>
      </c>
    </row>
    <row r="5" spans="1:5" x14ac:dyDescent="0.2">
      <c r="A5" s="24">
        <v>29221</v>
      </c>
      <c r="B5" s="18">
        <v>115</v>
      </c>
      <c r="C5" s="18">
        <v>165</v>
      </c>
      <c r="D5" s="18">
        <v>209</v>
      </c>
      <c r="E5">
        <f si="0" t="shared"/>
        <v>1980</v>
      </c>
    </row>
    <row r="6" spans="1:5" x14ac:dyDescent="0.2">
      <c r="A6" s="14">
        <v>29587</v>
      </c>
      <c r="B6" s="18">
        <v>128</v>
      </c>
      <c r="C6" s="18">
        <v>183</v>
      </c>
      <c r="D6" s="18">
        <v>233</v>
      </c>
      <c r="E6">
        <f si="0" t="shared"/>
        <v>1981</v>
      </c>
    </row>
    <row r="7" spans="1:5" x14ac:dyDescent="0.2">
      <c r="A7" s="14">
        <v>30235</v>
      </c>
      <c r="B7" s="18">
        <v>139</v>
      </c>
      <c r="C7" s="18">
        <v>199</v>
      </c>
      <c r="D7" s="18">
        <v>253</v>
      </c>
      <c r="E7">
        <f si="0" t="shared"/>
        <v>1982</v>
      </c>
    </row>
    <row r="8" spans="1:5" x14ac:dyDescent="0.2">
      <c r="A8" s="14">
        <v>30590</v>
      </c>
      <c r="B8" s="18">
        <v>139</v>
      </c>
      <c r="C8" s="18">
        <v>199</v>
      </c>
      <c r="D8" s="18">
        <v>253</v>
      </c>
      <c r="E8">
        <f si="0" t="shared"/>
        <v>1983</v>
      </c>
    </row>
    <row r="9" spans="1:5" x14ac:dyDescent="0.2">
      <c r="A9" s="14">
        <v>30956</v>
      </c>
      <c r="B9" s="18">
        <v>143</v>
      </c>
      <c r="C9" s="18">
        <v>206</v>
      </c>
      <c r="D9" s="18">
        <v>261</v>
      </c>
      <c r="E9">
        <f si="0" t="shared"/>
        <v>1984</v>
      </c>
    </row>
    <row r="10" spans="1:5" x14ac:dyDescent="0.2">
      <c r="A10" s="25">
        <v>30987</v>
      </c>
      <c r="B10" s="18">
        <v>145</v>
      </c>
      <c r="C10" s="18">
        <v>208</v>
      </c>
      <c r="D10" s="18">
        <v>264</v>
      </c>
      <c r="E10">
        <f si="0" t="shared"/>
        <v>1984</v>
      </c>
    </row>
    <row r="11" spans="1:5" x14ac:dyDescent="0.2">
      <c r="A11" s="14">
        <v>31321</v>
      </c>
      <c r="B11" s="19">
        <v>147</v>
      </c>
      <c r="C11" s="19">
        <v>211</v>
      </c>
      <c r="D11" s="19">
        <v>268</v>
      </c>
      <c r="E11">
        <f si="0" t="shared"/>
        <v>1985</v>
      </c>
    </row>
    <row r="12" spans="1:5" x14ac:dyDescent="0.2">
      <c r="A12" s="2">
        <v>31686</v>
      </c>
      <c r="B12" s="19">
        <v>149</v>
      </c>
      <c r="C12" s="19">
        <v>214</v>
      </c>
      <c r="D12" s="19">
        <v>271</v>
      </c>
      <c r="E12">
        <f si="0" t="shared"/>
        <v>1986</v>
      </c>
    </row>
    <row r="13" spans="1:5" x14ac:dyDescent="0.2">
      <c r="A13" s="14">
        <v>32051</v>
      </c>
      <c r="B13" s="19">
        <v>159</v>
      </c>
      <c r="C13" s="19">
        <v>228</v>
      </c>
      <c r="D13" s="19">
        <v>290</v>
      </c>
      <c r="E13">
        <f si="0" t="shared"/>
        <v>1987</v>
      </c>
    </row>
    <row r="14" spans="1:5" x14ac:dyDescent="0.2">
      <c r="A14" s="2">
        <v>32417</v>
      </c>
      <c r="B14" s="19">
        <v>165</v>
      </c>
      <c r="C14" s="19">
        <v>236</v>
      </c>
      <c r="D14" s="19">
        <v>300</v>
      </c>
      <c r="E14">
        <f si="0" t="shared"/>
        <v>1988</v>
      </c>
    </row>
    <row r="15" spans="1:5" x14ac:dyDescent="0.2">
      <c r="A15" s="14">
        <v>32782</v>
      </c>
      <c r="B15" s="19">
        <v>182</v>
      </c>
      <c r="C15" s="19">
        <v>260</v>
      </c>
      <c r="D15" s="19">
        <v>331</v>
      </c>
      <c r="E15">
        <f si="0" t="shared"/>
        <v>1989</v>
      </c>
    </row>
    <row r="16" spans="1:5" x14ac:dyDescent="0.2">
      <c r="A16" s="2">
        <v>33147</v>
      </c>
      <c r="B16" s="20">
        <v>193</v>
      </c>
      <c r="C16" s="20">
        <v>277</v>
      </c>
      <c r="D16" s="20">
        <v>352</v>
      </c>
      <c r="E16">
        <f si="0" t="shared"/>
        <v>1990</v>
      </c>
    </row>
    <row r="17" spans="1:5" x14ac:dyDescent="0.2">
      <c r="A17" s="2">
        <v>33512</v>
      </c>
      <c r="B17" s="20">
        <v>203</v>
      </c>
      <c r="C17" s="20">
        <v>292</v>
      </c>
      <c r="D17" s="20">
        <v>370</v>
      </c>
      <c r="E17">
        <f si="0" t="shared"/>
        <v>1991</v>
      </c>
    </row>
    <row r="18" spans="1:5" x14ac:dyDescent="0.2">
      <c r="A18" s="2">
        <v>33878</v>
      </c>
      <c r="B18" s="20">
        <v>203</v>
      </c>
      <c r="C18" s="20">
        <v>292</v>
      </c>
      <c r="D18" s="20">
        <v>370</v>
      </c>
      <c r="E18">
        <f si="0" t="shared"/>
        <v>1992</v>
      </c>
    </row>
    <row r="19" spans="1:5" x14ac:dyDescent="0.2">
      <c r="A19" s="2">
        <v>34243</v>
      </c>
      <c r="B19" s="20">
        <v>206</v>
      </c>
      <c r="C19" s="20">
        <v>295</v>
      </c>
      <c r="D19" s="20">
        <v>375</v>
      </c>
      <c r="E19">
        <f si="0" t="shared"/>
        <v>1993</v>
      </c>
    </row>
    <row r="20" spans="1:5" x14ac:dyDescent="0.2">
      <c r="A20" s="2">
        <v>34608</v>
      </c>
      <c r="B20" s="20">
        <v>212</v>
      </c>
      <c r="C20" s="20">
        <v>304</v>
      </c>
      <c r="D20" s="20">
        <v>386</v>
      </c>
      <c r="E20">
        <f si="0" t="shared"/>
        <v>1994</v>
      </c>
    </row>
    <row r="21" spans="1:5" x14ac:dyDescent="0.2">
      <c r="A21" s="2">
        <v>34973</v>
      </c>
      <c r="B21" s="20">
        <v>218</v>
      </c>
      <c r="C21" s="20">
        <v>313</v>
      </c>
      <c r="D21" s="20">
        <v>397</v>
      </c>
      <c r="E21">
        <f si="0" t="shared"/>
        <v>1995</v>
      </c>
    </row>
    <row r="22" spans="1:5" x14ac:dyDescent="0.2">
      <c r="A22" s="2">
        <v>35339</v>
      </c>
      <c r="B22" s="20">
        <v>220</v>
      </c>
      <c r="C22" s="20">
        <v>315</v>
      </c>
      <c r="D22" s="20">
        <v>400</v>
      </c>
      <c r="E22">
        <f si="0" t="shared"/>
        <v>1996</v>
      </c>
    </row>
    <row r="23" spans="1:5" x14ac:dyDescent="0.2">
      <c r="A23" s="2">
        <v>35704</v>
      </c>
      <c r="B23" s="20">
        <v>224</v>
      </c>
      <c r="C23" s="20">
        <v>321</v>
      </c>
      <c r="D23" s="20">
        <v>408</v>
      </c>
      <c r="E23">
        <f si="0" t="shared"/>
        <v>1997</v>
      </c>
    </row>
    <row r="24" spans="1:5" x14ac:dyDescent="0.2">
      <c r="A24" s="2">
        <v>36069</v>
      </c>
      <c r="B24" s="20">
        <v>230</v>
      </c>
      <c r="C24" s="20">
        <v>329</v>
      </c>
      <c r="D24" s="20">
        <v>419</v>
      </c>
      <c r="E24">
        <f si="0" t="shared"/>
        <v>1998</v>
      </c>
    </row>
    <row r="25" spans="1:5" x14ac:dyDescent="0.2">
      <c r="A25" s="2">
        <v>36434</v>
      </c>
      <c r="B25" s="20">
        <v>234</v>
      </c>
      <c r="C25" s="20">
        <v>335</v>
      </c>
      <c r="D25" s="20">
        <v>426</v>
      </c>
      <c r="E25">
        <f si="0" t="shared"/>
        <v>1999</v>
      </c>
    </row>
    <row r="26" spans="1:5" x14ac:dyDescent="0.2">
      <c r="A26" s="2">
        <v>36800</v>
      </c>
      <c r="B26" s="19">
        <v>238</v>
      </c>
      <c r="C26" s="19">
        <v>341</v>
      </c>
      <c r="D26" s="19">
        <v>434</v>
      </c>
      <c r="E26">
        <f si="0" t="shared"/>
        <v>2000</v>
      </c>
    </row>
    <row r="27" spans="1:5" x14ac:dyDescent="0.2">
      <c r="A27" s="2">
        <v>37165</v>
      </c>
      <c r="B27" s="19">
        <v>248</v>
      </c>
      <c r="C27" s="19">
        <v>356</v>
      </c>
      <c r="D27" s="19">
        <v>454</v>
      </c>
      <c r="E27">
        <f si="0" t="shared"/>
        <v>2001</v>
      </c>
    </row>
    <row r="28" spans="1:5" x14ac:dyDescent="0.2">
      <c r="A28" s="2">
        <v>37530</v>
      </c>
      <c r="B28" s="20">
        <v>256</v>
      </c>
      <c r="C28" s="20">
        <v>366</v>
      </c>
      <c r="D28" s="20">
        <v>465</v>
      </c>
      <c r="E28">
        <f si="0" t="shared"/>
        <v>2002</v>
      </c>
    </row>
    <row r="29" spans="1:5" x14ac:dyDescent="0.2">
      <c r="A29" s="2">
        <v>37895</v>
      </c>
      <c r="B29" s="19">
        <v>259</v>
      </c>
      <c r="C29" s="19">
        <v>371</v>
      </c>
      <c r="D29" s="19">
        <v>471</v>
      </c>
      <c r="E29">
        <f si="0" t="shared"/>
        <v>2003</v>
      </c>
    </row>
    <row r="30" spans="1:5" x14ac:dyDescent="0.2">
      <c r="A30" s="2">
        <v>38261</v>
      </c>
      <c r="B30" s="19">
        <v>274</v>
      </c>
      <c r="C30" s="19">
        <v>393</v>
      </c>
      <c r="D30" s="19">
        <v>499</v>
      </c>
      <c r="E30">
        <f si="0" t="shared"/>
        <v>2004</v>
      </c>
    </row>
    <row r="31" spans="1:5" x14ac:dyDescent="0.2">
      <c r="A31" s="2">
        <v>38626</v>
      </c>
      <c r="B31" s="19">
        <v>278</v>
      </c>
      <c r="C31" s="19">
        <v>399</v>
      </c>
      <c r="D31" s="19">
        <v>506</v>
      </c>
      <c r="E31">
        <f si="0" t="shared"/>
        <v>2005</v>
      </c>
    </row>
    <row r="32" spans="1:5" x14ac:dyDescent="0.2">
      <c r="A32" s="2">
        <v>38991</v>
      </c>
      <c r="B32" s="20">
        <v>284</v>
      </c>
      <c r="C32" s="20">
        <v>408</v>
      </c>
      <c r="D32" s="20">
        <v>518</v>
      </c>
      <c r="E32">
        <f si="0" t="shared"/>
        <v>2006</v>
      </c>
    </row>
    <row r="33" spans="1:5" x14ac:dyDescent="0.2">
      <c r="A33" s="2">
        <v>39356</v>
      </c>
      <c r="B33" s="20">
        <v>298</v>
      </c>
      <c r="C33" s="20">
        <v>426</v>
      </c>
      <c r="D33" s="20">
        <v>542</v>
      </c>
      <c r="E33">
        <f si="0" t="shared"/>
        <v>2007</v>
      </c>
    </row>
    <row r="34" spans="1:5" x14ac:dyDescent="0.2">
      <c r="A34" s="2">
        <v>39722</v>
      </c>
      <c r="B34" s="20">
        <v>323</v>
      </c>
      <c r="C34" s="21">
        <v>463</v>
      </c>
      <c r="D34" s="21">
        <v>588</v>
      </c>
      <c r="E34">
        <f si="0" t="shared"/>
        <v>2008</v>
      </c>
    </row>
    <row r="35" spans="1:5" x14ac:dyDescent="0.2">
      <c r="A35" s="2">
        <v>40087</v>
      </c>
      <c r="B35" s="21">
        <v>367</v>
      </c>
      <c r="C35" s="21">
        <v>526</v>
      </c>
      <c r="D35" s="21">
        <v>668</v>
      </c>
      <c r="E35">
        <f si="0" t="shared"/>
        <v>2009</v>
      </c>
    </row>
    <row r="36" spans="1:5" x14ac:dyDescent="0.2">
      <c r="A36" s="2">
        <v>40452</v>
      </c>
      <c r="B36" s="22">
        <v>367</v>
      </c>
      <c r="C36" s="22">
        <v>526</v>
      </c>
      <c r="D36" s="22">
        <v>668</v>
      </c>
      <c r="E36">
        <f si="0" t="shared"/>
        <v>2010</v>
      </c>
    </row>
    <row r="37" spans="1:5" x14ac:dyDescent="0.2">
      <c r="A37" s="2">
        <v>40817</v>
      </c>
      <c r="B37" s="22">
        <v>367</v>
      </c>
      <c r="C37" s="22">
        <v>526</v>
      </c>
      <c r="D37" s="22">
        <v>668</v>
      </c>
      <c r="E37">
        <f si="0" t="shared"/>
        <v>2011</v>
      </c>
    </row>
    <row r="38" spans="1:5" x14ac:dyDescent="0.2">
      <c r="A38" s="2">
        <v>41183</v>
      </c>
      <c r="B38" s="22">
        <v>367</v>
      </c>
      <c r="C38" s="22">
        <v>526</v>
      </c>
      <c r="D38" s="22">
        <v>668</v>
      </c>
      <c r="E38">
        <f si="0" t="shared"/>
        <v>2012</v>
      </c>
    </row>
    <row r="39" spans="1:5" x14ac:dyDescent="0.2">
      <c r="A39" s="2">
        <v>41579</v>
      </c>
      <c r="B39" s="22">
        <v>347</v>
      </c>
      <c r="C39" s="22">
        <v>497</v>
      </c>
      <c r="D39" s="22">
        <v>632</v>
      </c>
      <c r="E39">
        <f si="0" t="shared"/>
        <v>2013</v>
      </c>
    </row>
    <row r="40" spans="1:5" x14ac:dyDescent="0.2">
      <c r="A40" s="2">
        <v>41913</v>
      </c>
      <c r="B40" s="22">
        <v>357</v>
      </c>
      <c r="C40" s="22">
        <v>511</v>
      </c>
      <c r="D40" s="22">
        <v>649</v>
      </c>
      <c r="E40">
        <f si="0" t="shared"/>
        <v>2014</v>
      </c>
    </row>
    <row r="41" spans="1:5" x14ac:dyDescent="0.2">
      <c r="A41" s="2">
        <v>42278</v>
      </c>
      <c r="B41" s="22">
        <v>357</v>
      </c>
      <c r="C41" s="22">
        <v>511</v>
      </c>
      <c r="D41" s="22">
        <v>649</v>
      </c>
      <c r="E41">
        <f si="0" t="shared"/>
        <v>2015</v>
      </c>
    </row>
    <row r="42" spans="1:5" x14ac:dyDescent="0.2">
      <c r="A42" s="2">
        <v>42644</v>
      </c>
      <c r="B42" s="22">
        <v>357</v>
      </c>
      <c r="C42" s="22">
        <v>511</v>
      </c>
      <c r="D42" s="22">
        <v>649</v>
      </c>
      <c r="E42">
        <f si="0" t="shared"/>
        <v>2016</v>
      </c>
    </row>
    <row r="43" spans="1:5" x14ac:dyDescent="0.2">
      <c r="A43" s="2">
        <v>43009</v>
      </c>
      <c r="B43" s="22">
        <v>352</v>
      </c>
      <c r="C43" s="22">
        <v>504</v>
      </c>
      <c r="D43" s="22">
        <v>640</v>
      </c>
      <c r="E43">
        <f si="0" t="shared"/>
        <v>2017</v>
      </c>
    </row>
    <row r="44" spans="1:5" x14ac:dyDescent="0.2">
      <c r="A44" s="2">
        <v>43374</v>
      </c>
      <c r="B44" s="22">
        <v>353</v>
      </c>
      <c r="C44" s="22">
        <v>505</v>
      </c>
      <c r="D44" s="22">
        <v>642</v>
      </c>
      <c r="E44">
        <f si="0" t="shared"/>
        <v>2018</v>
      </c>
    </row>
  </sheetData>
  <pageMargins bottom="0.75" footer="0.3" header="0.3" left="0.7" right="0.7" top="0.75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RowHeight="12" x14ac:dyDescent="0.2"/>
  <cols>
    <col min="1" max="1" bestFit="true" customWidth="true" style="26" width="30.42578125" collapsed="false"/>
    <col min="2" max="2" bestFit="true" customWidth="true" style="26" width="52.28515625" collapsed="false"/>
    <col min="3" max="4" style="26" width="9.140625" collapsed="false"/>
    <col min="5" max="5" customWidth="true" style="26" width="31.7109375" collapsed="false"/>
    <col min="6" max="8" style="26" width="9.140625" collapsed="false"/>
    <col min="9" max="9" customWidth="true" hidden="true" style="26" width="0.0" collapsed="false"/>
    <col min="10" max="16384" style="26" width="9.140625" collapsed="false"/>
  </cols>
  <sheetData>
    <row r="1" spans="1:9" x14ac:dyDescent="0.2">
      <c r="A1" s="26" t="s">
        <v>10</v>
      </c>
      <c r="B1" s="27"/>
      <c r="I1" s="26" t="s">
        <v>11</v>
      </c>
    </row>
    <row r="2" spans="1:9" x14ac:dyDescent="0.2">
      <c r="A2" s="26" t="s">
        <v>7</v>
      </c>
      <c r="B2" s="27"/>
      <c r="I2" s="26" t="s">
        <v>12</v>
      </c>
    </row>
    <row r="3" spans="1:9" x14ac:dyDescent="0.2">
      <c r="A3" s="26" t="s">
        <v>8</v>
      </c>
      <c r="B3" s="26" t="s">
        <v>11</v>
      </c>
      <c r="I3" s="26" t="s">
        <v>13</v>
      </c>
    </row>
    <row r="4" spans="1:9" x14ac:dyDescent="0.2">
      <c r="A4" s="26" t="s">
        <v>14</v>
      </c>
      <c r="B4" s="28"/>
      <c r="I4" s="26" t="s">
        <v>15</v>
      </c>
    </row>
    <row r="5" spans="1:9" x14ac:dyDescent="0.2">
      <c r="E5" s="27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baseType="lpstr" size="7">
      <vt:lpstr>Factbook - old</vt:lpstr>
      <vt:lpstr>Factbook</vt:lpstr>
      <vt:lpstr>Data</vt:lpstr>
      <vt:lpstr>Notes</vt:lpstr>
      <vt:lpstr>Factbook!Print_Area</vt:lpstr>
      <vt:lpstr>'Factbook - old'!Print_Area</vt:lpstr>
      <vt:lpstr>'Factbook - old'!Print_Titles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2007-01-16T17:24:28Z</dcterms:created>
  <dc:creator>Guanci, Michael [LEGIS]</dc:creator>
  <cp:lastModifiedBy>Benson, Jess [LEGIS]</cp:lastModifiedBy>
  <cp:lastPrinted>2018-07-31T14:03:14Z</cp:lastPrinted>
  <dcterms:modified xsi:type="dcterms:W3CDTF">2018-11-14T16:12:14Z</dcterms:modified>
</cp:coreProperties>
</file>