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  <sheet name="Data (with prelim 2018)" r:id="rId3" sheetId="5" state="veryHidden"/>
    <sheet name="Notes" r:id="rId4" sheetId="4" state="veryHidden"/>
  </sheets>
  <definedNames>
    <definedName localSheetId="0" name="_xlnm.Print_Area">Factbook!$A$1:$L$53</definedName>
  </definedNames>
  <calcPr calcId="162913"/>
</workbook>
</file>

<file path=xl/calcChain.xml><?xml version="1.0" encoding="utf-8"?>
<calcChain xmlns="http://schemas.openxmlformats.org/spreadsheetml/2006/main">
  <c i="5" l="1" r="J13"/>
  <c i="5" r="U13"/>
  <c i="5" r="AF13"/>
  <c i="5" r="U99"/>
  <c i="5" r="J99"/>
  <c i="5" r="AF98"/>
  <c i="5" r="U98"/>
  <c i="5" r="J98"/>
  <c i="5" r="AF97"/>
  <c i="5" r="U97"/>
  <c i="5" r="J97"/>
  <c i="5" r="AF96"/>
  <c i="5" r="U96"/>
  <c i="5" r="J96"/>
  <c i="5" r="AF95"/>
  <c i="5" r="U95"/>
  <c i="5" r="J95"/>
  <c i="5" r="AF94"/>
  <c i="5" r="U94"/>
  <c i="5" r="J94"/>
  <c i="5" r="AF93"/>
  <c i="5" r="U93"/>
  <c i="5" r="J93"/>
  <c i="5" r="AF92"/>
  <c i="5" r="U92"/>
  <c i="5" r="J92"/>
  <c i="5" r="AF91"/>
  <c i="5" r="U91"/>
  <c i="5" r="J91"/>
  <c i="5" r="AF90"/>
  <c i="5" r="U90"/>
  <c i="5" r="J90"/>
  <c i="5" r="AF89"/>
  <c i="5" r="U89"/>
  <c i="5" r="J89"/>
  <c i="5" r="AF88"/>
  <c i="5" r="U88"/>
  <c i="5" r="J88"/>
  <c i="5" r="AF87"/>
  <c i="5" r="U87"/>
  <c i="5" r="J87"/>
  <c i="5" r="AF86"/>
  <c i="5" r="U86"/>
  <c i="5" r="J86"/>
  <c i="5" r="AF85"/>
  <c i="5" r="U85"/>
  <c i="5" r="J85"/>
  <c i="5" r="AF84"/>
  <c i="5" r="U84"/>
  <c i="5" r="J84"/>
  <c i="5" r="AF83"/>
  <c i="5" r="U83"/>
  <c i="5" r="J83"/>
  <c i="5" r="AF82"/>
  <c i="5" r="U82"/>
  <c i="5" r="J82"/>
  <c i="5" r="AF81"/>
  <c i="5" r="U81"/>
  <c i="5" r="J81"/>
  <c i="5" r="AF80"/>
  <c i="5" r="U80"/>
  <c i="5" r="J80"/>
  <c i="5" r="AF79"/>
  <c i="5" r="U79"/>
  <c i="5" r="J79"/>
  <c i="5" r="AF78"/>
  <c i="5" r="U78"/>
  <c i="5" r="J78"/>
  <c i="5" r="AF77"/>
  <c i="5" r="U77"/>
  <c i="5" r="J77"/>
  <c i="5" r="AF76"/>
  <c i="5" r="U76"/>
  <c i="5" r="J76"/>
  <c i="5" r="AF75"/>
  <c i="5" r="U75"/>
  <c i="5" r="J75"/>
  <c i="5" r="AF74"/>
  <c i="5" r="U74"/>
  <c i="5" r="J74"/>
  <c i="5" r="AF73"/>
  <c i="5" r="U73"/>
  <c i="5" r="J73"/>
  <c i="5" r="AF72"/>
  <c i="5" r="U72"/>
  <c i="5" r="J72"/>
  <c i="5" r="AF71"/>
  <c i="5" r="U71"/>
  <c i="5" r="J71"/>
  <c i="5" r="AF70"/>
  <c i="5" r="U70"/>
  <c i="5" r="J70"/>
  <c i="5" r="AF69"/>
  <c i="5" r="U69"/>
  <c i="5" r="J69"/>
  <c i="5" r="AF68"/>
  <c i="5" r="U68"/>
  <c i="5" r="J68"/>
  <c i="5" r="AF67"/>
  <c i="5" r="U67"/>
  <c i="5" r="J67"/>
  <c i="5" r="AF66"/>
  <c i="5" r="U66"/>
  <c i="5" r="J66"/>
  <c i="5" r="AF65"/>
  <c i="5" r="U65"/>
  <c i="5" r="J65"/>
  <c i="5" r="AF64"/>
  <c i="5" r="U64"/>
  <c i="5" r="J64"/>
  <c i="5" r="AF63"/>
  <c i="5" r="U63"/>
  <c i="5" r="J63"/>
  <c i="5" r="AF62"/>
  <c i="5" r="U62"/>
  <c i="5" r="J62"/>
  <c i="5" r="AF61"/>
  <c i="5" r="U61"/>
  <c i="5" r="J61"/>
  <c i="5" r="AF60"/>
  <c i="5" r="U60"/>
  <c i="5" r="J60"/>
  <c i="5" r="AF59"/>
  <c i="5" r="U59"/>
  <c i="5" r="J59"/>
  <c i="5" r="AF58"/>
  <c i="5" r="U58"/>
  <c i="5" r="J58"/>
  <c i="5" r="AF57"/>
  <c i="5" r="U57"/>
  <c i="5" r="J57"/>
  <c i="5" r="AF56"/>
  <c i="5" r="U56"/>
  <c i="5" r="J56"/>
  <c i="5" r="AF55"/>
  <c i="5" r="U55"/>
  <c i="5" r="J55"/>
  <c i="5" r="AF54"/>
  <c i="5" r="U54"/>
  <c i="5" r="J54"/>
  <c i="5" r="AF53"/>
  <c i="5" r="U53"/>
  <c i="5" r="J53"/>
  <c i="5" r="AF52"/>
  <c i="5" r="U52"/>
  <c i="5" r="J52"/>
  <c i="5" r="AF51"/>
  <c i="5" r="U51"/>
  <c i="5" r="J51"/>
  <c i="5" r="AF50"/>
  <c i="5" r="U50"/>
  <c i="5" r="J50"/>
  <c i="5" r="AF49"/>
  <c i="5" r="U49"/>
  <c i="5" r="J49"/>
  <c i="5" r="AF48"/>
  <c i="5" r="U48"/>
  <c i="5" r="J48"/>
  <c i="5" r="AF47"/>
  <c i="5" r="U47"/>
  <c i="5" r="J47"/>
  <c i="5" r="AF46"/>
  <c i="5" r="U46"/>
  <c i="5" r="J46"/>
  <c i="5" r="AF45"/>
  <c i="5" r="U45"/>
  <c i="5" r="J45"/>
  <c i="5" r="AF44"/>
  <c i="5" r="U44"/>
  <c i="5" r="J44"/>
  <c i="5" r="AF43"/>
  <c i="5" r="U43"/>
  <c i="5" r="J43"/>
  <c i="5" r="AF42"/>
  <c i="5" r="U42"/>
  <c i="5" r="J42"/>
  <c i="5" r="AF41"/>
  <c i="5" r="U41"/>
  <c i="5" r="J41"/>
  <c i="5" r="AF40"/>
  <c i="5" r="U40"/>
  <c i="5" r="J40"/>
  <c i="5" r="AF39"/>
  <c i="5" r="U39"/>
  <c i="5" r="J39"/>
  <c i="5" r="AF38"/>
  <c i="5" r="U38"/>
  <c i="5" r="J38"/>
  <c i="5" r="AF37"/>
  <c i="5" r="U37"/>
  <c i="5" r="J37"/>
  <c i="5" r="AF36"/>
  <c i="5" r="U36"/>
  <c i="5" r="J36"/>
  <c i="5" r="AF35"/>
  <c i="5" r="U35"/>
  <c i="5" r="J35"/>
  <c i="5" r="AF34"/>
  <c i="5" r="U34"/>
  <c i="5" r="J34"/>
  <c i="5" r="AF33"/>
  <c i="5" r="U33"/>
  <c i="5" r="J33"/>
  <c i="5" r="AF32"/>
  <c i="5" r="U32"/>
  <c i="5" r="J32"/>
  <c i="5" r="AF31"/>
  <c i="5" r="U31"/>
  <c i="5" r="J31"/>
  <c i="5" r="AF30"/>
  <c i="5" r="U30"/>
  <c i="5" r="J30"/>
  <c i="5" r="AF29"/>
  <c i="5" r="U29"/>
  <c i="5" r="J29"/>
  <c i="5" r="AF28"/>
  <c i="5" r="U28"/>
  <c i="5" r="J28"/>
  <c i="5" r="AF27"/>
  <c i="5" r="U27"/>
  <c i="5" r="J27"/>
  <c i="5" r="AF26"/>
  <c i="5" r="U26"/>
  <c i="5" r="J26"/>
  <c i="5" r="AF25"/>
  <c i="5" r="U25"/>
  <c i="5" r="J25"/>
  <c i="5" r="AF24"/>
  <c i="5" r="U24"/>
  <c i="5" r="J24"/>
  <c i="5" r="AF23"/>
  <c i="5" r="U23"/>
  <c i="5" r="J23"/>
  <c i="5" r="AF22"/>
  <c i="5" r="U22"/>
  <c i="5" r="J22"/>
  <c i="5" r="AF21"/>
  <c i="5" r="U21"/>
  <c i="5" r="J21"/>
  <c i="5" r="AF20"/>
  <c i="5" r="U20"/>
  <c i="5" r="J20"/>
  <c i="5" r="AF19"/>
  <c i="5" r="U19"/>
  <c i="5" r="J19"/>
  <c i="5" r="AF18"/>
  <c i="5" r="U18"/>
  <c i="5" r="J18"/>
  <c i="5" r="AF17"/>
  <c i="5" r="U17"/>
  <c i="5" r="J17"/>
  <c i="5" r="AF16"/>
  <c i="5" r="U16"/>
  <c i="5" r="J16"/>
  <c i="5" r="AF15"/>
  <c i="5" r="U15"/>
  <c i="5" r="J15"/>
  <c i="5" r="AF14"/>
  <c i="5" r="U14"/>
  <c i="5" r="J14"/>
  <c i="5" r="AF12"/>
  <c i="5" r="U12"/>
  <c i="5" r="J12"/>
  <c i="5" r="AF11"/>
  <c i="5" r="U11"/>
  <c i="5" r="J11"/>
  <c i="5" r="AF10"/>
  <c i="5" r="U10"/>
  <c i="5" r="J10"/>
  <c i="5" r="AF9"/>
  <c i="5" r="U9"/>
  <c i="5" r="J9"/>
  <c i="5" r="AF8"/>
  <c i="5" r="U8"/>
  <c i="5" r="J8"/>
  <c i="5" r="AF7"/>
  <c i="5" r="U7"/>
  <c i="5" r="J7"/>
  <c i="5" r="AF6"/>
  <c i="5" r="U6"/>
  <c i="5" r="J6"/>
  <c i="5" r="AF5"/>
  <c i="5" r="U5"/>
  <c i="5" r="J5"/>
  <c i="5" r="AF4"/>
  <c i="5" r="U4"/>
  <c i="5" r="J4"/>
  <c i="5" r="AF3"/>
  <c i="5" r="U3"/>
  <c i="5" r="J3"/>
  <c i="5" r="AF2"/>
  <c i="5" r="U2"/>
  <c i="5" r="J2"/>
  <c i="2" r="U14"/>
  <c i="2" r="U15"/>
  <c i="2" r="U16"/>
  <c i="2" r="U17"/>
  <c i="2" r="U18"/>
  <c i="2" r="U19"/>
  <c i="2" r="U20"/>
  <c i="2" r="U21"/>
  <c i="2" r="U22"/>
  <c i="2" r="U23"/>
  <c i="2" r="U24"/>
  <c i="2" r="U25"/>
  <c i="2" r="U26"/>
  <c i="2" r="U27"/>
  <c i="2" r="U28"/>
  <c i="2" r="U29"/>
  <c i="2" r="U30"/>
  <c i="2" r="U31"/>
  <c i="2" r="U32"/>
  <c i="2" r="U33"/>
  <c i="2" r="U34"/>
  <c i="2" r="U35"/>
  <c i="2" r="U36"/>
  <c i="2" r="U37"/>
  <c i="2" r="U38"/>
  <c i="2" r="U39"/>
  <c i="2" r="U40"/>
  <c i="2" r="U41"/>
  <c i="2" r="U42"/>
  <c i="2" r="U43"/>
  <c i="2" r="U44"/>
  <c i="2" r="U45"/>
  <c i="2" r="U46"/>
  <c i="2" r="U47"/>
  <c i="2" r="U48"/>
  <c i="2" r="U49"/>
  <c i="2" r="U50"/>
  <c i="2" r="U51"/>
  <c i="2" r="U52"/>
  <c i="2" r="U53"/>
  <c i="2" r="U54"/>
  <c i="2" r="U55"/>
  <c i="2" r="U56"/>
  <c i="2" r="U57"/>
  <c i="2" r="U58"/>
  <c i="2" r="U59"/>
  <c i="2" r="U60"/>
  <c i="2" r="U61"/>
  <c i="2" r="U62"/>
  <c i="2" r="U63"/>
  <c i="2" r="U64"/>
  <c i="2" r="U65"/>
  <c i="2" r="U66"/>
  <c i="2" r="U67"/>
  <c i="2" r="U68"/>
  <c i="2" r="U69"/>
  <c i="2" r="U70"/>
  <c i="2" r="U71"/>
  <c i="2" r="U72"/>
  <c i="2" r="U73"/>
  <c i="2" r="U74"/>
  <c i="2" r="U75"/>
  <c i="2" r="U76"/>
  <c i="2" r="U77"/>
  <c i="2" r="U78"/>
  <c i="2" r="U79"/>
  <c i="2" r="U80"/>
  <c i="2" r="U81"/>
  <c i="2" r="U82"/>
  <c i="2" r="U83"/>
  <c i="2" r="U84"/>
  <c i="2" r="U85"/>
  <c i="2" r="U86"/>
  <c i="2" r="U87"/>
  <c i="2" r="U88"/>
  <c i="2" r="U89"/>
  <c i="2" r="U90"/>
  <c i="2" r="U91"/>
  <c i="2" r="U92"/>
  <c i="2" r="U93"/>
  <c i="2" r="U94"/>
  <c i="2" r="U95"/>
  <c i="2" r="U96"/>
  <c i="2" r="U97"/>
  <c i="2" r="U98"/>
  <c i="2" r="U99"/>
  <c i="2" l="1" r="J11"/>
  <c i="2" l="1" r="AF3"/>
  <c i="2" r="AF4"/>
  <c i="2" r="AF5"/>
  <c i="2" r="AF6"/>
  <c i="2" r="AF7"/>
  <c i="2" r="AF8"/>
  <c i="2" r="AF9"/>
  <c i="2" r="AF10"/>
  <c i="2" r="AF11"/>
  <c i="2" r="AF12"/>
  <c i="2" r="AF14"/>
  <c i="2" r="AF15"/>
  <c i="2" r="AF16"/>
  <c i="2" r="AF17"/>
  <c i="2" r="AF18"/>
  <c i="2" r="AF19"/>
  <c i="2" r="AF20"/>
  <c i="2" r="AF21"/>
  <c i="2" r="AF22"/>
  <c i="2" r="AF23"/>
  <c i="2" r="AF24"/>
  <c i="2" r="AF25"/>
  <c i="2" r="AF26"/>
  <c i="2" r="AF27"/>
  <c i="2" r="AF28"/>
  <c i="2" r="AF29"/>
  <c i="2" r="AF30"/>
  <c i="2" r="AF31"/>
  <c i="2" r="AF32"/>
  <c i="2" r="AF33"/>
  <c i="2" r="AF34"/>
  <c i="2" r="AF35"/>
  <c i="2" r="AF36"/>
  <c i="2" r="AF37"/>
  <c i="2" r="AF38"/>
  <c i="2" r="AF39"/>
  <c i="2" r="AF40"/>
  <c i="2" r="AF41"/>
  <c i="2" r="AF42"/>
  <c i="2" r="AF43"/>
  <c i="2" r="AF44"/>
  <c i="2" r="AF45"/>
  <c i="2" r="AF46"/>
  <c i="2" r="AF47"/>
  <c i="2" r="AF48"/>
  <c i="2" r="AF49"/>
  <c i="2" r="AF50"/>
  <c i="2" r="AF51"/>
  <c i="2" r="AF52"/>
  <c i="2" r="AF53"/>
  <c i="2" r="AF54"/>
  <c i="2" r="AF55"/>
  <c i="2" r="AF56"/>
  <c i="2" r="AF57"/>
  <c i="2" r="AF58"/>
  <c i="2" r="AF59"/>
  <c i="2" r="AF60"/>
  <c i="2" r="AF61"/>
  <c i="2" r="AF62"/>
  <c i="2" r="AF63"/>
  <c i="2" r="AF64"/>
  <c i="2" r="AF65"/>
  <c i="2" r="AF66"/>
  <c i="2" r="AF67"/>
  <c i="2" r="AF68"/>
  <c i="2" r="AF69"/>
  <c i="2" r="AF70"/>
  <c i="2" r="AF71"/>
  <c i="2" r="AF72"/>
  <c i="2" r="AF73"/>
  <c i="2" r="AF74"/>
  <c i="2" r="AF75"/>
  <c i="2" r="AF76"/>
  <c i="2" r="AF77"/>
  <c i="2" r="AF78"/>
  <c i="2" r="AF79"/>
  <c i="2" r="AF80"/>
  <c i="2" r="AF81"/>
  <c i="2" r="AF82"/>
  <c i="2" r="AF83"/>
  <c i="2" r="AF84"/>
  <c i="2" r="AF85"/>
  <c i="2" r="AF86"/>
  <c i="2" r="AF87"/>
  <c i="2" r="AF88"/>
  <c i="2" r="AF89"/>
  <c i="2" r="AF90"/>
  <c i="2" r="AF91"/>
  <c i="2" r="AF92"/>
  <c i="2" r="AF93"/>
  <c i="2" r="AF94"/>
  <c i="2" r="AF95"/>
  <c i="2" r="AF96"/>
  <c i="2" r="AF97"/>
  <c i="2" r="AF98"/>
  <c i="2" r="AF2"/>
  <c i="2" r="U3"/>
  <c i="2" r="U4"/>
  <c i="2" r="U5"/>
  <c i="2" r="U6"/>
  <c i="2" r="U7"/>
  <c i="2" r="U8"/>
  <c i="2" r="U9"/>
  <c i="2" r="U10"/>
  <c i="2" r="U11"/>
  <c i="2" r="U12"/>
  <c i="2" r="U2"/>
  <c i="2" r="J60"/>
  <c i="2" r="J61"/>
  <c i="2" r="J62"/>
  <c i="2" r="J63"/>
  <c i="2" r="J64"/>
  <c i="2" r="J65"/>
  <c i="2" r="J66"/>
  <c i="2" r="J67"/>
  <c i="2" r="J68"/>
  <c i="2" r="J69"/>
  <c i="2" r="J70"/>
  <c i="2" r="J71"/>
  <c i="2" r="J72"/>
  <c i="2" r="J73"/>
  <c i="2" r="J74"/>
  <c i="2" r="J75"/>
  <c i="2" r="J76"/>
  <c i="2" r="J77"/>
  <c i="2" r="J78"/>
  <c i="2" r="J79"/>
  <c i="2" r="J80"/>
  <c i="2" r="J81"/>
  <c i="2" r="J82"/>
  <c i="2" r="J83"/>
  <c i="2" r="J84"/>
  <c i="2" r="J85"/>
  <c i="2" r="J86"/>
  <c i="2" r="J87"/>
  <c i="2" r="J88"/>
  <c i="2" r="J89"/>
  <c i="2" r="J90"/>
  <c i="2" r="J91"/>
  <c i="2" r="J92"/>
  <c i="2" r="J93"/>
  <c i="2" r="J94"/>
  <c i="2" r="J95"/>
  <c i="2" r="J96"/>
  <c i="2" r="J97"/>
  <c i="2" r="J98"/>
  <c i="2" r="J99"/>
  <c i="2" r="J3"/>
  <c i="2" r="J4"/>
  <c i="2" r="J5"/>
  <c i="2" r="J6"/>
  <c i="2" r="J7"/>
  <c i="2" r="J8"/>
  <c i="2" r="J9"/>
  <c i="2" r="J10"/>
  <c i="2" r="J12"/>
  <c i="2" r="J14"/>
  <c i="2" r="J15"/>
  <c i="2" r="J16"/>
  <c i="2" r="J17"/>
  <c i="2" r="J18"/>
  <c i="2" r="J19"/>
  <c i="2" r="J20"/>
  <c i="2" r="J21"/>
  <c i="2" r="J22"/>
  <c i="2" r="J23"/>
  <c i="2" r="J24"/>
  <c i="2" r="J25"/>
  <c i="2" r="J26"/>
  <c i="2" r="J27"/>
  <c i="2" r="J28"/>
  <c i="2" r="J29"/>
  <c i="2" r="J30"/>
  <c i="2" r="J31"/>
  <c i="2" r="J32"/>
  <c i="2" r="J33"/>
  <c i="2" r="J34"/>
  <c i="2" r="J35"/>
  <c i="2" r="J36"/>
  <c i="2" r="J37"/>
  <c i="2" r="J38"/>
  <c i="2" r="J39"/>
  <c i="2" r="J40"/>
  <c i="2" r="J41"/>
  <c i="2" r="J42"/>
  <c i="2" r="J43"/>
  <c i="2" r="J44"/>
  <c i="2" r="J45"/>
  <c i="2" r="J46"/>
  <c i="2" r="J47"/>
  <c i="2" r="J48"/>
  <c i="2" r="J49"/>
  <c i="2" r="J50"/>
  <c i="2" r="J51"/>
  <c i="2" r="J52"/>
  <c i="2" r="J53"/>
  <c i="2" r="J54"/>
  <c i="2" r="J55"/>
  <c i="2" r="J56"/>
  <c i="2" r="J57"/>
  <c i="2" r="J58"/>
  <c i="2" r="J59"/>
  <c i="2" r="J2"/>
  <c i="1" l="1" r="C6"/>
  <c i="1" r="E6"/>
  <c i="1" r="G6"/>
  <c i="1" r="I6"/>
  <c i="1" r="K6"/>
  <c i="1" l="1" r="I40"/>
  <c i="1" r="I36"/>
  <c i="1" r="I12"/>
  <c i="1" r="I8"/>
  <c i="1" r="I28"/>
  <c i="1" r="I24"/>
  <c i="1" r="I20"/>
  <c i="1" r="I23"/>
  <c i="1" r="I42"/>
  <c i="1" r="I38"/>
  <c i="1" r="I34"/>
  <c i="1" r="I10"/>
  <c i="1" r="I22"/>
  <c i="1" r="I41"/>
  <c i="1" r="I37"/>
  <c i="1" r="I33"/>
  <c i="1" r="I9"/>
  <c i="1" r="I25"/>
  <c i="1" r="I21"/>
  <c i="1" r="I39"/>
  <c i="1" r="I35"/>
  <c i="1" r="I11"/>
  <c i="1" r="I7"/>
  <c i="1" r="I27"/>
  <c i="1" r="I19"/>
  <c i="1" r="I14"/>
  <c i="1" r="I26"/>
  <c i="1" r="I13"/>
  <c i="1" r="G5"/>
  <c i="1" r="G42"/>
  <c i="1" r="G38"/>
  <c i="1" r="G34"/>
  <c i="1" r="G12"/>
  <c i="1" r="G8"/>
  <c i="1" r="G26"/>
  <c i="1" r="G22"/>
  <c i="1" r="G25"/>
  <c i="1" r="G36"/>
  <c i="1" r="G14"/>
  <c i="1" r="G28"/>
  <c i="1" r="G20"/>
  <c i="1" r="G39"/>
  <c i="1" r="G9"/>
  <c i="1" r="G23"/>
  <c i="1" r="G19"/>
  <c i="1" r="G41"/>
  <c i="1" r="G37"/>
  <c i="1" r="G33"/>
  <c i="1" r="G11"/>
  <c i="1" r="G7"/>
  <c i="1" r="G21"/>
  <c i="1" r="G40"/>
  <c i="1" r="G10"/>
  <c i="1" r="G24"/>
  <c i="1" r="G35"/>
  <c i="1" r="G13"/>
  <c i="1" r="G27"/>
  <c i="1" r="E5"/>
  <c i="1" r="E40"/>
  <c i="1" r="E36"/>
  <c i="1" r="E12"/>
  <c i="1" r="E8"/>
  <c i="1" r="E28"/>
  <c i="1" r="E24"/>
  <c i="1" r="E20"/>
  <c i="1" r="E27"/>
  <c i="1" r="E23"/>
  <c i="1" r="E42"/>
  <c i="1" r="E34"/>
  <c i="1" r="E14"/>
  <c i="1" r="E10"/>
  <c i="1" r="E26"/>
  <c i="1" r="E41"/>
  <c i="1" r="E37"/>
  <c i="1" r="E13"/>
  <c i="1" r="E21"/>
  <c i="1" r="E39"/>
  <c i="1" r="E35"/>
  <c i="1" r="E11"/>
  <c i="1" r="E7"/>
  <c i="1" r="E19"/>
  <c i="1" r="E38"/>
  <c i="1" r="E22"/>
  <c i="1" r="E33"/>
  <c i="1" r="E9"/>
  <c i="1" r="E25"/>
  <c i="1" r="K42"/>
  <c i="1" r="K38"/>
  <c i="1" r="K34"/>
  <c i="1" r="K12"/>
  <c i="1" r="K8"/>
  <c i="1" r="K26"/>
  <c i="1" r="K22"/>
  <c i="1" r="K40"/>
  <c i="1" r="K10"/>
  <c i="1" r="K24"/>
  <c i="1" r="K20"/>
  <c i="1" r="K39"/>
  <c i="1" r="K13"/>
  <c i="1" r="K9"/>
  <c i="1" r="K23"/>
  <c i="1" r="K41"/>
  <c i="1" r="K37"/>
  <c i="1" r="K33"/>
  <c i="1" r="K11"/>
  <c i="1" r="K7"/>
  <c i="1" r="K25"/>
  <c i="1" r="K21"/>
  <c i="1" r="K36"/>
  <c i="1" r="K14"/>
  <c i="1" r="K28"/>
  <c i="1" r="K35"/>
  <c i="1" r="K27"/>
  <c i="1" r="K19"/>
  <c i="1" r="C5"/>
  <c i="1" r="C18" s="1"/>
  <c i="1" r="C34"/>
  <c i="1" r="C38"/>
  <c i="1" r="C42"/>
  <c i="1" r="C10"/>
  <c i="1" r="C14"/>
  <c i="1" r="C21"/>
  <c i="1" r="C25"/>
  <c i="1" r="C22"/>
  <c i="1" r="C26"/>
  <c i="1" r="C40"/>
  <c i="1" r="C12"/>
  <c i="1" r="C28"/>
  <c i="1" r="C23"/>
  <c i="1" r="C37"/>
  <c i="1" r="C9"/>
  <c i="1" r="C13"/>
  <c i="1" r="C20"/>
  <c i="1" r="C35"/>
  <c i="1" r="C39"/>
  <c i="1" r="C33"/>
  <c i="1" r="C11"/>
  <c i="1" r="C7"/>
  <c i="1" r="C36"/>
  <c i="1" r="C8"/>
  <c i="1" r="C27"/>
  <c i="1" r="C41"/>
  <c i="1" r="C24"/>
  <c i="1" r="C19"/>
  <c i="1" r="G18"/>
  <c i="1" r="G32"/>
  <c i="1" r="E18"/>
  <c i="1" r="E32"/>
  <c i="1" r="C32"/>
  <c i="1" r="K5"/>
  <c i="1" r="I5"/>
  <c i="1" l="1" r="K32"/>
  <c i="1" r="K18"/>
  <c i="1" r="I18"/>
  <c i="1" r="I32"/>
  <c i="1" r="K43"/>
  <c i="1" r="Y4" s="1"/>
  <c i="1" r="K29"/>
  <c i="1" r="Y3" s="1"/>
  <c i="1" r="K15"/>
  <c i="1" r="Y2" s="1"/>
  <c i="1" r="G43"/>
  <c i="1" r="W4" s="1"/>
  <c i="1" r="W9" s="1"/>
  <c i="1" r="E43"/>
  <c i="1" r="V4" s="1"/>
  <c i="1" r="C43"/>
  <c i="1" r="U4" s="1"/>
  <c i="1" r="G29"/>
  <c i="1" r="W3" s="1"/>
  <c i="1" r="E29"/>
  <c i="1" r="V3" s="1"/>
  <c i="1" r="C29"/>
  <c i="1" r="U3" s="1"/>
  <c i="1" r="G15"/>
  <c i="1" r="W2" s="1"/>
  <c i="1" r="E15"/>
  <c i="1" r="V2" s="1"/>
  <c i="1" r="C15"/>
  <c i="1" r="U2" s="1"/>
  <c i="1" r="I29"/>
  <c i="1" r="X3" s="1"/>
  <c i="1" r="I43"/>
  <c i="1" r="X4" s="1"/>
  <c i="1" r="I15"/>
  <c i="1" r="X2" s="1"/>
  <c i="1" l="1" r="X9"/>
  <c i="1" r="U9"/>
  <c i="1" r="V9"/>
  <c i="1" r="Y9"/>
  <c i="1" r="Y7"/>
  <c i="1" r="Y8"/>
  <c i="1" r="X8"/>
  <c i="1" r="X7"/>
  <c i="1" r="U7"/>
  <c i="1" r="U8"/>
  <c i="1" r="V7"/>
  <c i="1" r="V8"/>
  <c i="1" r="W8"/>
  <c i="1" r="W7"/>
</calcChain>
</file>

<file path=xl/sharedStrings.xml><?xml version="1.0" encoding="utf-8"?>
<sst xmlns="http://schemas.openxmlformats.org/spreadsheetml/2006/main" count="131" uniqueCount="58">
  <si>
    <t>Cities</t>
  </si>
  <si>
    <t>State Agencies</t>
  </si>
  <si>
    <t>State Authorities</t>
  </si>
  <si>
    <t>Community Colleges</t>
  </si>
  <si>
    <t>Counties</t>
  </si>
  <si>
    <t>Other</t>
  </si>
  <si>
    <t>Board of Regents</t>
  </si>
  <si>
    <t>Total</t>
  </si>
  <si>
    <t>By Entity</t>
  </si>
  <si>
    <t>Security Type</t>
  </si>
  <si>
    <t>General Fund Obligation</t>
  </si>
  <si>
    <t>General Obligation</t>
  </si>
  <si>
    <t>Leases</t>
  </si>
  <si>
    <t>Revenue</t>
  </si>
  <si>
    <t>Special Assessment</t>
  </si>
  <si>
    <t>Tax Allocation</t>
  </si>
  <si>
    <t>Tax Increment</t>
  </si>
  <si>
    <t>By Security Type</t>
  </si>
  <si>
    <t>Purpose</t>
  </si>
  <si>
    <t>Health Care</t>
  </si>
  <si>
    <t>Housing/Urban Development</t>
  </si>
  <si>
    <t>Industrial Related</t>
  </si>
  <si>
    <t>Parks and Recreation</t>
  </si>
  <si>
    <t>Public Buildings/Schools</t>
  </si>
  <si>
    <t>Public Safety</t>
  </si>
  <si>
    <t>Short Term/Anticipatory</t>
  </si>
  <si>
    <t>Transportation</t>
  </si>
  <si>
    <t>Utilities/Sewers</t>
  </si>
  <si>
    <t>By Purpose</t>
  </si>
  <si>
    <t>Public Entity</t>
  </si>
  <si>
    <t>1)  Numbers may not total due to rounding.</t>
  </si>
  <si>
    <t>Schools/AEAs</t>
  </si>
  <si>
    <t>(dollars in millions)</t>
  </si>
  <si>
    <t>Loans</t>
  </si>
  <si>
    <t>Capital Leases/Lease Purchase</t>
  </si>
  <si>
    <t>EntityTotal</t>
  </si>
  <si>
    <t>PurposeTotal</t>
  </si>
  <si>
    <t>Source if Website - URL</t>
  </si>
  <si>
    <t>Frequency Released</t>
  </si>
  <si>
    <t>FiscalYear</t>
  </si>
  <si>
    <t>Department/Source</t>
  </si>
  <si>
    <t>Annual</t>
  </si>
  <si>
    <t>Quarterly</t>
  </si>
  <si>
    <t>Monthly</t>
  </si>
  <si>
    <t>Notes</t>
  </si>
  <si>
    <t>Variable</t>
  </si>
  <si>
    <t>Notes:</t>
  </si>
  <si>
    <t>leases and loans.  Tax increment issuances are now included in the revenue category for FY 2013 forward.</t>
  </si>
  <si>
    <t>Outstanding Obligations of Political Subdivisions in Iowa</t>
  </si>
  <si>
    <t>Security Type Total</t>
  </si>
  <si>
    <t xml:space="preserve">Other </t>
  </si>
  <si>
    <t>Put an extra space in other to make sure it pulled the correct column ref indx/match</t>
  </si>
  <si>
    <t xml:space="preserve">Other  </t>
  </si>
  <si>
    <r>
      <t xml:space="preserve">Put an extra </t>
    </r>
    <r>
      <rPr>
        <b/>
        <sz val="9"/>
        <rFont val="Arial"/>
        <family val="2"/>
      </rPr>
      <t>two</t>
    </r>
    <r>
      <rPr>
        <sz val="9"/>
        <rFont val="Arial"/>
        <family val="2"/>
      </rPr>
      <t xml:space="preserve"> space in other to make sure it pulled the correct column ref indx/match</t>
    </r>
  </si>
  <si>
    <t xml:space="preserve">number check </t>
  </si>
  <si>
    <t>3)  All numbers reflect the amount of obligations outstanding at the close of the fiscal year.</t>
  </si>
  <si>
    <t>4)  Reporting requirements have been changed by the State Treasurer's Office to include capital</t>
  </si>
  <si>
    <t>2)  Area Education Agencies (AEA)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</si>
</sst>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_);\(&quot;$&quot;#,##0\)"/>
    <numFmt numFmtId="165" formatCode="#,##0.0"/>
    <numFmt numFmtId="166" formatCode="&quot;$&quot;* #,##0.0;\(&quot;$&quot;#,##0.0\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.0_);_(&quot;$&quot;* \(#,##0.0\);_(&quot;$&quot;* &quot;-&quot;?_);_(@_)"/>
  </numFmts>
  <fonts count="13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Univers (WN)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1"/>
    <xf borderId="0" fillId="0" fontId="8" numFmtId="0"/>
    <xf applyAlignment="0" applyBorder="0" applyFill="0" applyFont="0" applyProtection="0" borderId="0" fillId="0" fontId="5" numFmtId="44"/>
  </cellStyleXfs>
  <cellXfs count="103">
    <xf borderId="0" fillId="0" fontId="0" numFmtId="0" xfId="0"/>
    <xf applyProtection="1" borderId="0" fillId="0" fontId="0" numFmtId="0" xfId="0">
      <protection locked="0"/>
    </xf>
    <xf applyFont="1" borderId="0" fillId="0" fontId="3" numFmtId="0" xfId="0"/>
    <xf applyFont="1" borderId="0" fillId="0" fontId="5" numFmtId="0" xfId="0"/>
    <xf applyFont="1" borderId="0" fillId="0" fontId="5" numFmtId="41" xfId="2"/>
    <xf applyBorder="1" applyFont="1" borderId="0" fillId="0" fontId="5" numFmtId="0" xfId="0"/>
    <xf applyFont="1" applyNumberFormat="1" applyProtection="1" borderId="0" fillId="0" fontId="5" numFmtId="38" xfId="1">
      <protection locked="0"/>
    </xf>
    <xf applyBorder="1" applyFont="1" applyNumberFormat="1" applyProtection="1" borderId="0" fillId="0" fontId="5" numFmtId="38" xfId="1">
      <protection locked="0"/>
    </xf>
    <xf applyFont="1" applyProtection="1" borderId="0" fillId="0" fontId="5" numFmtId="0" xfId="0">
      <protection locked="0"/>
    </xf>
    <xf applyBorder="1" borderId="0" fillId="0" fontId="0" numFmtId="0" xfId="0"/>
    <xf applyAlignment="1" applyBorder="1" applyFont="1" applyNumberFormat="1" applyProtection="1" borderId="0" fillId="0" fontId="5" numFmtId="1" xfId="1">
      <alignment horizontal="center"/>
      <protection locked="0"/>
    </xf>
    <xf applyBorder="1" applyFont="1" applyNumberFormat="1" applyProtection="1" borderId="0" fillId="0" fontId="5" numFmtId="164" xfId="1">
      <protection locked="0"/>
    </xf>
    <xf applyBorder="1" applyFont="1" applyProtection="1" borderId="0" fillId="0" fontId="5" numFmtId="0" xfId="0">
      <protection locked="0"/>
    </xf>
    <xf applyBorder="1" applyFont="1" applyNumberFormat="1" applyProtection="1" borderId="0" fillId="0" fontId="5" numFmtId="165" xfId="1">
      <protection locked="0"/>
    </xf>
    <xf applyAlignment="1" applyFont="1" applyNumberFormat="1" borderId="0" fillId="0" fontId="4" numFmtId="0" xfId="2">
      <alignment vertical="center"/>
    </xf>
    <xf applyAlignment="1" applyBorder="1" applyFill="1" applyFont="1" borderId="0" fillId="0" fontId="4" numFmtId="0" xfId="0">
      <alignment vertical="center"/>
    </xf>
    <xf applyAlignment="1" applyBorder="1" applyFont="1" applyNumberFormat="1" applyProtection="1" borderId="0" fillId="0" fontId="4" numFmtId="166" xfId="1">
      <alignment vertical="center"/>
      <protection locked="0"/>
    </xf>
    <xf applyFont="1" borderId="0" fillId="0" fontId="0" numFmtId="0" xfId="0"/>
    <xf applyBorder="1" applyFont="1" borderId="0" fillId="0" fontId="0" numFmtId="0" xfId="0"/>
    <xf applyFont="1" applyProtection="1" borderId="0" fillId="0" fontId="0" numFmtId="0" xfId="0">
      <protection locked="0"/>
    </xf>
    <xf applyBorder="1" applyFill="1" applyFont="1" applyNumberFormat="1" applyProtection="1" borderId="0" fillId="0" fontId="5" numFmtId="165" xfId="1">
      <protection locked="0"/>
    </xf>
    <xf applyAlignment="1" applyBorder="1" applyFont="1" borderId="0" fillId="0" fontId="0" numFmtId="0" xfId="0">
      <alignment horizontal="right"/>
    </xf>
    <xf applyAlignment="1" applyBorder="1" applyFont="1" borderId="0" fillId="0" fontId="0" numFmtId="0" xfId="0">
      <alignment horizontal="right" wrapText="1"/>
    </xf>
    <xf applyAlignment="1" applyBorder="1" borderId="0" fillId="0" fontId="0" numFmtId="0" xfId="0">
      <alignment horizontal="right"/>
    </xf>
    <xf applyAlignment="1" borderId="0" fillId="0" fontId="0" numFmtId="0" xfId="0">
      <alignment horizontal="right"/>
    </xf>
    <xf applyFont="1" borderId="0" fillId="0" fontId="9" numFmtId="0" xfId="3"/>
    <xf applyAlignment="1" applyFont="1" borderId="0" fillId="0" fontId="9" numFmtId="0" xfId="3">
      <alignment wrapText="1"/>
    </xf>
    <xf applyAlignment="1" applyBorder="1" applyFont="1" applyNumberFormat="1" borderId="0" fillId="0" fontId="9" numFmtId="1" xfId="3">
      <alignment horizontal="left" vertical="top" wrapText="1"/>
    </xf>
    <xf applyAlignment="1" applyFont="1" borderId="0" fillId="0" fontId="0" numFmtId="0" xfId="0"/>
    <xf applyAlignment="1" applyBorder="1" applyFont="1" applyNumberFormat="1" borderId="0" fillId="0" fontId="0" numFmtId="165" xfId="2">
      <alignment horizontal="left"/>
    </xf>
    <xf applyAlignment="1" applyBorder="1" applyFont="1" applyNumberFormat="1" borderId="0" fillId="0" fontId="5" numFmtId="165" xfId="2">
      <alignment horizontal="left"/>
    </xf>
    <xf applyAlignment="1" applyBorder="1" applyFont="1" applyNumberFormat="1" borderId="0" fillId="0" fontId="5" numFmtId="165" xfId="2">
      <alignment horizontal="left" vertical="center"/>
    </xf>
    <xf applyBorder="1" applyFont="1" applyNumberFormat="1" borderId="0" fillId="0" fontId="0" numFmtId="165" xfId="2"/>
    <xf applyBorder="1" applyFont="1" applyNumberFormat="1" borderId="0" fillId="0" fontId="5" numFmtId="165" xfId="2"/>
    <xf applyAlignment="1" applyBorder="1" applyFont="1" applyNumberFormat="1" borderId="0" fillId="0" fontId="5" numFmtId="165" xfId="2">
      <alignment vertical="center"/>
    </xf>
    <xf applyBorder="1" applyFont="1" applyNumberFormat="1" applyProtection="1" borderId="0" fillId="0" fontId="0" numFmtId="165" xfId="1">
      <protection locked="0"/>
    </xf>
    <xf applyBorder="1" applyFill="1" applyFont="1" applyNumberFormat="1" applyProtection="1" borderId="0" fillId="0" fontId="0" numFmtId="165" xfId="1">
      <protection locked="0"/>
    </xf>
    <xf applyAlignment="1" applyBorder="1" applyFont="1" applyNumberFormat="1" applyProtection="1" borderId="0" fillId="0" fontId="5" numFmtId="165" xfId="1">
      <alignment vertical="center"/>
      <protection locked="0"/>
    </xf>
    <xf applyAlignment="1" applyBorder="1" applyFont="1" applyNumberFormat="1" borderId="0" fillId="0" fontId="5" numFmtId="165" xfId="0"/>
    <xf applyAlignment="1" applyBorder="1" applyFont="1" applyNumberFormat="1" applyProtection="1" borderId="0" fillId="0" fontId="5" numFmtId="165" xfId="0">
      <protection locked="0"/>
    </xf>
    <xf applyNumberFormat="1" borderId="0" fillId="0" fontId="0" numFmtId="165" xfId="0"/>
    <xf applyAlignment="1" applyBorder="1" applyFont="1" applyProtection="1" borderId="0" fillId="0" fontId="7" numFmtId="0" xfId="0">
      <alignment horizontal="centerContinuous"/>
      <protection hidden="1"/>
    </xf>
    <xf applyAlignment="1" applyFont="1" applyProtection="1" borderId="0" fillId="0" fontId="7" numFmtId="0" xfId="0">
      <alignment horizontal="centerContinuous"/>
      <protection hidden="1"/>
    </xf>
    <xf applyAlignment="1" applyBorder="1" applyFont="1" applyProtection="1" borderId="1" fillId="0" fontId="0" numFmtId="0" xfId="0">
      <alignment horizontal="center"/>
      <protection hidden="1"/>
    </xf>
    <xf applyProtection="1" borderId="0" fillId="0" fontId="0" numFmtId="0" xfId="0">
      <protection hidden="1"/>
    </xf>
    <xf applyAlignment="1" applyBorder="1" applyFont="1" applyProtection="1" borderId="1" fillId="0" fontId="0" numFmtId="0" xfId="0">
      <alignment horizontal="center" wrapText="1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 wrapText="1"/>
      <protection hidden="1"/>
    </xf>
    <xf applyFill="1" applyFont="1" applyNumberFormat="1" applyProtection="1" borderId="0" fillId="0" fontId="0" numFmtId="166" xfId="1">
      <protection hidden="1"/>
    </xf>
    <xf applyBorder="1" applyProtection="1" borderId="3" fillId="0" fontId="0" numFmtId="0" xfId="0">
      <protection hidden="1"/>
    </xf>
    <xf applyAlignment="1" applyFont="1" applyNumberFormat="1" applyProtection="1" borderId="0" fillId="0" fontId="4" numFmtId="0" xfId="2">
      <alignment vertical="center"/>
      <protection hidden="1"/>
    </xf>
    <xf applyAlignment="1" applyBorder="1" applyFont="1" applyNumberFormat="1" applyProtection="1" borderId="0" fillId="0" fontId="4" numFmtId="166" xfId="1">
      <alignment vertical="center"/>
      <protection hidden="1"/>
    </xf>
    <xf applyAlignment="1" applyBorder="1" applyFill="1" applyFont="1" applyProtection="1" borderId="0" fillId="0" fontId="4" numFmtId="0" xfId="0">
      <alignment vertical="center"/>
      <protection hidden="1"/>
    </xf>
    <xf applyAlignment="1" applyFont="1" applyProtection="1" borderId="0" fillId="0" fontId="2" numFmtId="0" xfId="0">
      <alignment horizontal="centerContinuous"/>
      <protection hidden="1"/>
    </xf>
    <xf applyAlignment="1" applyBorder="1" applyFont="1" applyProtection="1" borderId="0" fillId="0" fontId="2" numFmtId="0" xfId="0">
      <alignment horizontal="centerContinuous"/>
      <protection hidden="1"/>
    </xf>
    <xf applyAlignment="1" applyBorder="1" applyFont="1" applyProtection="1" borderId="1" fillId="0" fontId="5" numFmtId="0" xfId="0">
      <alignment horizontal="center"/>
      <protection hidden="1"/>
    </xf>
    <xf applyAlignment="1" applyBorder="1" applyProtection="1" borderId="1" fillId="0" fontId="0" numFmtId="0" xfId="0">
      <alignment horizontal="center" wrapText="1"/>
      <protection hidden="1"/>
    </xf>
    <xf applyAlignment="1" applyBorder="1" applyProtection="1" borderId="0" fillId="0" fontId="0" numFmtId="0" xfId="0">
      <alignment horizontal="center" wrapText="1"/>
      <protection hidden="1"/>
    </xf>
    <xf applyAlignment="1" applyBorder="1" applyProtection="1" borderId="1" fillId="0" fontId="0" numFmtId="0" xfId="0">
      <alignment horizontal="center"/>
      <protection hidden="1"/>
    </xf>
    <xf applyNumberFormat="1" applyProtection="1" borderId="0" fillId="0" fontId="0" numFmtId="166" xfId="0">
      <protection hidden="1"/>
    </xf>
    <xf applyAlignment="1" applyFont="1" applyNumberFormat="1" applyProtection="1" borderId="0" fillId="0" fontId="0" numFmtId="49" xfId="2">
      <alignment horizontal="left"/>
      <protection hidden="1"/>
    </xf>
    <xf applyBorder="1" applyFont="1" applyNumberFormat="1" applyProtection="1" borderId="3" fillId="0" fontId="5" numFmtId="49" xfId="2">
      <protection hidden="1"/>
    </xf>
    <xf applyBorder="1" applyFont="1" applyNumberFormat="1" applyProtection="1" borderId="0" fillId="0" fontId="5" numFmtId="49" xfId="2">
      <protection hidden="1"/>
    </xf>
    <xf applyAlignment="1" applyBorder="1" applyFont="1" applyNumberFormat="1" applyProtection="1" borderId="0" fillId="0" fontId="0" numFmtId="49" xfId="2">
      <protection hidden="1"/>
    </xf>
    <xf applyAlignment="1" applyBorder="1" applyFont="1" applyNumberFormat="1" applyProtection="1" borderId="0" fillId="0" fontId="0" numFmtId="49" xfId="2">
      <alignment horizontal="left"/>
      <protection hidden="1"/>
    </xf>
    <xf applyFont="1" applyNumberFormat="1" applyProtection="1" borderId="0" fillId="0" fontId="0" numFmtId="49" xfId="2">
      <protection hidden="1"/>
    </xf>
    <xf applyBorder="1" applyFont="1" applyNumberFormat="1" applyProtection="1" borderId="3" fillId="0" fontId="0" numFmtId="49" xfId="2">
      <protection hidden="1"/>
    </xf>
    <xf applyBorder="1" applyFont="1" applyNumberFormat="1" applyProtection="1" borderId="0" fillId="0" fontId="0" numFmtId="49" xfId="2">
      <protection hidden="1"/>
    </xf>
    <xf applyFont="1" applyProtection="1" borderId="0" fillId="0" fontId="11" numFmtId="0" xfId="0">
      <protection hidden="1"/>
    </xf>
    <xf applyBorder="1" applyFont="1" applyNumberFormat="1" applyProtection="1" borderId="0" fillId="0" fontId="0" numFmtId="167" xfId="1">
      <protection locked="0"/>
    </xf>
    <xf applyAlignment="1" applyBorder="1" applyFont="1" applyNumberFormat="1" borderId="0" fillId="0" fontId="0" numFmtId="167" xfId="1"/>
    <xf applyBorder="1" applyFill="1" applyFont="1" applyNumberFormat="1" applyProtection="1" borderId="0" fillId="0" fontId="0" numFmtId="167" xfId="1">
      <protection locked="0"/>
    </xf>
    <xf applyAlignment="1" applyBorder="1" applyFont="1" applyNumberFormat="1" applyProtection="1" borderId="0" fillId="0" fontId="5" numFmtId="167" xfId="1">
      <alignment vertical="center"/>
      <protection locked="0"/>
    </xf>
    <xf applyBorder="1" applyFont="1" applyNumberFormat="1" applyProtection="1" borderId="0" fillId="0" fontId="5" numFmtId="167" xfId="1">
      <protection locked="0"/>
    </xf>
    <xf applyAlignment="1" applyBorder="1" applyFont="1" applyNumberFormat="1" borderId="0" fillId="0" fontId="5" numFmtId="167" xfId="1"/>
    <xf applyBorder="1" applyFill="1" applyFont="1" applyNumberFormat="1" applyProtection="1" borderId="0" fillId="0" fontId="5" numFmtId="167" xfId="1">
      <protection locked="0"/>
    </xf>
    <xf applyAlignment="1" applyBorder="1" applyFill="1" applyFont="1" applyNumberFormat="1" borderId="0" fillId="0" fontId="0" numFmtId="167" xfId="1"/>
    <xf applyFont="1" applyNumberFormat="1" borderId="0" fillId="0" fontId="0" numFmtId="167" xfId="1"/>
    <xf applyFont="1" applyNumberFormat="1" borderId="0" fillId="0" fontId="10" numFmtId="167" xfId="1"/>
    <xf applyFont="1" applyNumberFormat="1" applyProtection="1" borderId="0" fillId="0" fontId="5" numFmtId="167" xfId="1">
      <protection hidden="1"/>
    </xf>
    <xf applyFont="1" applyNumberFormat="1" applyProtection="1" borderId="0" fillId="0" fontId="0" numFmtId="167" xfId="1">
      <protection hidden="1"/>
    </xf>
    <xf applyBorder="1" applyFont="1" applyNumberFormat="1" applyProtection="1" borderId="3" fillId="0" fontId="5" numFmtId="167" xfId="1">
      <protection hidden="1"/>
    </xf>
    <xf applyBorder="1" applyFont="1" applyNumberFormat="1" applyProtection="1" borderId="3" fillId="0" fontId="0" numFmtId="167" xfId="1">
      <protection hidden="1"/>
    </xf>
    <xf applyFont="1" applyNumberFormat="1" applyProtection="1" borderId="0" fillId="0" fontId="5" numFmtId="168" xfId="4">
      <protection hidden="1"/>
    </xf>
    <xf applyFont="1" applyNumberFormat="1" applyProtection="1" borderId="0" fillId="0" fontId="0" numFmtId="168" xfId="4">
      <protection hidden="1"/>
    </xf>
    <xf applyFill="1" applyFont="1" applyNumberFormat="1" applyProtection="1" borderId="0" fillId="0" fontId="0" numFmtId="167" xfId="1">
      <protection hidden="1"/>
    </xf>
    <xf applyBorder="1" applyFill="1" applyFont="1" applyNumberFormat="1" applyProtection="1" borderId="3" fillId="0" fontId="0" numFmtId="167" xfId="1">
      <protection hidden="1"/>
    </xf>
    <xf applyFill="1" applyFont="1" applyNumberFormat="1" applyProtection="1" borderId="0" fillId="0" fontId="0" numFmtId="168" xfId="4">
      <protection hidden="1"/>
    </xf>
    <xf applyAlignment="1" applyBorder="1" applyFont="1" applyNumberFormat="1" applyProtection="1" borderId="2" fillId="0" fontId="4" numFmtId="168" xfId="4">
      <alignment vertical="center"/>
      <protection hidden="1"/>
    </xf>
    <xf applyAlignment="1" applyBorder="1" applyFill="1" applyFont="1" applyNumberFormat="1" applyProtection="1" borderId="0" fillId="0" fontId="4" numFmtId="168" xfId="4">
      <alignment vertical="center"/>
      <protection hidden="1"/>
    </xf>
    <xf applyAlignment="1" applyBorder="1" applyFont="1" applyNumberFormat="1" applyProtection="1" borderId="0" fillId="0" fontId="4" numFmtId="168" xfId="4">
      <alignment vertical="center"/>
      <protection hidden="1"/>
    </xf>
    <xf applyAlignment="1" applyBorder="1" applyFont="1" applyNumberFormat="1" borderId="0" fillId="0" fontId="0" numFmtId="165" xfId="2">
      <alignment vertical="center"/>
    </xf>
    <xf applyFill="1" borderId="0" fillId="2" fontId="0" numFmtId="0" xfId="0"/>
    <xf applyNumberFormat="1" borderId="0" fillId="0" fontId="0" numFmtId="169" xfId="0"/>
    <xf applyFont="1" applyNumberFormat="1" borderId="0" fillId="0" fontId="12" numFmtId="167" xfId="1"/>
    <xf applyFill="1" borderId="0" fillId="3" fontId="0" numFmtId="0" xfId="0"/>
    <xf applyFill="1" applyFont="1" applyNumberFormat="1" borderId="0" fillId="3" fontId="5" numFmtId="168" xfId="0"/>
    <xf applyAlignment="1" applyFill="1" applyFont="1" applyNumberFormat="1" borderId="0" fillId="3" fontId="5" numFmtId="168" xfId="0">
      <alignment vertical="top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  <xf applyAlignment="1" applyFont="1" borderId="0" fillId="0" fontId="6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</cellXfs>
  <cellStyles count="5">
    <cellStyle builtinId="3" name="Comma" xfId="1"/>
    <cellStyle builtinId="6" name="Comma [0]" xfId="2"/>
    <cellStyle builtinId="4" name="Currency" xfId="4"/>
    <cellStyle builtinId="0" name="Normal" xfId="0"/>
    <cellStyle name="Normal 2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Z88"/>
  <sheetViews>
    <sheetView showGridLines="0" tabSelected="1" workbookViewId="0" zoomScaleNormal="100" zoomScaleSheetLayoutView="100">
      <selection activeCell="A48" sqref="A48:K48"/>
    </sheetView>
  </sheetViews>
  <sheetFormatPr defaultRowHeight="12"/>
  <cols>
    <col min="1" max="1" customWidth="true" width="27.5703125" collapsed="false"/>
    <col min="2" max="2" customWidth="true" style="9" width="1.140625" collapsed="false"/>
    <col min="3" max="3" customWidth="true" style="1" width="10.7109375" collapsed="false"/>
    <col min="4" max="4" customWidth="true" style="9" width="1.140625" collapsed="false"/>
    <col min="5" max="5" customWidth="true" style="1" width="10.7109375" collapsed="false"/>
    <col min="6" max="6" customWidth="true" style="9" width="1.140625" collapsed="false"/>
    <col min="7" max="7" customWidth="true" style="1" width="10.7109375" collapsed="false"/>
    <col min="8" max="8" customWidth="true" style="9" width="1.140625" collapsed="false"/>
    <col min="9" max="9" customWidth="true" width="10.7109375" collapsed="false"/>
    <col min="10" max="10" customWidth="true" width="1.140625" collapsed="false"/>
    <col min="11" max="11" customWidth="true" width="10.7109375" collapsed="false"/>
    <col min="12" max="12" customWidth="true" style="1" width="9.28515625" collapsed="false"/>
    <col min="13" max="13" customWidth="true" style="1" width="3.7109375" collapsed="false"/>
    <col min="14" max="14" customWidth="true" width="10.0" collapsed="false"/>
    <col min="15" max="15" bestFit="true" customWidth="true" width="24.28515625" collapsed="false"/>
    <col min="17" max="17" customWidth="true" hidden="true" width="0.0" collapsed="false"/>
    <col min="18" max="18" customWidth="true" width="9.28515625" collapsed="false"/>
    <col min="21" max="21" bestFit="true" customWidth="true" width="12.5703125" collapsed="false"/>
    <col min="22" max="25" bestFit="true" customWidth="true" width="10.0" collapsed="false"/>
  </cols>
  <sheetData>
    <row ht="18" r="1" spans="1:25">
      <c r="A1" s="99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U1" s="95" t="s">
        <v>54</v>
      </c>
      <c r="V1" s="95"/>
      <c r="W1" s="95"/>
      <c r="X1" s="95"/>
      <c r="Y1" s="95"/>
    </row>
    <row customFormat="1" customHeight="1" ht="15" r="2" s="3" spans="1:25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P2" s="11"/>
      <c r="U2" s="96">
        <f>C15</f>
        <v>14849.199999999999</v>
      </c>
      <c r="V2" s="96">
        <f>E15</f>
        <v>15102.1</v>
      </c>
      <c r="W2" s="96">
        <f>G15</f>
        <v>15260.2</v>
      </c>
      <c r="X2" s="96">
        <f>I15</f>
        <v>15400.373051999999</v>
      </c>
      <c r="Y2" s="96">
        <f>K15</f>
        <v>15862.41417</v>
      </c>
    </row>
    <row customFormat="1" customHeight="1" ht="12" r="3" s="3" spans="1:25">
      <c r="A3" s="50"/>
      <c r="B3" s="51"/>
      <c r="C3" s="51"/>
      <c r="D3" s="51"/>
      <c r="E3" s="51"/>
      <c r="F3" s="52"/>
      <c r="G3" s="51"/>
      <c r="H3" s="52"/>
      <c r="I3" s="51"/>
      <c r="J3" s="51"/>
      <c r="K3" s="51"/>
      <c r="P3" s="11"/>
      <c r="U3" s="96">
        <f>C29</f>
        <v>14849.2</v>
      </c>
      <c r="V3" s="96">
        <f>E29</f>
        <v>15102.1</v>
      </c>
      <c r="W3" s="96">
        <f>G29</f>
        <v>15260.199999999999</v>
      </c>
      <c r="X3" s="96">
        <f>I29</f>
        <v>15400.373052999999</v>
      </c>
      <c r="Y3" s="96">
        <f>K29</f>
        <v>15862.41417</v>
      </c>
    </row>
    <row customFormat="1" ht="18" r="4" s="2" spans="1:25">
      <c r="A4" s="68" t="s">
        <v>8</v>
      </c>
      <c r="B4" s="41"/>
      <c r="C4" s="42"/>
      <c r="D4" s="41"/>
      <c r="E4" s="42"/>
      <c r="F4" s="41"/>
      <c r="G4" s="42"/>
      <c r="H4" s="41"/>
      <c r="I4" s="42"/>
      <c r="J4" s="42"/>
      <c r="K4" s="42"/>
      <c r="L4"/>
      <c r="M4"/>
      <c r="N4"/>
      <c r="O4"/>
      <c r="P4"/>
      <c r="Q4"/>
      <c r="R4"/>
      <c r="S4"/>
      <c r="T4"/>
      <c r="U4" s="97">
        <f>C43</f>
        <v>14849.2</v>
      </c>
      <c r="V4" s="97">
        <f>E43</f>
        <v>15102.1</v>
      </c>
      <c r="W4" s="97">
        <f>G43</f>
        <v>15260.2</v>
      </c>
      <c r="X4" s="97">
        <f>I43</f>
        <v>15400.373053000001</v>
      </c>
      <c r="Y4" s="97">
        <f>K43</f>
        <v>15862.41417</v>
      </c>
    </row>
    <row customFormat="1" customHeight="1" ht="15" r="5" s="2" spans="1:25">
      <c r="A5" s="43" t="s">
        <v>29</v>
      </c>
      <c r="B5" s="44"/>
      <c r="C5" s="45" t="str">
        <f ref="C5:I5" si="0" t="shared">CONCATENATE("FY ",C6)</f>
        <v>FY 2013</v>
      </c>
      <c r="D5" s="44"/>
      <c r="E5" s="45" t="str">
        <f si="0" t="shared"/>
        <v>FY 2014</v>
      </c>
      <c r="F5" s="44"/>
      <c r="G5" s="45" t="str">
        <f si="0" t="shared"/>
        <v>FY 2015</v>
      </c>
      <c r="H5" s="44"/>
      <c r="I5" s="45" t="str">
        <f si="0" t="shared"/>
        <v>FY 2016</v>
      </c>
      <c r="J5" s="44"/>
      <c r="K5" s="45" t="str">
        <f>CONCATENATE("FY ",K6)</f>
        <v>FY 2017</v>
      </c>
      <c r="L5"/>
      <c r="M5"/>
      <c r="N5"/>
      <c r="O5"/>
      <c r="P5"/>
      <c r="Q5"/>
      <c r="R5"/>
      <c r="S5"/>
      <c r="T5"/>
    </row>
    <row customFormat="1" customHeight="1" hidden="1" ht="15" r="6" s="2" spans="1:25">
      <c r="A6" s="46"/>
      <c r="B6" s="47"/>
      <c r="C6" s="47">
        <f>LARGE(Data!$A$2:$A$99,5)</f>
        <v>2013</v>
      </c>
      <c r="D6" s="47"/>
      <c r="E6" s="47">
        <f>LARGE(Data!$A$2:$A$99,4)</f>
        <v>2014</v>
      </c>
      <c r="F6" s="47"/>
      <c r="G6" s="47">
        <f>LARGE(Data!$A$2:$A$99,3)</f>
        <v>2015</v>
      </c>
      <c r="H6" s="47"/>
      <c r="I6" s="47">
        <f>LARGE(Data!$A$2:$A$99,2)</f>
        <v>2016</v>
      </c>
      <c r="J6" s="47"/>
      <c r="K6" s="47">
        <f>LARGE(Data!$A$2:$A$99,1)</f>
        <v>2017</v>
      </c>
      <c r="L6"/>
      <c r="M6"/>
      <c r="N6"/>
      <c r="O6"/>
      <c r="P6"/>
      <c r="Q6"/>
      <c r="R6"/>
      <c r="S6"/>
      <c r="T6"/>
    </row>
    <row customFormat="1" customHeight="1" ht="12" r="7" s="2" spans="1:25">
      <c r="A7" s="65" t="s">
        <v>0</v>
      </c>
      <c r="B7" s="48"/>
      <c r="C7" s="87">
        <f>INDEX(Data!$A$2:$AF$99,MATCH(Factbook!C$6,Data!$A$2:$A$99,0),MATCH($A7,Data!$A$1:$AF$1,0))</f>
        <v>5330.1</v>
      </c>
      <c r="D7" s="87"/>
      <c r="E7" s="87">
        <f>INDEX(Data!$A$2:$AF$99,MATCH(Factbook!E$6,Data!$A$2:$A$99,0),MATCH($A7,Data!$A$1:$AF$1,0))</f>
        <v>5347.9</v>
      </c>
      <c r="F7" s="87"/>
      <c r="G7" s="87">
        <f>INDEX(Data!$A$2:$AF$99,MATCH(Factbook!G$6,Data!$A$2:$A$99,0),MATCH($A7,Data!$A$1:$AF$1,0))</f>
        <v>5450.7</v>
      </c>
      <c r="H7" s="87"/>
      <c r="I7" s="87">
        <f>INDEX(Data!$A$2:$AF$99,MATCH(Factbook!I$6,Data!$A$2:$A$99,0),MATCH($A7,Data!$A$1:$AF$1,0))</f>
        <v>5567.7978249999996</v>
      </c>
      <c r="J7" s="87"/>
      <c r="K7" s="87">
        <f>INDEX(Data!$A$2:$AF$99,MATCH(Factbook!K$6,Data!$A$2:$A$99,0),MATCH($A7,Data!$A$1:$AF$1,0))</f>
        <v>5819.6414240000004</v>
      </c>
      <c r="L7"/>
      <c r="M7"/>
      <c r="N7"/>
      <c r="O7"/>
      <c r="P7"/>
      <c r="Q7"/>
      <c r="R7"/>
      <c r="S7"/>
      <c r="T7"/>
      <c r="U7" s="96">
        <f>U2-U3</f>
        <v>0</v>
      </c>
      <c r="V7" s="96">
        <f ref="V7:Y7" si="1" t="shared">V2-V3</f>
        <v>0</v>
      </c>
      <c r="W7" s="96">
        <f si="1" t="shared"/>
        <v>0</v>
      </c>
      <c r="X7" s="96">
        <f si="1" t="shared"/>
        <v>-1.0000003385357559E-6</v>
      </c>
      <c r="Y7" s="96">
        <f si="1" t="shared"/>
        <v>0</v>
      </c>
    </row>
    <row customFormat="1" customHeight="1" ht="12" r="8" s="2" spans="1:25">
      <c r="A8" s="65" t="s">
        <v>31</v>
      </c>
      <c r="B8" s="44"/>
      <c r="C8" s="85">
        <f>INDEX(Data!$A$2:$AF$99,MATCH(Factbook!C$6,Data!$A$2:$A$99,0),MATCH($A8,Data!$A$1:$AF$1,0))</f>
        <v>3189.4</v>
      </c>
      <c r="D8" s="80"/>
      <c r="E8" s="85">
        <f>INDEX(Data!$A$2:$AF$99,MATCH(Factbook!E$6,Data!$A$2:$A$99,0),MATCH($A8,Data!$A$1:$AF$1,0))</f>
        <v>3460.6</v>
      </c>
      <c r="F8" s="80"/>
      <c r="G8" s="85">
        <f>INDEX(Data!$A$2:$AF$99,MATCH(Factbook!G$6,Data!$A$2:$A$99,0),MATCH($A8,Data!$A$1:$AF$1,0))</f>
        <v>3592.9</v>
      </c>
      <c r="H8" s="80"/>
      <c r="I8" s="85">
        <f>INDEX(Data!$A$2:$AF$99,MATCH(Factbook!I$6,Data!$A$2:$A$99,0),MATCH($A8,Data!$A$1:$AF$1,0))</f>
        <v>3621.5571180000002</v>
      </c>
      <c r="J8" s="80"/>
      <c r="K8" s="85">
        <f>INDEX(Data!$A$2:$AF$99,MATCH(Factbook!K$6,Data!$A$2:$A$99,0),MATCH($A8,Data!$A$1:$AF$1,0))</f>
        <v>3734.7668010000002</v>
      </c>
      <c r="L8"/>
      <c r="M8"/>
      <c r="N8"/>
      <c r="O8"/>
      <c r="P8"/>
      <c r="Q8"/>
      <c r="R8"/>
      <c r="S8"/>
      <c r="T8"/>
      <c r="U8" s="97">
        <f>U3-U4</f>
        <v>0</v>
      </c>
      <c r="V8" s="97">
        <f ref="V8:Y8" si="2" t="shared">V3-V4</f>
        <v>0</v>
      </c>
      <c r="W8" s="97">
        <f si="2" t="shared"/>
        <v>0</v>
      </c>
      <c r="X8" s="97">
        <f si="2" t="shared"/>
        <v>0</v>
      </c>
      <c r="Y8" s="97">
        <f si="2" t="shared"/>
        <v>0</v>
      </c>
    </row>
    <row customFormat="1" customHeight="1" ht="12" r="9" s="2" spans="1:25">
      <c r="A9" s="66" t="s">
        <v>2</v>
      </c>
      <c r="B9" s="49"/>
      <c r="C9" s="86">
        <f>INDEX(Data!$A$2:$AF$99,MATCH(Factbook!C$6,Data!$A$2:$A$99,0),MATCH($A9,Data!$A$1:$AF$1,0))</f>
        <v>2135.6</v>
      </c>
      <c r="D9" s="82"/>
      <c r="E9" s="86">
        <f>INDEX(Data!$A$2:$AF$99,MATCH(Factbook!E$6,Data!$A$2:$A$99,0),MATCH($A9,Data!$A$1:$AF$1,0))</f>
        <v>2101.6999999999998</v>
      </c>
      <c r="F9" s="82"/>
      <c r="G9" s="86">
        <f>INDEX(Data!$A$2:$AF$99,MATCH(Factbook!G$6,Data!$A$2:$A$99,0),MATCH($A9,Data!$A$1:$AF$1,0))</f>
        <v>1991.9</v>
      </c>
      <c r="H9" s="82"/>
      <c r="I9" s="86">
        <f>INDEX(Data!$A$2:$AF$99,MATCH(Factbook!I$6,Data!$A$2:$A$99,0),MATCH($A9,Data!$A$1:$AF$1,0))</f>
        <v>1943.9863800000001</v>
      </c>
      <c r="J9" s="82"/>
      <c r="K9" s="86">
        <f>INDEX(Data!$A$2:$AF$99,MATCH(Factbook!K$6,Data!$A$2:$A$99,0),MATCH($A9,Data!$A$1:$AF$1,0))</f>
        <v>2109.7138399999999</v>
      </c>
      <c r="L9"/>
      <c r="M9"/>
      <c r="N9"/>
      <c r="O9"/>
      <c r="P9"/>
      <c r="Q9"/>
      <c r="R9"/>
      <c r="S9"/>
      <c r="T9"/>
      <c r="U9" s="97">
        <f>U2-U4</f>
        <v>0</v>
      </c>
      <c r="V9" s="97">
        <f ref="V9:Y9" si="3" t="shared">V2-V4</f>
        <v>0</v>
      </c>
      <c r="W9" s="97">
        <f si="3" t="shared"/>
        <v>0</v>
      </c>
      <c r="X9" s="97">
        <f si="3" t="shared"/>
        <v>-1.0000021575251594E-6</v>
      </c>
      <c r="Y9" s="97">
        <f si="3" t="shared"/>
        <v>0</v>
      </c>
    </row>
    <row customFormat="1" customHeight="1" ht="12" r="10" s="2" spans="1:25">
      <c r="A10" s="62" t="s">
        <v>6</v>
      </c>
      <c r="B10" s="44"/>
      <c r="C10" s="85">
        <f>INDEX(Data!$A$2:$AF$99,MATCH(Factbook!C$6,Data!$A$2:$A$99,0),MATCH($A10,Data!$A$1:$AF$1,0))</f>
        <v>1619.8</v>
      </c>
      <c r="D10" s="80"/>
      <c r="E10" s="85">
        <f>INDEX(Data!$A$2:$AF$99,MATCH(Factbook!E$6,Data!$A$2:$A$99,0),MATCH($A10,Data!$A$1:$AF$1,0))</f>
        <v>1734.9</v>
      </c>
      <c r="F10" s="80"/>
      <c r="G10" s="85">
        <f>INDEX(Data!$A$2:$AF$99,MATCH(Factbook!G$6,Data!$A$2:$A$99,0),MATCH($A10,Data!$A$1:$AF$1,0))</f>
        <v>1788.7</v>
      </c>
      <c r="H10" s="80"/>
      <c r="I10" s="85">
        <f>INDEX(Data!$A$2:$AF$99,MATCH(Factbook!I$6,Data!$A$2:$A$99,0),MATCH($A10,Data!$A$1:$AF$1,0))</f>
        <v>1811.180744</v>
      </c>
      <c r="J10" s="80"/>
      <c r="K10" s="85">
        <f>INDEX(Data!$A$2:$AF$99,MATCH(Factbook!K$6,Data!$A$2:$A$99,0),MATCH($A10,Data!$A$1:$AF$1,0))</f>
        <v>1786.0671319999999</v>
      </c>
      <c r="L10"/>
      <c r="M10"/>
      <c r="N10"/>
      <c r="O10"/>
      <c r="P10"/>
      <c r="Q10"/>
      <c r="R10"/>
      <c r="S10"/>
      <c r="T10"/>
    </row>
    <row customFormat="1" customHeight="1" ht="12" r="11" s="2" spans="1:25">
      <c r="A11" s="67" t="s">
        <v>4</v>
      </c>
      <c r="B11" s="44"/>
      <c r="C11" s="85">
        <f>INDEX(Data!$A$2:$AF$99,MATCH(Factbook!C$6,Data!$A$2:$A$99,0),MATCH($A11,Data!$A$1:$AF$1,0))</f>
        <v>897.2</v>
      </c>
      <c r="D11" s="80"/>
      <c r="E11" s="85">
        <f>INDEX(Data!$A$2:$AF$99,MATCH(Factbook!E$6,Data!$A$2:$A$99,0),MATCH($A11,Data!$A$1:$AF$1,0))</f>
        <v>860.1</v>
      </c>
      <c r="F11" s="80"/>
      <c r="G11" s="85">
        <f>INDEX(Data!$A$2:$AF$99,MATCH(Factbook!G$6,Data!$A$2:$A$99,0),MATCH($A11,Data!$A$1:$AF$1,0))</f>
        <v>911.9</v>
      </c>
      <c r="H11" s="80"/>
      <c r="I11" s="85">
        <f>INDEX(Data!$A$2:$AF$99,MATCH(Factbook!I$6,Data!$A$2:$A$99,0),MATCH($A11,Data!$A$1:$AF$1,0))</f>
        <v>911.77821200000005</v>
      </c>
      <c r="J11" s="80"/>
      <c r="K11" s="85">
        <f>INDEX(Data!$A$2:$AF$99,MATCH(Factbook!K$6,Data!$A$2:$A$99,0),MATCH($A11,Data!$A$1:$AF$1,0))</f>
        <v>913.63997199999994</v>
      </c>
      <c r="L11"/>
      <c r="M11"/>
      <c r="N11"/>
      <c r="O11"/>
      <c r="P11"/>
      <c r="Q11"/>
      <c r="R11"/>
      <c r="S11"/>
      <c r="T11"/>
    </row>
    <row customFormat="1" customHeight="1" ht="12" r="12" s="2" spans="1:25">
      <c r="A12" s="66" t="s">
        <v>1</v>
      </c>
      <c r="B12" s="49"/>
      <c r="C12" s="86">
        <f>INDEX(Data!$A$2:$AF$99,MATCH(Factbook!C$6,Data!$A$2:$A$99,0),MATCH($A12,Data!$A$1:$AF$1,0))</f>
        <v>1044.3</v>
      </c>
      <c r="D12" s="82"/>
      <c r="E12" s="86">
        <f>INDEX(Data!$A$2:$AF$99,MATCH(Factbook!E$6,Data!$A$2:$A$99,0),MATCH($A12,Data!$A$1:$AF$1,0))</f>
        <v>924</v>
      </c>
      <c r="F12" s="82"/>
      <c r="G12" s="86">
        <f>INDEX(Data!$A$2:$AF$99,MATCH(Factbook!G$6,Data!$A$2:$A$99,0),MATCH($A12,Data!$A$1:$AF$1,0))</f>
        <v>889.7</v>
      </c>
      <c r="H12" s="82"/>
      <c r="I12" s="86">
        <f>INDEX(Data!$A$2:$AF$99,MATCH(Factbook!I$6,Data!$A$2:$A$99,0),MATCH($A12,Data!$A$1:$AF$1,0))</f>
        <v>850.04793900000004</v>
      </c>
      <c r="J12" s="82"/>
      <c r="K12" s="86">
        <f>INDEX(Data!$A$2:$AF$99,MATCH(Factbook!K$6,Data!$A$2:$A$99,0),MATCH($A12,Data!$A$1:$AF$1,0))</f>
        <v>808.74091699999997</v>
      </c>
      <c r="L12"/>
      <c r="M12"/>
      <c r="N12"/>
      <c r="O12"/>
      <c r="P12"/>
      <c r="Q12"/>
      <c r="R12"/>
      <c r="S12"/>
      <c r="T12"/>
    </row>
    <row customFormat="1" customHeight="1" ht="12" r="13" s="2" spans="1:25">
      <c r="A13" s="67" t="s">
        <v>3</v>
      </c>
      <c r="B13" s="44"/>
      <c r="C13" s="85">
        <f>INDEX(Data!$A$2:$AF$99,MATCH(Factbook!C$6,Data!$A$2:$A$99,0),MATCH($A13,Data!$A$1:$AF$1,0))</f>
        <v>584.9</v>
      </c>
      <c r="D13" s="80"/>
      <c r="E13" s="85">
        <f>INDEX(Data!$A$2:$AF$99,MATCH(Factbook!E$6,Data!$A$2:$A$99,0),MATCH($A13,Data!$A$1:$AF$1,0))</f>
        <v>625</v>
      </c>
      <c r="F13" s="80"/>
      <c r="G13" s="85">
        <f>INDEX(Data!$A$2:$AF$99,MATCH(Factbook!G$6,Data!$A$2:$A$99,0),MATCH($A13,Data!$A$1:$AF$1,0))</f>
        <v>585.9</v>
      </c>
      <c r="H13" s="80"/>
      <c r="I13" s="85">
        <f>INDEX(Data!$A$2:$AF$99,MATCH(Factbook!I$6,Data!$A$2:$A$99,0),MATCH($A13,Data!$A$1:$AF$1,0))</f>
        <v>639.430024</v>
      </c>
      <c r="J13" s="80"/>
      <c r="K13" s="85">
        <f>INDEX(Data!$A$2:$AF$99,MATCH(Factbook!K$6,Data!$A$2:$A$99,0),MATCH($A13,Data!$A$1:$AF$1,0))</f>
        <v>631.61739399999999</v>
      </c>
      <c r="L13"/>
      <c r="M13"/>
      <c r="N13"/>
      <c r="O13"/>
      <c r="P13"/>
      <c r="Q13"/>
      <c r="R13"/>
      <c r="S13"/>
      <c r="T13"/>
    </row>
    <row customFormat="1" customHeight="1" ht="12" r="14" s="2" spans="1:25">
      <c r="A14" s="65" t="s">
        <v>5</v>
      </c>
      <c r="B14" s="44"/>
      <c r="C14" s="85">
        <f>INDEX(Data!$A$2:$AF$99,MATCH(Factbook!C$6,Data!$A$2:$A$99,0),MATCH($A14,Data!$A$1:$AF$1,0))</f>
        <v>47.9</v>
      </c>
      <c r="D14" s="80"/>
      <c r="E14" s="85">
        <f>INDEX(Data!$A$2:$AF$99,MATCH(Factbook!E$6,Data!$A$2:$A$99,0),MATCH($A14,Data!$A$1:$AF$1,0))</f>
        <v>47.9</v>
      </c>
      <c r="F14" s="80"/>
      <c r="G14" s="85">
        <f>INDEX(Data!$A$2:$AF$99,MATCH(Factbook!G$6,Data!$A$2:$A$99,0),MATCH($A14,Data!$A$1:$AF$1,0))</f>
        <v>48.5</v>
      </c>
      <c r="H14" s="80"/>
      <c r="I14" s="85">
        <f>INDEX(Data!$A$2:$AF$99,MATCH(Factbook!I$6,Data!$A$2:$A$99,0),MATCH($A14,Data!$A$1:$AF$1,0))</f>
        <v>54.594810000000003</v>
      </c>
      <c r="J14" s="80"/>
      <c r="K14" s="85">
        <f>INDEX(Data!$A$2:$AF$99,MATCH(Factbook!K$6,Data!$A$2:$A$99,0),MATCH($A14,Data!$A$1:$AF$1,0))</f>
        <v>58.226689999999998</v>
      </c>
      <c r="L14"/>
      <c r="M14"/>
      <c r="N14"/>
      <c r="O14"/>
      <c r="P14"/>
      <c r="Q14"/>
      <c r="R14"/>
      <c r="S14"/>
      <c r="T14"/>
    </row>
    <row customFormat="1" customHeight="1" ht="12.75" r="15" s="2" spans="1:25" thickBot="1">
      <c r="A15" s="50" t="s">
        <v>7</v>
      </c>
      <c r="B15" s="51"/>
      <c r="C15" s="88">
        <f>SUM(C7:C14)</f>
        <v>14849.199999999999</v>
      </c>
      <c r="D15" s="89"/>
      <c r="E15" s="88">
        <f>SUM(E7:E14)</f>
        <v>15102.1</v>
      </c>
      <c r="F15" s="90"/>
      <c r="G15" s="88">
        <f>SUM(G7:G14)</f>
        <v>15260.2</v>
      </c>
      <c r="H15" s="90"/>
      <c r="I15" s="88">
        <f>SUM(I7:I14)</f>
        <v>15400.373051999999</v>
      </c>
      <c r="J15" s="90"/>
      <c r="K15" s="88">
        <f>SUM(K7:K14)</f>
        <v>15862.41417</v>
      </c>
      <c r="L15"/>
      <c r="M15"/>
      <c r="N15"/>
      <c r="O15"/>
      <c r="P15" s="93"/>
      <c r="Q15"/>
      <c r="R15"/>
      <c r="S15"/>
      <c r="T15"/>
    </row>
    <row customFormat="1" customHeight="1" ht="12" r="16" s="3" spans="1:25" thickTop="1">
      <c r="A16" s="50"/>
      <c r="B16" s="51"/>
      <c r="C16" s="51"/>
      <c r="D16" s="51"/>
      <c r="E16" s="51"/>
      <c r="F16" s="52"/>
      <c r="G16" s="51"/>
      <c r="H16" s="52"/>
      <c r="I16" s="51"/>
      <c r="J16" s="51"/>
      <c r="K16" s="51"/>
      <c r="P16" s="11"/>
    </row>
    <row customFormat="1" customHeight="1" ht="15" r="17" s="2" spans="1:20">
      <c r="A17" s="68" t="s">
        <v>17</v>
      </c>
      <c r="B17" s="53"/>
      <c r="C17" s="44"/>
      <c r="D17" s="44"/>
      <c r="E17" s="44"/>
      <c r="F17" s="54"/>
      <c r="G17" s="44"/>
      <c r="H17" s="54"/>
      <c r="I17" s="44"/>
      <c r="J17" s="44"/>
      <c r="K17" s="44"/>
      <c r="L17"/>
      <c r="M17"/>
      <c r="N17"/>
      <c r="O17"/>
      <c r="P17"/>
      <c r="Q17"/>
      <c r="R17"/>
      <c r="S17"/>
      <c r="T17"/>
    </row>
    <row customFormat="1" customHeight="1" ht="15" r="18" s="2" spans="1:20">
      <c r="A18" s="55" t="s">
        <v>9</v>
      </c>
      <c r="B18" s="57"/>
      <c r="C18" s="56" t="str">
        <f>C5</f>
        <v>FY 2013</v>
      </c>
      <c r="D18" s="57"/>
      <c r="E18" s="56" t="str">
        <f>E5</f>
        <v>FY 2014</v>
      </c>
      <c r="F18" s="57"/>
      <c r="G18" s="56" t="str">
        <f>G5</f>
        <v>FY 2015</v>
      </c>
      <c r="H18" s="57"/>
      <c r="I18" s="56" t="str">
        <f>I5</f>
        <v>FY 2016</v>
      </c>
      <c r="J18" s="44"/>
      <c r="K18" s="56" t="str">
        <f>K5</f>
        <v>FY 2017</v>
      </c>
      <c r="L18"/>
      <c r="M18"/>
      <c r="N18"/>
      <c r="O18"/>
      <c r="P18"/>
      <c r="Q18"/>
      <c r="R18"/>
      <c r="S18"/>
      <c r="T18"/>
    </row>
    <row customFormat="1" customHeight="1" ht="12" r="19" s="2" spans="1:20">
      <c r="A19" s="60" t="s">
        <v>13</v>
      </c>
      <c r="B19" s="44"/>
      <c r="C19" s="83">
        <f>INDEX(Data!$A$2:$AF$99,MATCH(Factbook!C$6,Data!$A$2:$A$99,0),MATCH($A19,Data!$A$1:$AF$1,0))</f>
        <v>8421.5</v>
      </c>
      <c r="D19" s="84"/>
      <c r="E19" s="83">
        <f>INDEX(Data!$A$2:$AF$99,MATCH(Factbook!E$6,Data!$A$2:$A$99,0),MATCH($A19,Data!$A$1:$AF$1,0))</f>
        <v>8569.5</v>
      </c>
      <c r="F19" s="84"/>
      <c r="G19" s="83">
        <f>INDEX(Data!$A$2:$AF$99,MATCH(Factbook!G$6,Data!$A$2:$A$99,0),MATCH($A19,Data!$A$1:$AF$1,0))</f>
        <v>8490.9</v>
      </c>
      <c r="H19" s="84"/>
      <c r="I19" s="83">
        <f>INDEX(Data!$A$2:$AF$99,MATCH(Factbook!I$6,Data!$A$2:$A$99,0),MATCH($A19,Data!$A$1:$AF$1,0))</f>
        <v>8471.8640940000005</v>
      </c>
      <c r="J19" s="84"/>
      <c r="K19" s="83">
        <f>INDEX(Data!$A$2:$AF$99,MATCH(Factbook!K$6,Data!$A$2:$A$99,0),MATCH($A19,Data!$A$1:$AF$1,0))</f>
        <v>8604.217901</v>
      </c>
      <c r="L19"/>
      <c r="M19"/>
      <c r="N19"/>
      <c r="O19"/>
      <c r="P19"/>
      <c r="Q19"/>
      <c r="R19"/>
      <c r="S19"/>
      <c r="T19"/>
    </row>
    <row customFormat="1" customHeight="1" ht="12" r="20" s="2" spans="1:20">
      <c r="A20" s="60" t="s">
        <v>11</v>
      </c>
      <c r="B20" s="44"/>
      <c r="C20" s="79">
        <f>INDEX(Data!$A$2:$AF$99,MATCH(Factbook!C$6,Data!$A$2:$A$99,0),MATCH($A20,Data!$A$1:$AF$1,0))</f>
        <v>6193.7</v>
      </c>
      <c r="D20" s="80"/>
      <c r="E20" s="79">
        <f>INDEX(Data!$A$2:$AF$99,MATCH(Factbook!E$6,Data!$A$2:$A$99,0),MATCH($A20,Data!$A$1:$AF$1,0))</f>
        <v>6257.6</v>
      </c>
      <c r="F20" s="80"/>
      <c r="G20" s="79">
        <f>INDEX(Data!$A$2:$AF$99,MATCH(Factbook!G$6,Data!$A$2:$A$99,0),MATCH($A20,Data!$A$1:$AF$1,0))</f>
        <v>6360.7</v>
      </c>
      <c r="H20" s="80"/>
      <c r="I20" s="79">
        <f>INDEX(Data!$A$2:$AF$99,MATCH(Factbook!I$6,Data!$A$2:$A$99,0),MATCH($A20,Data!$A$1:$AF$1,0))</f>
        <v>6426.3245470000002</v>
      </c>
      <c r="J20" s="80"/>
      <c r="K20" s="79">
        <f>INDEX(Data!$A$2:$AF$99,MATCH(Factbook!K$6,Data!$A$2:$A$99,0),MATCH($A20,Data!$A$1:$AF$1,0))</f>
        <v>6591.4093640000001</v>
      </c>
      <c r="L20"/>
      <c r="M20"/>
      <c r="N20"/>
      <c r="O20"/>
      <c r="P20"/>
      <c r="Q20"/>
      <c r="R20"/>
      <c r="S20"/>
      <c r="T20"/>
    </row>
    <row customFormat="1" customHeight="1" ht="12" r="21" s="2" spans="1:20">
      <c r="A21" s="66" t="s">
        <v>33</v>
      </c>
      <c r="B21" s="49"/>
      <c r="C21" s="81">
        <f>INDEX(Data!$A$2:$AF$99,MATCH(Factbook!C$6,Data!$A$2:$A$99,0),MATCH($A21,Data!$A$1:$AF$1,0))</f>
        <v>169.9</v>
      </c>
      <c r="D21" s="82"/>
      <c r="E21" s="81">
        <f>INDEX(Data!$A$2:$AF$99,MATCH(Factbook!E$6,Data!$A$2:$A$99,0),MATCH($A21,Data!$A$1:$AF$1,0))</f>
        <v>183.7</v>
      </c>
      <c r="F21" s="82"/>
      <c r="G21" s="81">
        <f>INDEX(Data!$A$2:$AF$99,MATCH(Factbook!G$6,Data!$A$2:$A$99,0),MATCH($A21,Data!$A$1:$AF$1,0))</f>
        <v>321.2</v>
      </c>
      <c r="H21" s="82"/>
      <c r="I21" s="81">
        <f>INDEX(Data!$A$2:$AF$99,MATCH(Factbook!I$6,Data!$A$2:$A$99,0),MATCH($A21,Data!$A$1:$AF$1,0))</f>
        <v>421.66449</v>
      </c>
      <c r="J21" s="82"/>
      <c r="K21" s="81">
        <f>INDEX(Data!$A$2:$AF$99,MATCH(Factbook!K$6,Data!$A$2:$A$99,0),MATCH($A21,Data!$A$1:$AF$1,0))</f>
        <v>505.19399700000002</v>
      </c>
      <c r="L21"/>
      <c r="M21"/>
      <c r="N21"/>
      <c r="O21"/>
      <c r="P21"/>
      <c r="Q21"/>
      <c r="R21"/>
      <c r="S21"/>
      <c r="T21"/>
    </row>
    <row customFormat="1" customHeight="1" ht="12" r="22" s="2" spans="1:20">
      <c r="A22" s="67" t="s">
        <v>34</v>
      </c>
      <c r="B22" s="44"/>
      <c r="C22" s="79">
        <f>INDEX(Data!$A$2:$AF$99,MATCH(Factbook!C$6,Data!$A$2:$A$99,0),MATCH($A22,Data!$A$1:$AF$1,0))</f>
        <v>42.1</v>
      </c>
      <c r="D22" s="80"/>
      <c r="E22" s="79">
        <f>INDEX(Data!$A$2:$AF$99,MATCH(Factbook!E$6,Data!$A$2:$A$99,0),MATCH($A22,Data!$A$1:$AF$1,0))</f>
        <v>91.3</v>
      </c>
      <c r="F22" s="80"/>
      <c r="G22" s="79">
        <f>INDEX(Data!$A$2:$AF$99,MATCH(Factbook!G$6,Data!$A$2:$A$99,0),MATCH($A22,Data!$A$1:$AF$1,0))</f>
        <v>87.4</v>
      </c>
      <c r="H22" s="80"/>
      <c r="I22" s="79">
        <f>INDEX(Data!$A$2:$AF$99,MATCH(Factbook!I$6,Data!$A$2:$A$99,0),MATCH($A22,Data!$A$1:$AF$1,0))</f>
        <v>80.519921999999994</v>
      </c>
      <c r="J22" s="80"/>
      <c r="K22" s="79">
        <f>INDEX(Data!$A$2:$AF$99,MATCH(Factbook!K$6,Data!$A$2:$A$99,0),MATCH($A22,Data!$A$1:$AF$1,0))</f>
        <v>161.59290799999999</v>
      </c>
      <c r="L22"/>
      <c r="M22"/>
      <c r="N22"/>
      <c r="O22"/>
      <c r="P22"/>
      <c r="Q22"/>
      <c r="R22"/>
      <c r="S22"/>
      <c r="T22"/>
    </row>
    <row customFormat="1" customHeight="1" ht="12" r="23" s="2" spans="1:20">
      <c r="A23" s="63" t="s">
        <v>50</v>
      </c>
      <c r="B23" s="44"/>
      <c r="C23" s="79">
        <f>INDEX(Data!$A$2:$AF$99,MATCH(Factbook!C$6,Data!$A$2:$A$99,0),MATCH($A23,Data!$A$1:$AF$1,0))</f>
        <v>11.8</v>
      </c>
      <c r="D23" s="80"/>
      <c r="E23" s="79">
        <f>INDEX(Data!$A$2:$AF$99,MATCH(Factbook!E$6,Data!$A$2:$A$99,0),MATCH($A23,Data!$A$1:$AF$1,0))</f>
        <v>0</v>
      </c>
      <c r="F23" s="80"/>
      <c r="G23" s="79">
        <f>INDEX(Data!$A$2:$AF$99,MATCH(Factbook!G$6,Data!$A$2:$A$99,0),MATCH($A23,Data!$A$1:$AF$1,0))</f>
        <v>0</v>
      </c>
      <c r="H23" s="80"/>
      <c r="I23" s="79">
        <f>INDEX(Data!$A$2:$AF$99,MATCH(Factbook!I$6,Data!$A$2:$A$99,0),MATCH($A23,Data!$A$1:$AF$1,0))</f>
        <v>0</v>
      </c>
      <c r="J23" s="80"/>
      <c r="K23" s="79">
        <f>INDEX(Data!$A$2:$AF$99,MATCH(Factbook!K$6,Data!$A$2:$A$99,0),MATCH($A23,Data!$A$1:$AF$1,0))</f>
        <v>0</v>
      </c>
      <c r="L23"/>
      <c r="M23"/>
      <c r="N23"/>
      <c r="O23"/>
      <c r="P23"/>
      <c r="Q23"/>
      <c r="R23"/>
      <c r="S23"/>
      <c r="T23"/>
    </row>
    <row customFormat="1" customHeight="1" ht="12" r="24" s="2" spans="1:20">
      <c r="A24" s="66" t="s">
        <v>12</v>
      </c>
      <c r="B24" s="49"/>
      <c r="C24" s="81">
        <f>INDEX(Data!$A$2:$AF$99,MATCH(Factbook!C$6,Data!$A$2:$A$99,0),MATCH($A24,Data!$A$1:$AF$1,0))</f>
        <v>5.6</v>
      </c>
      <c r="D24" s="82"/>
      <c r="E24" s="81">
        <f>INDEX(Data!$A$2:$AF$99,MATCH(Factbook!E$6,Data!$A$2:$A$99,0),MATCH($A24,Data!$A$1:$AF$1,0))</f>
        <v>0</v>
      </c>
      <c r="F24" s="82"/>
      <c r="G24" s="81">
        <f>INDEX(Data!$A$2:$AF$99,MATCH(Factbook!G$6,Data!$A$2:$A$99,0),MATCH($A24,Data!$A$1:$AF$1,0))</f>
        <v>0</v>
      </c>
      <c r="H24" s="82"/>
      <c r="I24" s="81">
        <f>INDEX(Data!$A$2:$AF$99,MATCH(Factbook!I$6,Data!$A$2:$A$99,0),MATCH($A24,Data!$A$1:$AF$1,0))</f>
        <v>0</v>
      </c>
      <c r="J24" s="82"/>
      <c r="K24" s="81">
        <f>INDEX(Data!$A$2:$AF$99,MATCH(Factbook!K$6,Data!$A$2:$A$99,0),MATCH($A24,Data!$A$1:$AF$1,0))</f>
        <v>0</v>
      </c>
      <c r="L24"/>
      <c r="M24"/>
      <c r="N24"/>
      <c r="O24"/>
      <c r="P24" s="92" t="s">
        <v>51</v>
      </c>
      <c r="Q24"/>
      <c r="R24"/>
      <c r="S24"/>
      <c r="T24"/>
    </row>
    <row customFormat="1" customHeight="1" ht="12" r="25" s="2" spans="1:20">
      <c r="A25" s="67" t="s">
        <v>15</v>
      </c>
      <c r="B25" s="44"/>
      <c r="C25" s="79">
        <f>INDEX(Data!$A$2:$AF$99,MATCH(Factbook!C$6,Data!$A$2:$A$99,0),MATCH($A25,Data!$A$1:$AF$1,0))</f>
        <v>4.4000000000000004</v>
      </c>
      <c r="D25" s="80"/>
      <c r="E25" s="79">
        <f>INDEX(Data!$A$2:$AF$99,MATCH(Factbook!E$6,Data!$A$2:$A$99,0),MATCH($A25,Data!$A$1:$AF$1,0))</f>
        <v>0</v>
      </c>
      <c r="F25" s="80"/>
      <c r="G25" s="79">
        <f>INDEX(Data!$A$2:$AF$99,MATCH(Factbook!G$6,Data!$A$2:$A$99,0),MATCH($A25,Data!$A$1:$AF$1,0))</f>
        <v>0</v>
      </c>
      <c r="H25" s="80"/>
      <c r="I25" s="79">
        <f>INDEX(Data!$A$2:$AF$99,MATCH(Factbook!I$6,Data!$A$2:$A$99,0),MATCH($A25,Data!$A$1:$AF$1,0))</f>
        <v>0</v>
      </c>
      <c r="J25" s="80"/>
      <c r="K25" s="79">
        <f>INDEX(Data!$A$2:$AF$99,MATCH(Factbook!K$6,Data!$A$2:$A$99,0),MATCH($A25,Data!$A$1:$AF$1,0))</f>
        <v>0</v>
      </c>
      <c r="L25"/>
      <c r="M25"/>
      <c r="N25"/>
      <c r="O25"/>
      <c r="P25"/>
      <c r="Q25"/>
      <c r="R25"/>
      <c r="S25"/>
      <c r="T25"/>
    </row>
    <row customFormat="1" customHeight="1" ht="12" r="26" s="2" spans="1:20">
      <c r="A26" s="63" t="s">
        <v>10</v>
      </c>
      <c r="B26" s="44"/>
      <c r="C26" s="79">
        <f>INDEX(Data!$A$2:$AF$99,MATCH(Factbook!C$6,Data!$A$2:$A$99,0),MATCH($A26,Data!$A$1:$AF$1,0))</f>
        <v>0.1</v>
      </c>
      <c r="D26" s="80"/>
      <c r="E26" s="79">
        <f>INDEX(Data!$A$2:$AF$99,MATCH(Factbook!E$6,Data!$A$2:$A$99,0),MATCH($A26,Data!$A$1:$AF$1,0))</f>
        <v>0</v>
      </c>
      <c r="F26" s="80"/>
      <c r="G26" s="79">
        <f>INDEX(Data!$A$2:$AF$99,MATCH(Factbook!G$6,Data!$A$2:$A$99,0),MATCH($A26,Data!$A$1:$AF$1,0))</f>
        <v>0</v>
      </c>
      <c r="H26" s="80"/>
      <c r="I26" s="79">
        <f>INDEX(Data!$A$2:$AF$99,MATCH(Factbook!I$6,Data!$A$2:$A$99,0),MATCH($A26,Data!$A$1:$AF$1,0))</f>
        <v>0</v>
      </c>
      <c r="J26" s="80"/>
      <c r="K26" s="79">
        <f>INDEX(Data!$A$2:$AF$99,MATCH(Factbook!K$6,Data!$A$2:$A$99,0),MATCH($A26,Data!$A$1:$AF$1,0))</f>
        <v>0</v>
      </c>
      <c r="L26"/>
      <c r="M26"/>
      <c r="N26"/>
      <c r="O26"/>
      <c r="P26"/>
      <c r="Q26"/>
      <c r="R26"/>
      <c r="S26"/>
      <c r="T26"/>
    </row>
    <row customFormat="1" customHeight="1" ht="12" r="27" s="2" spans="1:20">
      <c r="A27" s="66" t="s">
        <v>14</v>
      </c>
      <c r="B27" s="49"/>
      <c r="C27" s="81">
        <f>INDEX(Data!$A$2:$AF$99,MATCH(Factbook!C$6,Data!$A$2:$A$99,0),MATCH($A27,Data!$A$1:$AF$1,0))</f>
        <v>0.1</v>
      </c>
      <c r="D27" s="82"/>
      <c r="E27" s="81">
        <f>INDEX(Data!$A$2:$AF$99,MATCH(Factbook!E$6,Data!$A$2:$A$99,0),MATCH($A27,Data!$A$1:$AF$1,0))</f>
        <v>0</v>
      </c>
      <c r="F27" s="82"/>
      <c r="G27" s="81">
        <f>INDEX(Data!$A$2:$AF$99,MATCH(Factbook!G$6,Data!$A$2:$A$99,0),MATCH($A27,Data!$A$1:$AF$1,0))</f>
        <v>0</v>
      </c>
      <c r="H27" s="82"/>
      <c r="I27" s="81">
        <f>INDEX(Data!$A$2:$AF$99,MATCH(Factbook!I$6,Data!$A$2:$A$99,0),MATCH($A27,Data!$A$1:$AF$1,0))</f>
        <v>0</v>
      </c>
      <c r="J27" s="82"/>
      <c r="K27" s="81">
        <f>INDEX(Data!$A$2:$AF$99,MATCH(Factbook!K$6,Data!$A$2:$A$99,0),MATCH($A27,Data!$A$1:$AF$1,0))</f>
        <v>0</v>
      </c>
      <c r="L27"/>
      <c r="M27"/>
      <c r="N27"/>
      <c r="O27"/>
      <c r="P27"/>
      <c r="Q27"/>
      <c r="R27"/>
      <c r="S27"/>
      <c r="T27"/>
    </row>
    <row customFormat="1" customHeight="1" ht="12" r="28" s="2" spans="1:20">
      <c r="A28" s="60" t="s">
        <v>16</v>
      </c>
      <c r="B28" s="44"/>
      <c r="C28" s="79">
        <f>INDEX(Data!$A$2:$AF$99,MATCH(Factbook!C$6,Data!$A$2:$A$99,0),MATCH($A28,Data!$A$1:$AF$1,0))</f>
        <v>0</v>
      </c>
      <c r="D28" s="80"/>
      <c r="E28" s="79">
        <f>INDEX(Data!$A$2:$AF$99,MATCH(Factbook!E$6,Data!$A$2:$A$99,0),MATCH($A28,Data!$A$1:$AF$1,0))</f>
        <v>0</v>
      </c>
      <c r="F28" s="80"/>
      <c r="G28" s="79">
        <f>INDEX(Data!$A$2:$AF$99,MATCH(Factbook!G$6,Data!$A$2:$A$99,0),MATCH($A28,Data!$A$1:$AF$1,0))</f>
        <v>0</v>
      </c>
      <c r="H28" s="80"/>
      <c r="I28" s="79">
        <f>INDEX(Data!$A$2:$AF$99,MATCH(Factbook!I$6,Data!$A$2:$A$99,0),MATCH($A28,Data!$A$1:$AF$1,0))</f>
        <v>0</v>
      </c>
      <c r="J28" s="80"/>
      <c r="K28" s="79">
        <f>INDEX(Data!$A$2:$AF$99,MATCH(Factbook!K$6,Data!$A$2:$A$99,0),MATCH($A28,Data!$A$1:$AF$1,0))</f>
        <v>0</v>
      </c>
      <c r="L28"/>
      <c r="M28"/>
      <c r="N28"/>
      <c r="O28"/>
      <c r="P28"/>
      <c r="Q28"/>
      <c r="R28"/>
      <c r="S28"/>
      <c r="T28"/>
    </row>
    <row customFormat="1" customHeight="1" ht="15" r="29" s="3" spans="1:20" thickBot="1">
      <c r="A29" s="50" t="s">
        <v>7</v>
      </c>
      <c r="B29" s="44"/>
      <c r="C29" s="88">
        <f>SUM(C19:C28)</f>
        <v>14849.2</v>
      </c>
      <c r="D29" s="89"/>
      <c r="E29" s="88">
        <f>SUM(E19:E28)</f>
        <v>15102.1</v>
      </c>
      <c r="F29" s="90"/>
      <c r="G29" s="88">
        <f>SUM(G19:G28)</f>
        <v>15260.199999999999</v>
      </c>
      <c r="H29" s="90"/>
      <c r="I29" s="88">
        <f>SUM(I19:I28)</f>
        <v>15400.373052999999</v>
      </c>
      <c r="J29" s="90"/>
      <c r="K29" s="88">
        <f>SUM(K19:K28)</f>
        <v>15862.41417</v>
      </c>
      <c r="P29" s="11"/>
    </row>
    <row customFormat="1" customHeight="1" ht="12" r="30" s="3" spans="1:20" thickTop="1">
      <c r="A30" s="50"/>
      <c r="B30" s="51"/>
      <c r="C30" s="51"/>
      <c r="D30" s="51"/>
      <c r="E30" s="51"/>
      <c r="F30" s="52"/>
      <c r="G30" s="51"/>
      <c r="H30" s="52"/>
      <c r="I30" s="51"/>
      <c r="J30" s="51"/>
      <c r="K30" s="51"/>
      <c r="P30" s="11"/>
    </row>
    <row customFormat="1" customHeight="1" ht="15" r="31" s="2" spans="1:20">
      <c r="A31" s="68" t="s">
        <v>28</v>
      </c>
      <c r="B31" s="44"/>
      <c r="C31" s="53"/>
      <c r="D31" s="44"/>
      <c r="E31" s="53"/>
      <c r="F31" s="44"/>
      <c r="G31" s="53"/>
      <c r="H31" s="44"/>
      <c r="I31" s="53"/>
      <c r="J31" s="44"/>
      <c r="K31" s="53"/>
      <c r="L31"/>
      <c r="M31"/>
      <c r="N31"/>
      <c r="O31"/>
      <c r="P31"/>
      <c r="Q31"/>
      <c r="R31"/>
      <c r="S31"/>
      <c r="T31"/>
    </row>
    <row customFormat="1" customHeight="1" ht="15" r="32" s="3" spans="1:20">
      <c r="A32" s="58" t="s">
        <v>18</v>
      </c>
      <c r="B32" s="44"/>
      <c r="C32" s="56" t="str">
        <f>C5</f>
        <v>FY 2013</v>
      </c>
      <c r="D32" s="44"/>
      <c r="E32" s="56" t="str">
        <f>E5</f>
        <v>FY 2014</v>
      </c>
      <c r="F32" s="44"/>
      <c r="G32" s="45" t="str">
        <f>G5</f>
        <v>FY 2015</v>
      </c>
      <c r="H32" s="44"/>
      <c r="I32" s="45" t="str">
        <f>I5</f>
        <v>FY 2016</v>
      </c>
      <c r="J32" s="44"/>
      <c r="K32" s="45" t="str">
        <f>K5</f>
        <v>FY 2017</v>
      </c>
      <c r="P32" s="7"/>
    </row>
    <row customFormat="1" customHeight="1" ht="12" r="33" s="3" spans="1:24">
      <c r="A33" s="60" t="s">
        <v>23</v>
      </c>
      <c r="B33" s="59"/>
      <c r="C33" s="83">
        <f>INDEX(Data!$A$2:$AF$99,MATCH(Factbook!C$6,Data!$A$2:$A$99,0),MATCH($A33,Data!$A$1:$AF$1,0))</f>
        <v>5345</v>
      </c>
      <c r="D33" s="84"/>
      <c r="E33" s="83">
        <f>INDEX(Data!$A$2:$AF$99,MATCH(Factbook!E$6,Data!$A$2:$A$99,0),MATCH($A33,Data!$A$1:$AF$1,0))</f>
        <v>5689</v>
      </c>
      <c r="F33" s="84"/>
      <c r="G33" s="83">
        <f>INDEX(Data!$A$2:$AF$99,MATCH(Factbook!G$6,Data!$A$2:$A$99,0),MATCH($A33,Data!$A$1:$AF$1,0))</f>
        <v>5787</v>
      </c>
      <c r="H33" s="84"/>
      <c r="I33" s="83">
        <f>INDEX(Data!$A$2:$AF$99,MATCH(Factbook!I$6,Data!$A$2:$A$99,0),MATCH($A33,Data!$A$1:$AF$1,0))</f>
        <v>5863.2691420000001</v>
      </c>
      <c r="J33" s="84"/>
      <c r="K33" s="83">
        <f>INDEX(Data!$A$2:$AF$99,MATCH(Factbook!K$6,Data!$A$2:$A$99,0),MATCH($A33,Data!$A$1:$AF$1,0))</f>
        <v>5924.8590359999998</v>
      </c>
      <c r="N33" s="3">
        <v>7</v>
      </c>
      <c r="O33" s="3" t="s">
        <v>19</v>
      </c>
      <c r="P33" s="7"/>
    </row>
    <row customFormat="1" customHeight="1" ht="12" r="34" s="3" spans="1:24">
      <c r="A34" s="60" t="s">
        <v>27</v>
      </c>
      <c r="B34" s="44"/>
      <c r="C34" s="79">
        <f>INDEX(Data!$A$2:$AF$99,MATCH(Factbook!C$6,Data!$A$2:$A$99,0),MATCH($A34,Data!$A$1:$AF$1,0))</f>
        <v>2990.6</v>
      </c>
      <c r="D34" s="80"/>
      <c r="E34" s="79">
        <f>INDEX(Data!$A$2:$AF$99,MATCH(Factbook!E$6,Data!$A$2:$A$99,0),MATCH($A34,Data!$A$1:$AF$1,0))</f>
        <v>3117.3</v>
      </c>
      <c r="F34" s="80"/>
      <c r="G34" s="79">
        <f>INDEX(Data!$A$2:$AF$99,MATCH(Factbook!G$6,Data!$A$2:$A$99,0),MATCH($A34,Data!$A$1:$AF$1,0))</f>
        <v>3168.7</v>
      </c>
      <c r="H34" s="80"/>
      <c r="I34" s="79">
        <f>INDEX(Data!$A$2:$AF$99,MATCH(Factbook!I$6,Data!$A$2:$A$99,0),MATCH($A34,Data!$A$1:$AF$1,0))</f>
        <v>3197.6415059999999</v>
      </c>
      <c r="J34" s="80"/>
      <c r="K34" s="79">
        <f>INDEX(Data!$A$2:$AF$99,MATCH(Factbook!K$6,Data!$A$2:$A$99,0),MATCH($A34,Data!$A$1:$AF$1,0))</f>
        <v>3459.3003119999998</v>
      </c>
      <c r="N34" s="3">
        <v>5</v>
      </c>
      <c r="O34" s="3" t="s">
        <v>20</v>
      </c>
      <c r="P34" s="7"/>
    </row>
    <row customFormat="1" customHeight="1" ht="12" r="35" s="2" spans="1:24">
      <c r="A35" s="61" t="s">
        <v>52</v>
      </c>
      <c r="B35" s="49"/>
      <c r="C35" s="81">
        <f>INDEX(Data!$A$2:$AF$99,MATCH(Factbook!C$6,Data!$A$2:$A$99,0),MATCH($A35,Data!$A$1:$AF$1,0))</f>
        <v>2503.9</v>
      </c>
      <c r="D35" s="82"/>
      <c r="E35" s="81">
        <f>INDEX(Data!$A$2:$AF$99,MATCH(Factbook!E$6,Data!$A$2:$A$99,0),MATCH($A35,Data!$A$1:$AF$1,0))</f>
        <v>2546.1999999999998</v>
      </c>
      <c r="F35" s="82"/>
      <c r="G35" s="81">
        <f>INDEX(Data!$A$2:$AF$99,MATCH(Factbook!G$6,Data!$A$2:$A$99,0),MATCH($A35,Data!$A$1:$AF$1,0))</f>
        <v>2645.8</v>
      </c>
      <c r="H35" s="82"/>
      <c r="I35" s="81">
        <f>INDEX(Data!$A$2:$AF$99,MATCH(Factbook!I$6,Data!$A$2:$A$99,0),MATCH($A35,Data!$A$1:$AF$1,0))</f>
        <v>2799.542563</v>
      </c>
      <c r="J35" s="82"/>
      <c r="K35" s="81">
        <f>INDEX(Data!$A$2:$AF$99,MATCH(Factbook!K$6,Data!$A$2:$A$99,0),MATCH($A35,Data!$A$1:$AF$1,0))</f>
        <v>3066.5879150000001</v>
      </c>
      <c r="L35"/>
      <c r="M35"/>
      <c r="N35" s="3">
        <v>9</v>
      </c>
      <c r="O35" t="s">
        <v>21</v>
      </c>
      <c r="P35"/>
      <c r="Q35"/>
      <c r="R35"/>
      <c r="S35" s="3"/>
      <c r="T35"/>
      <c r="U35" s="3"/>
      <c r="V35" s="3"/>
      <c r="W35" s="3"/>
      <c r="X35" s="3"/>
    </row>
    <row customFormat="1" customHeight="1" ht="12" r="36" s="2" spans="1:24">
      <c r="A36" s="67" t="s">
        <v>26</v>
      </c>
      <c r="B36" s="44"/>
      <c r="C36" s="79">
        <f>INDEX(Data!$A$2:$AF$99,MATCH(Factbook!C$6,Data!$A$2:$A$99,0),MATCH($A36,Data!$A$1:$AF$1,0))</f>
        <v>1086.3</v>
      </c>
      <c r="D36" s="80"/>
      <c r="E36" s="79">
        <f>INDEX(Data!$A$2:$AF$99,MATCH(Factbook!E$6,Data!$A$2:$A$99,0),MATCH($A36,Data!$A$1:$AF$1,0))</f>
        <v>1117.4000000000001</v>
      </c>
      <c r="F36" s="80"/>
      <c r="G36" s="79">
        <f>INDEX(Data!$A$2:$AF$99,MATCH(Factbook!G$6,Data!$A$2:$A$99,0),MATCH($A36,Data!$A$1:$AF$1,0))</f>
        <v>1219.3</v>
      </c>
      <c r="H36" s="80"/>
      <c r="I36" s="79">
        <f>INDEX(Data!$A$2:$AF$99,MATCH(Factbook!I$6,Data!$A$2:$A$99,0),MATCH($A36,Data!$A$1:$AF$1,0))</f>
        <v>1206.8088740000001</v>
      </c>
      <c r="J36" s="80"/>
      <c r="K36" s="79">
        <f>INDEX(Data!$A$2:$AF$99,MATCH(Factbook!K$6,Data!$A$2:$A$99,0),MATCH($A36,Data!$A$1:$AF$1,0))</f>
        <v>1255.826673</v>
      </c>
      <c r="L36"/>
      <c r="M36"/>
      <c r="N36" s="3">
        <v>3</v>
      </c>
      <c r="O36" t="s">
        <v>52</v>
      </c>
      <c r="P36"/>
      <c r="Q36"/>
      <c r="R36"/>
      <c r="S36" s="3"/>
      <c r="T36"/>
      <c r="U36" s="3"/>
      <c r="V36" s="3"/>
      <c r="W36" s="3"/>
      <c r="X36" s="3"/>
    </row>
    <row customFormat="1" customHeight="1" ht="12" r="37" s="3" spans="1:24">
      <c r="A37" s="63" t="s">
        <v>20</v>
      </c>
      <c r="B37" s="44"/>
      <c r="C37" s="79">
        <f>INDEX(Data!$A$2:$AF$99,MATCH(Factbook!C$6,Data!$A$2:$A$99,0),MATCH($A37,Data!$A$1:$AF$1,0))</f>
        <v>974</v>
      </c>
      <c r="D37" s="80"/>
      <c r="E37" s="79">
        <f>INDEX(Data!$A$2:$AF$99,MATCH(Factbook!E$6,Data!$A$2:$A$99,0),MATCH($A37,Data!$A$1:$AF$1,0))</f>
        <v>855.5</v>
      </c>
      <c r="F37" s="80"/>
      <c r="G37" s="79">
        <f>INDEX(Data!$A$2:$AF$99,MATCH(Factbook!G$6,Data!$A$2:$A$99,0),MATCH($A37,Data!$A$1:$AF$1,0))</f>
        <v>704.6</v>
      </c>
      <c r="H37" s="80"/>
      <c r="I37" s="79">
        <f>INDEX(Data!$A$2:$AF$99,MATCH(Factbook!I$6,Data!$A$2:$A$99,0),MATCH($A37,Data!$A$1:$AF$1,0))</f>
        <v>722.24552100000005</v>
      </c>
      <c r="J37" s="80"/>
      <c r="K37" s="79">
        <f>INDEX(Data!$A$2:$AF$99,MATCH(Factbook!K$6,Data!$A$2:$A$99,0),MATCH($A37,Data!$A$1:$AF$1,0))</f>
        <v>671.18263999999999</v>
      </c>
      <c r="L37" s="12"/>
      <c r="M37" s="12"/>
      <c r="N37" s="3">
        <v>6</v>
      </c>
      <c r="O37" s="5" t="s">
        <v>22</v>
      </c>
      <c r="P37" s="92" t="s">
        <v>53</v>
      </c>
    </row>
    <row customFormat="1" customHeight="1" ht="12" r="38" s="2" spans="1:24">
      <c r="A38" s="61" t="s">
        <v>22</v>
      </c>
      <c r="B38" s="49"/>
      <c r="C38" s="81">
        <f>INDEX(Data!$A$2:$AF$99,MATCH(Factbook!C$6,Data!$A$2:$A$99,0),MATCH($A38,Data!$A$1:$AF$1,0))</f>
        <v>614.4</v>
      </c>
      <c r="D38" s="82"/>
      <c r="E38" s="81">
        <f>INDEX(Data!$A$2:$AF$99,MATCH(Factbook!E$6,Data!$A$2:$A$99,0),MATCH($A38,Data!$A$1:$AF$1,0))</f>
        <v>575.6</v>
      </c>
      <c r="F38" s="82"/>
      <c r="G38" s="81">
        <f>INDEX(Data!$A$2:$AF$99,MATCH(Factbook!G$6,Data!$A$2:$A$99,0),MATCH($A38,Data!$A$1:$AF$1,0))</f>
        <v>562.20000000000005</v>
      </c>
      <c r="H38" s="82"/>
      <c r="I38" s="81">
        <f>INDEX(Data!$A$2:$AF$99,MATCH(Factbook!I$6,Data!$A$2:$A$99,0),MATCH($A38,Data!$A$1:$AF$1,0))</f>
        <v>523.15029600000003</v>
      </c>
      <c r="J38" s="82"/>
      <c r="K38" s="81">
        <f>INDEX(Data!$A$2:$AF$99,MATCH(Factbook!K$6,Data!$A$2:$A$99,0),MATCH($A38,Data!$A$1:$AF$1,0))</f>
        <v>422.02295299999997</v>
      </c>
      <c r="L38"/>
      <c r="M38"/>
      <c r="N38" s="3">
        <v>1</v>
      </c>
      <c r="O38" t="s">
        <v>23</v>
      </c>
      <c r="P38"/>
      <c r="Q38"/>
      <c r="R38"/>
      <c r="S38" s="3"/>
      <c r="T38"/>
      <c r="U38" s="3"/>
      <c r="V38" s="3"/>
      <c r="W38" s="3"/>
      <c r="X38" s="3"/>
    </row>
    <row customFormat="1" customHeight="1" ht="12" r="39" s="2" spans="1:24">
      <c r="A39" s="62" t="s">
        <v>19</v>
      </c>
      <c r="B39" s="44"/>
      <c r="C39" s="79">
        <f>INDEX(Data!$A$2:$AF$99,MATCH(Factbook!C$6,Data!$A$2:$A$99,0),MATCH($A39,Data!$A$1:$AF$1,0))</f>
        <v>476.1</v>
      </c>
      <c r="D39" s="80"/>
      <c r="E39" s="79">
        <f>INDEX(Data!$A$2:$AF$99,MATCH(Factbook!E$6,Data!$A$2:$A$99,0),MATCH($A39,Data!$A$1:$AF$1,0))</f>
        <v>472.4</v>
      </c>
      <c r="F39" s="80"/>
      <c r="G39" s="79">
        <f>INDEX(Data!$A$2:$AF$99,MATCH(Factbook!G$6,Data!$A$2:$A$99,0),MATCH($A39,Data!$A$1:$AF$1,0))</f>
        <v>457.7</v>
      </c>
      <c r="H39" s="80"/>
      <c r="I39" s="79">
        <f>INDEX(Data!$A$2:$AF$99,MATCH(Factbook!I$6,Data!$A$2:$A$99,0),MATCH($A39,Data!$A$1:$AF$1,0))</f>
        <v>391.97118799999998</v>
      </c>
      <c r="J39" s="80"/>
      <c r="K39" s="79">
        <f>INDEX(Data!$A$2:$AF$99,MATCH(Factbook!K$6,Data!$A$2:$A$99,0),MATCH($A39,Data!$A$1:$AF$1,0))</f>
        <v>380.03413599999999</v>
      </c>
      <c r="L39"/>
      <c r="M39"/>
      <c r="N39" s="3">
        <v>8</v>
      </c>
      <c r="O39" t="s">
        <v>24</v>
      </c>
      <c r="P39"/>
      <c r="Q39"/>
      <c r="R39"/>
      <c r="S39" s="3"/>
      <c r="T39"/>
      <c r="U39" s="3"/>
      <c r="V39" s="3"/>
      <c r="W39" s="3"/>
      <c r="X39" s="3"/>
    </row>
    <row customFormat="1" customHeight="1" ht="12" r="40" s="3" spans="1:24">
      <c r="A40" s="64" t="s">
        <v>24</v>
      </c>
      <c r="B40" s="44"/>
      <c r="C40" s="79">
        <f>INDEX(Data!$A$2:$AF$99,MATCH(Factbook!C$6,Data!$A$2:$A$99,0),MATCH($A40,Data!$A$1:$AF$1,0))</f>
        <v>471</v>
      </c>
      <c r="D40" s="80"/>
      <c r="E40" s="79">
        <f>INDEX(Data!$A$2:$AF$99,MATCH(Factbook!E$6,Data!$A$2:$A$99,0),MATCH($A40,Data!$A$1:$AF$1,0))</f>
        <v>407.7</v>
      </c>
      <c r="F40" s="80"/>
      <c r="G40" s="79">
        <f>INDEX(Data!$A$2:$AF$99,MATCH(Factbook!G$6,Data!$A$2:$A$99,0),MATCH($A40,Data!$A$1:$AF$1,0))</f>
        <v>399.5</v>
      </c>
      <c r="H40" s="80"/>
      <c r="I40" s="79">
        <f>INDEX(Data!$A$2:$AF$99,MATCH(Factbook!I$6,Data!$A$2:$A$99,0),MATCH($A40,Data!$A$1:$AF$1,0))</f>
        <v>384.92175099999997</v>
      </c>
      <c r="J40" s="80"/>
      <c r="K40" s="79">
        <f>INDEX(Data!$A$2:$AF$99,MATCH(Factbook!K$6,Data!$A$2:$A$99,0),MATCH($A40,Data!$A$1:$AF$1,0))</f>
        <v>371.26629100000002</v>
      </c>
      <c r="L40" s="12"/>
      <c r="M40" s="12"/>
      <c r="N40" s="3">
        <v>10</v>
      </c>
      <c r="O40" s="5" t="s">
        <v>25</v>
      </c>
      <c r="Q40" s="10"/>
      <c r="R40" s="10"/>
      <c r="T40"/>
    </row>
    <row customFormat="1" customHeight="1" ht="12" r="41" s="2" spans="1:24">
      <c r="A41" s="61" t="s">
        <v>21</v>
      </c>
      <c r="B41" s="49"/>
      <c r="C41" s="81">
        <f>INDEX(Data!$A$2:$AF$99,MATCH(Factbook!C$6,Data!$A$2:$A$99,0),MATCH($A41,Data!$A$1:$AF$1,0))</f>
        <v>332.2</v>
      </c>
      <c r="D41" s="82"/>
      <c r="E41" s="81">
        <f>INDEX(Data!$A$2:$AF$99,MATCH(Factbook!E$6,Data!$A$2:$A$99,0),MATCH($A41,Data!$A$1:$AF$1,0))</f>
        <v>317.39999999999998</v>
      </c>
      <c r="F41" s="82"/>
      <c r="G41" s="81">
        <f>INDEX(Data!$A$2:$AF$99,MATCH(Factbook!G$6,Data!$A$2:$A$99,0),MATCH($A41,Data!$A$1:$AF$1,0))</f>
        <v>313.10000000000002</v>
      </c>
      <c r="H41" s="82"/>
      <c r="I41" s="81">
        <f>INDEX(Data!$A$2:$AF$99,MATCH(Factbook!I$6,Data!$A$2:$A$99,0),MATCH($A41,Data!$A$1:$AF$1,0))</f>
        <v>309.414558</v>
      </c>
      <c r="J41" s="82"/>
      <c r="K41" s="81">
        <f>INDEX(Data!$A$2:$AF$99,MATCH(Factbook!K$6,Data!$A$2:$A$99,0),MATCH($A41,Data!$A$1:$AF$1,0))</f>
        <v>309.22920800000003</v>
      </c>
      <c r="L41"/>
      <c r="M41"/>
      <c r="N41" s="3">
        <v>4</v>
      </c>
      <c r="O41" t="s">
        <v>26</v>
      </c>
      <c r="P41"/>
      <c r="Q41"/>
      <c r="R41"/>
      <c r="S41" s="3"/>
      <c r="T41"/>
      <c r="U41" s="3"/>
      <c r="V41" s="3"/>
      <c r="W41" s="3"/>
      <c r="X41" s="3"/>
    </row>
    <row customFormat="1" customHeight="1" ht="12" r="42" s="3" spans="1:24">
      <c r="A42" s="60" t="s">
        <v>25</v>
      </c>
      <c r="B42" s="44"/>
      <c r="C42" s="79">
        <f>INDEX(Data!$A$2:$AF$99,MATCH(Factbook!C$6,Data!$A$2:$A$99,0),MATCH($A42,Data!$A$1:$AF$1,0))</f>
        <v>55.7</v>
      </c>
      <c r="D42" s="80"/>
      <c r="E42" s="79">
        <f>INDEX(Data!$A$2:$AF$99,MATCH(Factbook!E$6,Data!$A$2:$A$99,0),MATCH($A42,Data!$A$1:$AF$1,0))</f>
        <v>3.6</v>
      </c>
      <c r="F42" s="80"/>
      <c r="G42" s="79">
        <f>INDEX(Data!$A$2:$AF$99,MATCH(Factbook!G$6,Data!$A$2:$A$99,0),MATCH($A42,Data!$A$1:$AF$1,0))</f>
        <v>2.2999999999999998</v>
      </c>
      <c r="H42" s="80"/>
      <c r="I42" s="79">
        <f>INDEX(Data!$A$2:$AF$99,MATCH(Factbook!I$6,Data!$A$2:$A$99,0),MATCH($A42,Data!$A$1:$AF$1,0))</f>
        <v>1.407654</v>
      </c>
      <c r="J42" s="80"/>
      <c r="K42" s="79">
        <f>INDEX(Data!$A$2:$AF$99,MATCH(Factbook!K$6,Data!$A$2:$A$99,0),MATCH($A42,Data!$A$1:$AF$1,0))</f>
        <v>2.1050059999999999</v>
      </c>
      <c r="L42" s="12"/>
      <c r="M42" s="12"/>
      <c r="N42" s="3">
        <v>2</v>
      </c>
      <c r="O42" s="5" t="s">
        <v>27</v>
      </c>
      <c r="P42" s="4"/>
      <c r="Q42" s="6"/>
      <c r="R42" s="8"/>
      <c r="T42"/>
    </row>
    <row customFormat="1" customHeight="1" ht="12" r="43" s="3" spans="1:24" thickBot="1">
      <c r="A43" s="50" t="s">
        <v>7</v>
      </c>
      <c r="B43" s="52"/>
      <c r="C43" s="88">
        <f>SUM(C33:C42)</f>
        <v>14849.2</v>
      </c>
      <c r="D43" s="89"/>
      <c r="E43" s="88">
        <f>SUM(E33:E42)</f>
        <v>15102.1</v>
      </c>
      <c r="F43" s="90"/>
      <c r="G43" s="88">
        <f>SUM(G33:G42)</f>
        <v>15260.2</v>
      </c>
      <c r="H43" s="90"/>
      <c r="I43" s="88">
        <f>SUM(I33:I42)</f>
        <v>15400.373053000001</v>
      </c>
      <c r="J43" s="90"/>
      <c r="K43" s="88">
        <f>SUM(K33:K42)</f>
        <v>15862.41417</v>
      </c>
      <c r="P43" s="11"/>
    </row>
    <row customFormat="1" customHeight="1" ht="9" r="44" s="3" spans="1:24" thickTop="1">
      <c r="A44" s="14"/>
      <c r="B44" s="15"/>
      <c r="C44" s="16"/>
      <c r="D44" s="15"/>
      <c r="E44" s="16"/>
      <c r="F44" s="15"/>
      <c r="G44"/>
      <c r="H44" s="15"/>
      <c r="I44"/>
      <c r="J44"/>
      <c r="K44"/>
      <c r="P44" s="11"/>
    </row>
    <row customFormat="1" r="45" s="3" spans="1:24">
      <c r="A45" s="17" t="s">
        <v>46</v>
      </c>
      <c r="B45" s="18"/>
      <c r="C45" s="19"/>
      <c r="D45" s="18"/>
      <c r="E45" s="19"/>
      <c r="F45" s="18"/>
      <c r="G45" s="19"/>
      <c r="H45" s="5"/>
      <c r="I45"/>
      <c r="J45"/>
      <c r="K45"/>
      <c r="L45" s="8"/>
      <c r="M45" s="8"/>
      <c r="P45" s="4"/>
      <c r="Q45" s="6"/>
      <c r="R45" s="8"/>
      <c r="T45"/>
      <c r="U45"/>
    </row>
    <row customFormat="1" r="46" s="3" spans="1:24">
      <c r="A46" s="17" t="s">
        <v>30</v>
      </c>
      <c r="B46" s="18"/>
      <c r="C46" s="19"/>
      <c r="D46" s="18"/>
      <c r="E46" s="19"/>
      <c r="F46" s="18"/>
      <c r="G46" s="19"/>
      <c r="H46" s="5"/>
      <c r="I46"/>
      <c r="J46"/>
      <c r="K46"/>
      <c r="L46" s="8"/>
      <c r="M46" s="8"/>
      <c r="P46" s="4"/>
      <c r="Q46" s="6"/>
      <c r="R46" s="8"/>
      <c r="T46"/>
      <c r="U46"/>
    </row>
    <row customFormat="1" r="47" s="3" spans="1:24">
      <c r="A47" s="17" t="s">
        <v>57</v>
      </c>
      <c r="B47" s="18"/>
      <c r="C47" s="19"/>
      <c r="D47" s="18"/>
      <c r="E47" s="19"/>
      <c r="F47" s="18"/>
      <c r="G47" s="19"/>
      <c r="H47" s="5"/>
      <c r="I47"/>
      <c r="J47"/>
      <c r="K47"/>
      <c r="L47" s="8"/>
      <c r="M47" s="8"/>
      <c r="P47" s="4"/>
      <c r="Q47" s="6"/>
      <c r="R47" s="8"/>
      <c r="T47"/>
      <c r="U47"/>
    </row>
    <row customFormat="1" r="48" s="3" spans="1:24">
      <c r="A48" s="98" t="s">
        <v>55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8"/>
      <c r="M48" s="8"/>
      <c r="P48" s="4"/>
      <c r="Q48" s="6"/>
      <c r="R48" s="8"/>
      <c r="T48"/>
      <c r="U48"/>
    </row>
    <row customFormat="1" r="49" s="3" spans="1:21">
      <c r="A49" s="98" t="s">
        <v>56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28"/>
      <c r="M49" s="8"/>
      <c r="P49" s="4"/>
      <c r="Q49" s="6"/>
      <c r="R49" s="8"/>
      <c r="T49"/>
      <c r="U49"/>
    </row>
    <row customFormat="1" customHeight="1" ht="25.5" r="50" s="3" spans="1:21">
      <c r="A50" s="101" t="s">
        <v>47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8"/>
      <c r="M50" s="8"/>
      <c r="P50" s="4"/>
      <c r="Q50" s="6"/>
      <c r="R50" s="8"/>
      <c r="T50"/>
      <c r="U50"/>
    </row>
    <row customFormat="1" customHeight="1" ht="3" r="51" s="3" spans="1:21">
      <c r="A51" s="17"/>
      <c r="B51" s="18"/>
      <c r="C51" s="19"/>
      <c r="D51" s="18"/>
      <c r="E51" s="19"/>
      <c r="F51" s="18"/>
      <c r="G51" s="19"/>
      <c r="H51" s="5"/>
      <c r="I51"/>
      <c r="J51"/>
      <c r="K51"/>
      <c r="L51" s="8"/>
      <c r="M51" s="8"/>
      <c r="P51" s="4"/>
      <c r="Q51" s="6"/>
      <c r="R51" s="8"/>
      <c r="T51"/>
      <c r="U51"/>
    </row>
    <row customFormat="1" customHeight="1" ht="9" r="52" s="3" spans="1:21">
      <c r="A52" s="17"/>
      <c r="B52" s="18"/>
      <c r="C52" s="19"/>
      <c r="D52" s="18"/>
      <c r="E52" s="19"/>
      <c r="F52" s="18"/>
      <c r="G52" s="19"/>
      <c r="H52" s="5"/>
      <c r="I52"/>
      <c r="J52"/>
      <c r="K52"/>
      <c r="L52" s="8"/>
      <c r="M52" s="8"/>
      <c r="P52" s="4"/>
      <c r="Q52" s="6"/>
      <c r="R52" s="8"/>
      <c r="T52"/>
      <c r="U52"/>
    </row>
    <row customFormat="1" r="53" s="3" spans="1:21">
      <c r="A53" s="17"/>
      <c r="B53" s="5"/>
      <c r="D53" s="5"/>
      <c r="F53" s="5"/>
      <c r="H53" s="5"/>
      <c r="I53"/>
      <c r="J53"/>
      <c r="K53"/>
      <c r="L53" s="8"/>
      <c r="M53" s="8"/>
    </row>
    <row customFormat="1" r="54" s="3" spans="1:21">
      <c r="B54" s="5"/>
      <c r="D54" s="5"/>
      <c r="F54" s="5"/>
      <c r="H54" s="5"/>
      <c r="I54"/>
      <c r="J54"/>
      <c r="K54"/>
      <c r="L54" s="8"/>
      <c r="M54" s="8"/>
    </row>
    <row customFormat="1" r="55" s="3" spans="1:21">
      <c r="B55" s="5"/>
      <c r="D55" s="5"/>
      <c r="F55" s="5"/>
      <c r="H55" s="5"/>
      <c r="I55"/>
      <c r="J55"/>
      <c r="K55"/>
      <c r="L55" s="8"/>
      <c r="M55" s="8"/>
    </row>
    <row customFormat="1" r="56" s="3" spans="1:21">
      <c r="B56" s="5"/>
      <c r="D56" s="5"/>
      <c r="F56" s="5"/>
      <c r="H56" s="5"/>
      <c r="I56"/>
      <c r="J56"/>
      <c r="K56"/>
      <c r="L56" s="8"/>
      <c r="M56" s="8"/>
    </row>
    <row customFormat="1" r="57" s="3" spans="1:21">
      <c r="B57" s="5"/>
      <c r="D57" s="5"/>
      <c r="F57" s="5"/>
      <c r="H57" s="5"/>
      <c r="I57"/>
      <c r="J57"/>
      <c r="K57"/>
      <c r="L57" s="8"/>
      <c r="M57" s="8"/>
    </row>
    <row customFormat="1" r="58" s="3" spans="1:21">
      <c r="B58" s="5"/>
      <c r="D58" s="5"/>
      <c r="F58" s="5"/>
      <c r="H58" s="5"/>
      <c r="I58"/>
      <c r="J58"/>
      <c r="K58"/>
      <c r="L58" s="8"/>
      <c r="M58" s="8"/>
    </row>
    <row customFormat="1" r="59" s="3" spans="1:21">
      <c r="B59" s="5"/>
      <c r="C59" s="8"/>
      <c r="D59" s="5"/>
      <c r="E59" s="8"/>
      <c r="F59" s="5"/>
      <c r="G59" s="8"/>
      <c r="H59" s="5"/>
      <c r="I59"/>
      <c r="J59"/>
      <c r="K59"/>
      <c r="L59" s="8"/>
      <c r="M59" s="8"/>
    </row>
    <row customFormat="1" r="60" s="3" spans="1:21">
      <c r="B60" s="5"/>
      <c r="C60" s="8"/>
      <c r="D60" s="5"/>
      <c r="E60" s="8"/>
      <c r="F60" s="5"/>
      <c r="G60" s="8"/>
      <c r="H60" s="5"/>
      <c r="I60"/>
      <c r="J60"/>
      <c r="K60"/>
      <c r="L60" s="8"/>
      <c r="M60" s="8"/>
    </row>
    <row customFormat="1" r="61" s="3" spans="1:21">
      <c r="B61" s="5"/>
      <c r="C61" s="8"/>
      <c r="D61" s="5"/>
      <c r="E61" s="8"/>
      <c r="F61" s="5"/>
      <c r="G61" s="8"/>
      <c r="H61" s="5"/>
      <c r="I61"/>
      <c r="J61"/>
      <c r="K61"/>
      <c r="L61" s="8"/>
      <c r="M61" s="8"/>
    </row>
    <row customFormat="1" r="62" s="3" spans="1:21">
      <c r="B62" s="5"/>
      <c r="C62" s="8"/>
      <c r="D62" s="5"/>
      <c r="E62" s="8"/>
      <c r="F62" s="5"/>
      <c r="G62" s="8"/>
      <c r="H62" s="5"/>
      <c r="I62"/>
      <c r="J62"/>
      <c r="K62"/>
      <c r="L62" s="8"/>
      <c r="M62" s="8"/>
    </row>
    <row customFormat="1" r="63" s="3" spans="1:21">
      <c r="B63" s="5"/>
      <c r="C63" s="8"/>
      <c r="D63" s="5"/>
      <c r="E63" s="8"/>
      <c r="F63" s="5"/>
      <c r="G63" s="8"/>
      <c r="H63" s="5"/>
      <c r="I63"/>
      <c r="J63"/>
      <c r="K63"/>
      <c r="L63" s="8"/>
      <c r="M63" s="8"/>
    </row>
    <row customFormat="1" r="64" s="3" spans="1:21">
      <c r="B64" s="5"/>
      <c r="C64" s="8"/>
      <c r="D64" s="5"/>
      <c r="E64" s="8"/>
      <c r="F64" s="5"/>
      <c r="G64" s="8"/>
      <c r="H64" s="5"/>
      <c r="I64"/>
      <c r="J64"/>
      <c r="K64"/>
      <c r="L64" s="8"/>
      <c r="M64" s="8"/>
    </row>
    <row customFormat="1" r="65" s="3" spans="2:13">
      <c r="B65" s="5"/>
      <c r="C65" s="8"/>
      <c r="D65" s="5"/>
      <c r="E65" s="8"/>
      <c r="F65" s="5"/>
      <c r="G65" s="8"/>
      <c r="H65" s="5"/>
      <c r="I65"/>
      <c r="J65"/>
      <c r="K65"/>
      <c r="L65" s="8"/>
      <c r="M65" s="8"/>
    </row>
    <row customFormat="1" r="66" s="3" spans="2:13">
      <c r="B66" s="5"/>
      <c r="C66" s="8"/>
      <c r="D66" s="5"/>
      <c r="E66" s="8"/>
      <c r="F66" s="5"/>
      <c r="G66" s="8"/>
      <c r="H66" s="5"/>
      <c r="I66"/>
      <c r="J66"/>
      <c r="K66"/>
      <c r="L66" s="8"/>
      <c r="M66" s="8"/>
    </row>
    <row customFormat="1" r="67" s="3" spans="2:13">
      <c r="B67" s="5"/>
      <c r="C67" s="8"/>
      <c r="D67" s="5"/>
      <c r="E67" s="8"/>
      <c r="F67" s="5"/>
      <c r="G67" s="8"/>
      <c r="H67" s="5"/>
      <c r="I67"/>
      <c r="J67"/>
      <c r="K67"/>
      <c r="L67" s="8"/>
      <c r="M67" s="8"/>
    </row>
    <row customFormat="1" r="68" s="3" spans="2:13">
      <c r="B68" s="5"/>
      <c r="C68" s="8"/>
      <c r="D68" s="5"/>
      <c r="E68" s="8"/>
      <c r="F68" s="5"/>
      <c r="G68" s="8"/>
      <c r="H68" s="5"/>
      <c r="I68"/>
      <c r="J68"/>
      <c r="K68"/>
      <c r="L68" s="8"/>
      <c r="M68" s="8"/>
    </row>
    <row customFormat="1" r="69" s="3" spans="2:13">
      <c r="B69" s="5"/>
      <c r="C69" s="8"/>
      <c r="D69" s="5"/>
      <c r="E69" s="8"/>
      <c r="F69" s="5"/>
      <c r="G69" s="8"/>
      <c r="H69" s="5"/>
      <c r="I69"/>
      <c r="J69"/>
      <c r="K69"/>
      <c r="L69" s="8"/>
      <c r="M69" s="8"/>
    </row>
    <row customFormat="1" r="70" s="3" spans="2:13">
      <c r="B70" s="5"/>
      <c r="C70" s="8"/>
      <c r="D70" s="5"/>
      <c r="E70" s="8"/>
      <c r="F70" s="5"/>
      <c r="G70" s="8"/>
      <c r="H70" s="5"/>
      <c r="I70"/>
      <c r="J70"/>
      <c r="K70"/>
      <c r="L70" s="8"/>
      <c r="M70" s="8"/>
    </row>
    <row customFormat="1" r="71" s="3" spans="2:13">
      <c r="B71" s="5"/>
      <c r="C71" s="8"/>
      <c r="D71" s="5"/>
      <c r="E71" s="8"/>
      <c r="F71" s="5"/>
      <c r="G71" s="8"/>
      <c r="H71" s="5"/>
      <c r="I71"/>
      <c r="J71"/>
      <c r="K71"/>
      <c r="L71" s="8"/>
      <c r="M71" s="8"/>
    </row>
    <row customFormat="1" r="72" s="3" spans="2:13">
      <c r="B72" s="5"/>
      <c r="C72" s="8"/>
      <c r="D72" s="5"/>
      <c r="E72" s="8"/>
      <c r="F72" s="5"/>
      <c r="G72" s="8"/>
      <c r="H72" s="5"/>
      <c r="I72"/>
      <c r="J72"/>
      <c r="K72"/>
      <c r="L72" s="8"/>
      <c r="M72" s="8"/>
    </row>
    <row customFormat="1" r="73" s="3" spans="2:13">
      <c r="B73" s="5"/>
      <c r="C73" s="8"/>
      <c r="D73" s="5"/>
      <c r="E73" s="8"/>
      <c r="F73" s="5"/>
      <c r="G73" s="8"/>
      <c r="H73" s="5"/>
      <c r="I73"/>
      <c r="J73"/>
      <c r="K73"/>
      <c r="L73" s="8"/>
      <c r="M73" s="8"/>
    </row>
    <row customFormat="1" r="74" s="3" spans="2:13">
      <c r="B74" s="5"/>
      <c r="C74" s="8"/>
      <c r="D74" s="5"/>
      <c r="E74" s="8"/>
      <c r="F74" s="5"/>
      <c r="G74" s="8"/>
      <c r="H74" s="5"/>
      <c r="I74"/>
      <c r="J74"/>
      <c r="K74"/>
      <c r="L74" s="8"/>
      <c r="M74" s="8"/>
    </row>
    <row customFormat="1" r="75" s="3" spans="2:13">
      <c r="B75" s="5"/>
      <c r="C75" s="8"/>
      <c r="D75" s="5"/>
      <c r="E75" s="8"/>
      <c r="F75" s="5"/>
      <c r="G75" s="8"/>
      <c r="H75" s="5"/>
      <c r="I75"/>
      <c r="J75"/>
      <c r="K75"/>
      <c r="L75" s="8"/>
      <c r="M75" s="8"/>
    </row>
    <row customFormat="1" r="76" s="3" spans="2:13">
      <c r="B76" s="5"/>
      <c r="C76" s="8"/>
      <c r="D76" s="5"/>
      <c r="E76" s="8"/>
      <c r="F76" s="5"/>
      <c r="G76" s="8"/>
      <c r="H76" s="5"/>
      <c r="I76"/>
      <c r="J76"/>
      <c r="K76"/>
      <c r="L76" s="8"/>
      <c r="M76" s="8"/>
    </row>
    <row customFormat="1" r="77" s="3" spans="2:13">
      <c r="B77" s="5"/>
      <c r="C77" s="8"/>
      <c r="D77" s="5"/>
      <c r="E77" s="8"/>
      <c r="F77" s="5"/>
      <c r="G77" s="8"/>
      <c r="H77" s="5"/>
      <c r="I77"/>
      <c r="J77"/>
      <c r="K77"/>
      <c r="L77" s="8"/>
      <c r="M77" s="8"/>
    </row>
    <row customFormat="1" r="78" s="3" spans="2:13">
      <c r="B78" s="5"/>
      <c r="C78" s="8"/>
      <c r="D78" s="5"/>
      <c r="E78" s="8"/>
      <c r="F78" s="5"/>
      <c r="G78" s="8"/>
      <c r="H78" s="5"/>
      <c r="I78"/>
      <c r="J78"/>
      <c r="K78"/>
      <c r="L78" s="8"/>
      <c r="M78" s="8"/>
    </row>
    <row customFormat="1" r="79" s="3" spans="2:13">
      <c r="B79" s="5"/>
      <c r="C79" s="8"/>
      <c r="D79" s="5"/>
      <c r="E79" s="8"/>
      <c r="F79" s="5"/>
      <c r="G79" s="8"/>
      <c r="H79" s="5"/>
      <c r="I79"/>
      <c r="J79"/>
      <c r="K79"/>
      <c r="L79" s="8"/>
      <c r="M79" s="8"/>
    </row>
    <row customFormat="1" r="80" s="3" spans="2:13">
      <c r="B80" s="5"/>
      <c r="C80" s="8"/>
      <c r="D80" s="5"/>
      <c r="E80" s="8"/>
      <c r="F80" s="5"/>
      <c r="G80" s="8"/>
      <c r="H80" s="5"/>
      <c r="I80"/>
      <c r="J80"/>
      <c r="K80"/>
      <c r="L80" s="8"/>
      <c r="M80" s="8"/>
    </row>
    <row customFormat="1" r="81" s="3" spans="2:13">
      <c r="B81" s="5"/>
      <c r="C81" s="8"/>
      <c r="D81" s="5"/>
      <c r="E81" s="8"/>
      <c r="F81" s="5"/>
      <c r="G81" s="8"/>
      <c r="H81" s="5"/>
      <c r="I81"/>
      <c r="J81"/>
      <c r="K81"/>
      <c r="L81" s="8"/>
      <c r="M81" s="8"/>
    </row>
    <row customFormat="1" r="82" s="3" spans="2:13">
      <c r="B82" s="5"/>
      <c r="C82" s="8"/>
      <c r="D82" s="5"/>
      <c r="E82" s="8"/>
      <c r="F82" s="5"/>
      <c r="G82" s="8"/>
      <c r="H82" s="5"/>
      <c r="I82"/>
      <c r="J82"/>
      <c r="K82"/>
      <c r="L82" s="8"/>
      <c r="M82" s="8"/>
    </row>
    <row customFormat="1" r="83" s="3" spans="2:13">
      <c r="B83" s="5"/>
      <c r="C83" s="8"/>
      <c r="D83" s="5"/>
      <c r="E83" s="8"/>
      <c r="F83" s="5"/>
      <c r="G83" s="8"/>
      <c r="H83" s="5"/>
      <c r="I83"/>
      <c r="J83"/>
      <c r="K83"/>
      <c r="L83" s="8"/>
      <c r="M83" s="8"/>
    </row>
    <row customFormat="1" r="84" s="3" spans="2:13">
      <c r="B84" s="5"/>
      <c r="C84" s="8"/>
      <c r="D84" s="5"/>
      <c r="E84" s="8"/>
      <c r="F84" s="5"/>
      <c r="G84" s="8"/>
      <c r="H84" s="5"/>
      <c r="I84"/>
      <c r="J84"/>
      <c r="K84"/>
      <c r="L84" s="8"/>
      <c r="M84" s="8"/>
    </row>
    <row customFormat="1" r="85" s="3" spans="2:13">
      <c r="B85" s="5"/>
      <c r="C85" s="8"/>
      <c r="D85" s="5"/>
      <c r="E85" s="8"/>
      <c r="F85" s="5"/>
      <c r="G85" s="8"/>
      <c r="H85" s="5"/>
      <c r="I85"/>
      <c r="J85"/>
      <c r="K85"/>
      <c r="L85" s="8"/>
      <c r="M85" s="8"/>
    </row>
    <row customFormat="1" r="86" s="3" spans="2:13">
      <c r="B86" s="5"/>
      <c r="C86" s="8"/>
      <c r="D86" s="5"/>
      <c r="E86" s="8"/>
      <c r="F86" s="5"/>
      <c r="G86" s="8"/>
      <c r="H86" s="5"/>
      <c r="I86"/>
      <c r="J86"/>
      <c r="K86"/>
      <c r="L86" s="8"/>
      <c r="M86" s="8"/>
    </row>
    <row customFormat="1" r="87" s="3" spans="2:13">
      <c r="B87" s="5"/>
      <c r="C87" s="8"/>
      <c r="D87" s="5"/>
      <c r="E87" s="8"/>
      <c r="F87" s="5"/>
      <c r="G87" s="8"/>
      <c r="H87" s="5"/>
      <c r="I87"/>
      <c r="J87"/>
      <c r="K87"/>
      <c r="L87" s="8"/>
      <c r="M87" s="8"/>
    </row>
    <row customFormat="1" r="88" s="3" spans="2:13">
      <c r="B88" s="5"/>
      <c r="C88" s="8"/>
      <c r="D88" s="5"/>
      <c r="E88" s="8"/>
      <c r="F88" s="5"/>
      <c r="G88" s="8"/>
      <c r="H88" s="5"/>
      <c r="I88"/>
      <c r="J88"/>
      <c r="K88"/>
      <c r="L88" s="8"/>
      <c r="M88" s="8"/>
    </row>
  </sheetData>
  <mergeCells count="5">
    <mergeCell ref="A49:K49"/>
    <mergeCell ref="A1:K1"/>
    <mergeCell ref="A2:K2"/>
    <mergeCell ref="A50:K50"/>
    <mergeCell ref="A48:K48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Treasurer of State’s Outstanding Obligations Reports
LSA Staff Contact:  Adam Broich (515.281.8223) &Uadam.broich@legis.iowa.gov&U
&C&G
&R&G]]></oddFooter>
  </headerFooter>
  <ignoredErrors>
    <ignoredError sqref="B7 B15:K15 B13 B43:K43 C29 E29 G29 I29 K29 D7 D13 F7 F13 H7 H13 J7 J13" unlockedFormula="1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G99"/>
  <sheetViews>
    <sheetView workbookViewId="0">
      <pane activePane="bottomLeft" state="frozen" topLeftCell="A2" ySplit="1"/>
      <selection activeCell="L1" pane="bottomLeft" sqref="L1"/>
    </sheetView>
  </sheetViews>
  <sheetFormatPr defaultRowHeight="12"/>
  <cols>
    <col min="1" max="1" bestFit="true" customWidth="true" style="24" width="9.42578125" collapsed="false"/>
    <col min="2" max="2" bestFit="true" customWidth="true" style="40" width="14.7109375" collapsed="false"/>
    <col min="3" max="3" bestFit="true" customWidth="true" style="40" width="9.7109375" collapsed="false"/>
    <col min="4" max="4" bestFit="true" customWidth="true" style="40" width="12.85546875" collapsed="false"/>
    <col min="5" max="5" bestFit="true" customWidth="true" style="40" width="13.0" collapsed="false"/>
    <col min="6" max="6" bestFit="true" customWidth="true" style="40" width="14.140625" collapsed="false"/>
    <col min="7" max="7" bestFit="true" customWidth="true" style="40" width="18.0" collapsed="false"/>
    <col min="8" max="8" bestFit="true" customWidth="true" style="40" width="8.5703125" collapsed="false"/>
    <col min="9" max="9" bestFit="true" customWidth="true" style="40" width="7.0" collapsed="false"/>
    <col min="10" max="10" bestFit="true" customWidth="true" style="40" width="10.140625" collapsed="false"/>
    <col min="11" max="11" bestFit="true" customWidth="true" style="40" width="27.7109375" collapsed="false"/>
    <col min="12" max="12" bestFit="true" customWidth="true" style="40" width="21.42578125" collapsed="false"/>
    <col min="13" max="13" bestFit="true" customWidth="true" style="40" width="17.28515625" collapsed="false"/>
    <col min="14" max="14" bestFit="true" customWidth="true" style="40" width="8.5703125" collapsed="false"/>
    <col min="15" max="15" bestFit="true" customWidth="true" style="40" width="9.7109375" collapsed="false"/>
    <col min="16" max="16" bestFit="true" customWidth="true" style="40" width="9.140625" collapsed="false"/>
    <col min="17" max="17" bestFit="true" customWidth="true" style="40" width="10.7109375" collapsed="false"/>
    <col min="18" max="18" bestFit="true" customWidth="true" style="40" width="19.0" collapsed="false"/>
    <col min="19" max="19" bestFit="true" customWidth="true" style="40" width="13.42578125" collapsed="false"/>
    <col min="20" max="20" bestFit="true" customWidth="true" style="40" width="13.85546875" collapsed="false"/>
    <col min="21" max="32" bestFit="true" customWidth="true" style="40" width="16.0" collapsed="false"/>
  </cols>
  <sheetData>
    <row r="1" spans="1:32">
      <c r="A1" s="21" t="s">
        <v>39</v>
      </c>
      <c r="B1" s="29" t="s">
        <v>6</v>
      </c>
      <c r="C1" s="29" t="s">
        <v>0</v>
      </c>
      <c r="D1" s="29" t="s">
        <v>31</v>
      </c>
      <c r="E1" s="29" t="s">
        <v>1</v>
      </c>
      <c r="F1" s="29" t="s">
        <v>2</v>
      </c>
      <c r="G1" s="29" t="s">
        <v>3</v>
      </c>
      <c r="H1" s="30" t="s">
        <v>4</v>
      </c>
      <c r="I1" s="29" t="s">
        <v>5</v>
      </c>
      <c r="J1" s="31" t="s">
        <v>35</v>
      </c>
      <c r="K1" s="32" t="s">
        <v>34</v>
      </c>
      <c r="L1" s="33" t="s">
        <v>10</v>
      </c>
      <c r="M1" s="61" t="s">
        <v>11</v>
      </c>
      <c r="N1" s="33" t="s">
        <v>12</v>
      </c>
      <c r="O1" s="32" t="s">
        <v>33</v>
      </c>
      <c r="P1" s="32" t="s">
        <v>50</v>
      </c>
      <c r="Q1" s="33" t="s">
        <v>13</v>
      </c>
      <c r="R1" s="32" t="s">
        <v>14</v>
      </c>
      <c r="S1" s="32" t="s">
        <v>15</v>
      </c>
      <c r="T1" s="32" t="s">
        <v>16</v>
      </c>
      <c r="U1" s="91" t="s">
        <v>49</v>
      </c>
      <c r="V1" s="91" t="s">
        <v>19</v>
      </c>
      <c r="W1" s="34" t="s">
        <v>20</v>
      </c>
      <c r="X1" s="91" t="s">
        <v>21</v>
      </c>
      <c r="Y1" s="91" t="s">
        <v>52</v>
      </c>
      <c r="Z1" s="91" t="s">
        <v>22</v>
      </c>
      <c r="AA1" s="91" t="s">
        <v>23</v>
      </c>
      <c r="AB1" s="91" t="s">
        <v>24</v>
      </c>
      <c r="AC1" s="34" t="s">
        <v>25</v>
      </c>
      <c r="AD1" s="34" t="s">
        <v>26</v>
      </c>
      <c r="AE1" s="34" t="s">
        <v>27</v>
      </c>
      <c r="AF1" s="34" t="s">
        <v>36</v>
      </c>
    </row>
    <row r="2" spans="1:32">
      <c r="A2" s="22">
        <v>2002</v>
      </c>
      <c r="B2" s="69">
        <v>608.6</v>
      </c>
      <c r="C2" s="69">
        <v>2982.4</v>
      </c>
      <c r="D2" s="69">
        <v>1582</v>
      </c>
      <c r="E2" s="70">
        <v>447.7</v>
      </c>
      <c r="F2" s="69">
        <v>1335</v>
      </c>
      <c r="G2" s="69">
        <v>265.3</v>
      </c>
      <c r="H2" s="70">
        <v>267.3</v>
      </c>
      <c r="I2" s="71">
        <v>42.8</v>
      </c>
      <c r="J2" s="72">
        <f>IF(B2&gt;0,SUM(B2:I2),"")</f>
        <v>7531.1</v>
      </c>
      <c r="K2" s="73">
        <v>0</v>
      </c>
      <c r="L2" s="73">
        <v>345.9</v>
      </c>
      <c r="M2" s="73">
        <v>4021.3</v>
      </c>
      <c r="N2" s="73">
        <v>92.6</v>
      </c>
      <c r="O2" s="73">
        <v>0</v>
      </c>
      <c r="P2" s="74">
        <v>532</v>
      </c>
      <c r="Q2" s="73">
        <v>2025.4</v>
      </c>
      <c r="R2" s="73">
        <v>44.2</v>
      </c>
      <c r="S2" s="74">
        <v>226.4</v>
      </c>
      <c r="T2" s="73">
        <v>243.3</v>
      </c>
      <c r="U2" s="72">
        <f>IF(M2&gt;0,SUM(K2:T2),"")</f>
        <v>7531.1</v>
      </c>
      <c r="V2" s="72">
        <v>99.8</v>
      </c>
      <c r="W2" s="72">
        <v>509.9</v>
      </c>
      <c r="X2" s="72">
        <v>338.9</v>
      </c>
      <c r="Y2" s="72">
        <v>1810.6</v>
      </c>
      <c r="Z2" s="72">
        <v>175.7</v>
      </c>
      <c r="AA2" s="72">
        <v>2136.5</v>
      </c>
      <c r="AB2" s="72">
        <v>182.3</v>
      </c>
      <c r="AC2" s="72">
        <v>362.2</v>
      </c>
      <c r="AD2" s="72">
        <v>561.20000000000005</v>
      </c>
      <c r="AE2" s="72">
        <v>1354</v>
      </c>
      <c r="AF2" s="72">
        <f>IF(V2&gt;0,SUM(V2:AE2),"")</f>
        <v>7531.0999999999995</v>
      </c>
    </row>
    <row r="3" spans="1:32">
      <c r="A3" s="22">
        <v>2007</v>
      </c>
      <c r="B3" s="69">
        <v>927.2</v>
      </c>
      <c r="C3" s="69">
        <v>3980.1</v>
      </c>
      <c r="D3" s="69">
        <v>2213.4</v>
      </c>
      <c r="E3" s="70">
        <v>283.60000000000002</v>
      </c>
      <c r="F3" s="69">
        <v>2009.3</v>
      </c>
      <c r="G3" s="69">
        <v>363.5</v>
      </c>
      <c r="H3" s="70">
        <v>523.9</v>
      </c>
      <c r="I3" s="70">
        <v>52.6</v>
      </c>
      <c r="J3" s="72">
        <f ref="J3:J66" si="0" t="shared">IF(B3&gt;0,SUM(B3:I3),"")</f>
        <v>10353.6</v>
      </c>
      <c r="K3" s="73">
        <v>0</v>
      </c>
      <c r="L3" s="73">
        <v>338.1</v>
      </c>
      <c r="M3" s="73">
        <v>4501.1000000000004</v>
      </c>
      <c r="N3" s="73">
        <v>47.3</v>
      </c>
      <c r="O3" s="73">
        <v>0</v>
      </c>
      <c r="P3" s="73">
        <v>1915.9</v>
      </c>
      <c r="Q3" s="73">
        <v>2670.4</v>
      </c>
      <c r="R3" s="73">
        <v>21.8</v>
      </c>
      <c r="S3" s="74">
        <v>458.8</v>
      </c>
      <c r="T3" s="73">
        <v>400.2</v>
      </c>
      <c r="U3" s="72">
        <f ref="U3:U66" si="1" t="shared">IF(M3&gt;0,SUM(K3:T3),"")</f>
        <v>10353.6</v>
      </c>
      <c r="V3" s="72">
        <v>90.4</v>
      </c>
      <c r="W3" s="72">
        <v>1208.2</v>
      </c>
      <c r="X3" s="72">
        <v>375</v>
      </c>
      <c r="Y3" s="72">
        <v>2229.4</v>
      </c>
      <c r="Z3" s="72">
        <v>375.8</v>
      </c>
      <c r="AA3" s="72">
        <v>3138.6</v>
      </c>
      <c r="AB3" s="72">
        <v>268.39999999999998</v>
      </c>
      <c r="AC3" s="72">
        <v>305.2</v>
      </c>
      <c r="AD3" s="72">
        <v>771.2</v>
      </c>
      <c r="AE3" s="72">
        <v>1591.4</v>
      </c>
      <c r="AF3" s="72">
        <f ref="AF3:AF66" si="2" t="shared">IF(V3&gt;0,SUM(V3:AE3),"")</f>
        <v>10353.599999999999</v>
      </c>
    </row>
    <row r="4" spans="1:32">
      <c r="A4" s="22">
        <v>2008</v>
      </c>
      <c r="B4" s="71">
        <v>1075.5999999999999</v>
      </c>
      <c r="C4" s="71">
        <v>4111.8999999999996</v>
      </c>
      <c r="D4" s="71">
        <v>2195</v>
      </c>
      <c r="E4" s="76">
        <v>228.3</v>
      </c>
      <c r="F4" s="71">
        <v>2287.9</v>
      </c>
      <c r="G4" s="71">
        <v>424.7</v>
      </c>
      <c r="H4" s="76">
        <v>571.29999999999995</v>
      </c>
      <c r="I4" s="76">
        <v>50.4</v>
      </c>
      <c r="J4" s="72">
        <f si="0" t="shared"/>
        <v>10945.1</v>
      </c>
      <c r="K4" s="73">
        <v>0</v>
      </c>
      <c r="L4" s="73">
        <v>344.6</v>
      </c>
      <c r="M4" s="73">
        <v>4644.8999999999996</v>
      </c>
      <c r="N4" s="73">
        <v>42.7</v>
      </c>
      <c r="O4" s="73">
        <v>0</v>
      </c>
      <c r="P4" s="73">
        <v>2127.9</v>
      </c>
      <c r="Q4" s="73">
        <v>3097.7</v>
      </c>
      <c r="R4" s="73">
        <v>20.5</v>
      </c>
      <c r="S4" s="74">
        <v>239.9</v>
      </c>
      <c r="T4" s="73">
        <v>426.9</v>
      </c>
      <c r="U4" s="72">
        <f si="1" t="shared"/>
        <v>10945.099999999999</v>
      </c>
      <c r="V4" s="72">
        <v>133.6</v>
      </c>
      <c r="W4" s="72">
        <v>1411</v>
      </c>
      <c r="X4" s="72">
        <v>369</v>
      </c>
      <c r="Y4" s="72">
        <v>2062.4</v>
      </c>
      <c r="Z4" s="72">
        <v>558.79999999999995</v>
      </c>
      <c r="AA4" s="72">
        <v>3196</v>
      </c>
      <c r="AB4" s="72">
        <v>282.39999999999998</v>
      </c>
      <c r="AC4" s="72">
        <v>311.7</v>
      </c>
      <c r="AD4" s="72">
        <v>882.5</v>
      </c>
      <c r="AE4" s="72">
        <v>1737.7</v>
      </c>
      <c r="AF4" s="72">
        <f si="2" t="shared"/>
        <v>10945.1</v>
      </c>
    </row>
    <row r="5" spans="1:32">
      <c r="A5" s="22">
        <v>2010</v>
      </c>
      <c r="B5" s="71">
        <v>1299.9000000000001</v>
      </c>
      <c r="C5" s="71">
        <v>4603.1000000000004</v>
      </c>
      <c r="D5" s="71">
        <v>2491.4</v>
      </c>
      <c r="E5" s="76">
        <v>818.3</v>
      </c>
      <c r="F5" s="71">
        <v>2437.4</v>
      </c>
      <c r="G5" s="71">
        <v>556.79999999999995</v>
      </c>
      <c r="H5" s="76">
        <v>674.4</v>
      </c>
      <c r="I5" s="76">
        <v>42.6</v>
      </c>
      <c r="J5" s="72">
        <f si="0" t="shared"/>
        <v>12923.899999999998</v>
      </c>
      <c r="K5" s="73">
        <v>0</v>
      </c>
      <c r="L5" s="73">
        <v>55.7</v>
      </c>
      <c r="M5" s="73">
        <v>5160.3999999999996</v>
      </c>
      <c r="N5" s="73">
        <v>46.9</v>
      </c>
      <c r="O5" s="73">
        <v>0</v>
      </c>
      <c r="P5" s="73">
        <v>1435.8</v>
      </c>
      <c r="Q5" s="73">
        <v>5491.2</v>
      </c>
      <c r="R5" s="73">
        <v>28.7</v>
      </c>
      <c r="S5" s="74">
        <v>253.8</v>
      </c>
      <c r="T5" s="73">
        <v>451.3</v>
      </c>
      <c r="U5" s="72">
        <f si="1" t="shared"/>
        <v>12923.8</v>
      </c>
      <c r="V5" s="72">
        <v>164.1</v>
      </c>
      <c r="W5" s="72">
        <v>1465.1</v>
      </c>
      <c r="X5" s="72">
        <v>351.6</v>
      </c>
      <c r="Y5" s="72">
        <v>2255.1</v>
      </c>
      <c r="Z5" s="72">
        <v>626.5</v>
      </c>
      <c r="AA5" s="72">
        <v>4532.2</v>
      </c>
      <c r="AB5" s="72">
        <v>231.3</v>
      </c>
      <c r="AC5" s="72">
        <v>58.5</v>
      </c>
      <c r="AD5" s="72">
        <v>993.6</v>
      </c>
      <c r="AE5" s="72">
        <v>2245.8000000000002</v>
      </c>
      <c r="AF5" s="72">
        <f si="2" t="shared"/>
        <v>12923.8</v>
      </c>
    </row>
    <row r="6" spans="1:32">
      <c r="A6" s="22">
        <v>2011</v>
      </c>
      <c r="B6" s="71">
        <v>1360.5</v>
      </c>
      <c r="C6" s="71">
        <v>4837.2</v>
      </c>
      <c r="D6" s="71">
        <v>2727.1</v>
      </c>
      <c r="E6" s="75">
        <v>1130.5</v>
      </c>
      <c r="F6" s="71">
        <v>2292.5</v>
      </c>
      <c r="G6" s="71">
        <v>573.5</v>
      </c>
      <c r="H6" s="76">
        <v>828.8</v>
      </c>
      <c r="I6" s="76">
        <v>39.700000000000003</v>
      </c>
      <c r="J6" s="72">
        <f si="0" t="shared"/>
        <v>13789.8</v>
      </c>
      <c r="K6" s="73">
        <v>3.7</v>
      </c>
      <c r="L6" s="73">
        <v>51.7</v>
      </c>
      <c r="M6" s="73">
        <v>5379</v>
      </c>
      <c r="N6" s="73">
        <v>41.3</v>
      </c>
      <c r="O6" s="73">
        <v>2.2000000000000002</v>
      </c>
      <c r="P6" s="73">
        <v>1122</v>
      </c>
      <c r="Q6" s="73">
        <v>6482.3</v>
      </c>
      <c r="R6" s="73">
        <v>13.2</v>
      </c>
      <c r="S6" s="74">
        <v>250.7</v>
      </c>
      <c r="T6" s="73">
        <v>443.7</v>
      </c>
      <c r="U6" s="72">
        <f si="1" t="shared"/>
        <v>13789.800000000003</v>
      </c>
      <c r="V6" s="72">
        <v>183.3</v>
      </c>
      <c r="W6" s="72">
        <v>1117.8</v>
      </c>
      <c r="X6" s="72">
        <v>364.8</v>
      </c>
      <c r="Y6" s="72">
        <v>2378.8000000000002</v>
      </c>
      <c r="Z6" s="72">
        <v>639.6</v>
      </c>
      <c r="AA6" s="72">
        <v>4985.3999999999996</v>
      </c>
      <c r="AB6" s="72">
        <v>387.6</v>
      </c>
      <c r="AC6" s="72">
        <v>46</v>
      </c>
      <c r="AD6" s="72">
        <v>1028.8</v>
      </c>
      <c r="AE6" s="72">
        <v>2657.6</v>
      </c>
      <c r="AF6" s="72">
        <f si="2" t="shared"/>
        <v>13789.7</v>
      </c>
    </row>
    <row r="7" spans="1:32">
      <c r="A7" s="22">
        <v>2012</v>
      </c>
      <c r="B7" s="71">
        <v>1412.7</v>
      </c>
      <c r="C7" s="71">
        <v>5113.5</v>
      </c>
      <c r="D7" s="71">
        <v>3008.3</v>
      </c>
      <c r="E7" s="75">
        <v>1087.5</v>
      </c>
      <c r="F7" s="71">
        <v>2363.9</v>
      </c>
      <c r="G7" s="71">
        <v>579.4</v>
      </c>
      <c r="H7" s="76">
        <v>798.4</v>
      </c>
      <c r="I7" s="76">
        <v>43.4</v>
      </c>
      <c r="J7" s="72">
        <f si="0" t="shared"/>
        <v>14407.099999999999</v>
      </c>
      <c r="K7" s="73">
        <v>2.9</v>
      </c>
      <c r="L7" s="73">
        <v>61.3</v>
      </c>
      <c r="M7" s="73">
        <v>5501</v>
      </c>
      <c r="N7" s="73">
        <v>49.7</v>
      </c>
      <c r="O7" s="73">
        <v>2.2000000000000002</v>
      </c>
      <c r="P7" s="73">
        <v>1008.2</v>
      </c>
      <c r="Q7" s="73">
        <v>7027.2</v>
      </c>
      <c r="R7" s="73">
        <v>13.1</v>
      </c>
      <c r="S7" s="74">
        <v>265.10000000000002</v>
      </c>
      <c r="T7" s="73">
        <v>476.5</v>
      </c>
      <c r="U7" s="72">
        <f si="1" t="shared"/>
        <v>14407.2</v>
      </c>
      <c r="V7" s="72">
        <v>201.3</v>
      </c>
      <c r="W7" s="72">
        <v>1058.5</v>
      </c>
      <c r="X7" s="72">
        <v>349.5</v>
      </c>
      <c r="Y7" s="72">
        <v>2535.1999999999998</v>
      </c>
      <c r="Z7" s="72">
        <v>596.20000000000005</v>
      </c>
      <c r="AA7" s="72">
        <v>5221.7</v>
      </c>
      <c r="AB7" s="72">
        <v>384.1</v>
      </c>
      <c r="AC7" s="72">
        <v>76.900000000000006</v>
      </c>
      <c r="AD7" s="72">
        <v>1046.9000000000001</v>
      </c>
      <c r="AE7" s="72">
        <v>2936.8</v>
      </c>
      <c r="AF7" s="72">
        <f si="2" t="shared"/>
        <v>14407.099999999999</v>
      </c>
    </row>
    <row r="8" spans="1:32">
      <c r="A8" s="22">
        <v>2013</v>
      </c>
      <c r="B8" s="71">
        <v>1619.8</v>
      </c>
      <c r="C8" s="71">
        <v>5330.1</v>
      </c>
      <c r="D8" s="71">
        <v>3189.4</v>
      </c>
      <c r="E8" s="75">
        <v>1044.3</v>
      </c>
      <c r="F8" s="71">
        <v>2135.6</v>
      </c>
      <c r="G8" s="71">
        <v>584.9</v>
      </c>
      <c r="H8" s="76">
        <v>897.2</v>
      </c>
      <c r="I8" s="71">
        <v>47.9</v>
      </c>
      <c r="J8" s="72">
        <f si="0" t="shared"/>
        <v>14849.2</v>
      </c>
      <c r="K8" s="73">
        <v>42.1</v>
      </c>
      <c r="L8" s="73">
        <v>0.1</v>
      </c>
      <c r="M8" s="73">
        <v>6193.7</v>
      </c>
      <c r="N8" s="73">
        <v>5.6</v>
      </c>
      <c r="O8" s="73">
        <v>169.9</v>
      </c>
      <c r="P8" s="73">
        <v>11.8</v>
      </c>
      <c r="Q8" s="73">
        <v>8421.5</v>
      </c>
      <c r="R8" s="73">
        <v>0.1</v>
      </c>
      <c r="S8" s="74">
        <v>4.4000000000000004</v>
      </c>
      <c r="T8" s="73">
        <v>0</v>
      </c>
      <c r="U8" s="72">
        <f si="1" t="shared"/>
        <v>14849.2</v>
      </c>
      <c r="V8" s="72">
        <v>476.1</v>
      </c>
      <c r="W8" s="72">
        <v>974</v>
      </c>
      <c r="X8" s="72">
        <v>332.2</v>
      </c>
      <c r="Y8" s="72">
        <v>2503.9</v>
      </c>
      <c r="Z8" s="72">
        <v>614.4</v>
      </c>
      <c r="AA8" s="72">
        <v>5345</v>
      </c>
      <c r="AB8" s="72">
        <v>471</v>
      </c>
      <c r="AC8" s="72">
        <v>55.7</v>
      </c>
      <c r="AD8" s="72">
        <v>1086.3</v>
      </c>
      <c r="AE8" s="72">
        <v>2990.6</v>
      </c>
      <c r="AF8" s="72">
        <f si="2" t="shared"/>
        <v>14849.199999999999</v>
      </c>
    </row>
    <row r="9" spans="1:32">
      <c r="A9" s="22">
        <v>2014</v>
      </c>
      <c r="B9" s="71">
        <v>1734.9</v>
      </c>
      <c r="C9" s="71">
        <v>5347.9</v>
      </c>
      <c r="D9" s="71">
        <v>3460.6</v>
      </c>
      <c r="E9" s="75">
        <v>924</v>
      </c>
      <c r="F9" s="71">
        <v>2101.6999999999998</v>
      </c>
      <c r="G9" s="71">
        <v>625</v>
      </c>
      <c r="H9" s="76">
        <v>860.1</v>
      </c>
      <c r="I9" s="71">
        <v>47.9</v>
      </c>
      <c r="J9" s="72">
        <f si="0" t="shared"/>
        <v>15102.099999999999</v>
      </c>
      <c r="K9" s="73">
        <v>91.3</v>
      </c>
      <c r="L9" s="73">
        <v>0</v>
      </c>
      <c r="M9" s="73">
        <v>6257.6</v>
      </c>
      <c r="N9" s="73">
        <v>0</v>
      </c>
      <c r="O9" s="73">
        <v>183.7</v>
      </c>
      <c r="P9" s="73">
        <v>0</v>
      </c>
      <c r="Q9" s="73">
        <v>8569.5</v>
      </c>
      <c r="R9" s="73">
        <v>0</v>
      </c>
      <c r="S9" s="74">
        <v>0</v>
      </c>
      <c r="T9" s="73">
        <v>0</v>
      </c>
      <c r="U9" s="72">
        <f si="1" t="shared"/>
        <v>15102.1</v>
      </c>
      <c r="V9" s="72">
        <v>472.4</v>
      </c>
      <c r="W9" s="72">
        <v>855.5</v>
      </c>
      <c r="X9" s="72">
        <v>317.39999999999998</v>
      </c>
      <c r="Y9" s="72">
        <v>2546.1999999999998</v>
      </c>
      <c r="Z9" s="72">
        <v>575.6</v>
      </c>
      <c r="AA9" s="72">
        <v>5689</v>
      </c>
      <c r="AB9" s="72">
        <v>407.7</v>
      </c>
      <c r="AC9" s="72">
        <v>3.6</v>
      </c>
      <c r="AD9" s="72">
        <v>1117.4000000000001</v>
      </c>
      <c r="AE9" s="72">
        <v>3117.3</v>
      </c>
      <c r="AF9" s="72">
        <f si="2" t="shared"/>
        <v>15102.100000000002</v>
      </c>
    </row>
    <row r="10" spans="1:32">
      <c r="A10" s="23">
        <v>2015</v>
      </c>
      <c r="B10" s="71">
        <v>1788.7</v>
      </c>
      <c r="C10" s="71">
        <v>5450.7</v>
      </c>
      <c r="D10" s="71">
        <v>3592.9</v>
      </c>
      <c r="E10" s="75">
        <v>889.7</v>
      </c>
      <c r="F10" s="71">
        <v>1991.9</v>
      </c>
      <c r="G10" s="71">
        <v>585.9</v>
      </c>
      <c r="H10" s="76">
        <v>911.9</v>
      </c>
      <c r="I10" s="71">
        <v>48.5</v>
      </c>
      <c r="J10" s="72">
        <f si="0" t="shared"/>
        <v>15260.199999999999</v>
      </c>
      <c r="K10" s="73">
        <v>87.4</v>
      </c>
      <c r="L10" s="73">
        <v>0</v>
      </c>
      <c r="M10" s="73">
        <v>6360.7</v>
      </c>
      <c r="N10" s="73">
        <v>0</v>
      </c>
      <c r="O10" s="73">
        <v>321.2</v>
      </c>
      <c r="P10" s="73">
        <v>0</v>
      </c>
      <c r="Q10" s="73">
        <v>8490.9</v>
      </c>
      <c r="R10" s="73">
        <v>0</v>
      </c>
      <c r="S10" s="74">
        <v>0</v>
      </c>
      <c r="T10" s="73">
        <v>0</v>
      </c>
      <c r="U10" s="72">
        <f si="1" t="shared"/>
        <v>15260.199999999999</v>
      </c>
      <c r="V10" s="72">
        <v>457.7</v>
      </c>
      <c r="W10" s="72">
        <v>704.6</v>
      </c>
      <c r="X10" s="72">
        <v>313.10000000000002</v>
      </c>
      <c r="Y10" s="72">
        <v>2645.8</v>
      </c>
      <c r="Z10" s="72">
        <v>562.20000000000005</v>
      </c>
      <c r="AA10" s="72">
        <v>5787</v>
      </c>
      <c r="AB10" s="72">
        <v>399.5</v>
      </c>
      <c r="AC10" s="72">
        <v>2.2999999999999998</v>
      </c>
      <c r="AD10" s="72">
        <v>1219.3</v>
      </c>
      <c r="AE10" s="72">
        <v>3168.7</v>
      </c>
      <c r="AF10" s="72">
        <f si="2" t="shared"/>
        <v>15260.2</v>
      </c>
    </row>
    <row r="11" spans="1:32">
      <c r="A11" s="23">
        <v>2016</v>
      </c>
      <c r="B11" s="71">
        <v>1811.180744</v>
      </c>
      <c r="C11" s="71">
        <v>5567.7978249999996</v>
      </c>
      <c r="D11" s="71">
        <v>3621.5571180000002</v>
      </c>
      <c r="E11" s="75">
        <v>850.04793900000004</v>
      </c>
      <c r="F11" s="71">
        <v>1943.9863800000001</v>
      </c>
      <c r="G11" s="71">
        <v>639.430024</v>
      </c>
      <c r="H11" s="76">
        <v>911.77821200000005</v>
      </c>
      <c r="I11" s="71">
        <v>54.594810000000003</v>
      </c>
      <c r="J11" s="72">
        <f si="0" t="shared"/>
        <v>15400.373051999999</v>
      </c>
      <c r="K11" s="73">
        <v>80.519921999999994</v>
      </c>
      <c r="L11" s="73">
        <v>0</v>
      </c>
      <c r="M11" s="73">
        <v>6426.3245470000002</v>
      </c>
      <c r="N11" s="73">
        <v>0</v>
      </c>
      <c r="O11" s="73">
        <v>421.66449</v>
      </c>
      <c r="P11" s="73">
        <v>0</v>
      </c>
      <c r="Q11" s="73">
        <v>8471.8640940000005</v>
      </c>
      <c r="R11" s="73">
        <v>0</v>
      </c>
      <c r="S11" s="74">
        <v>0</v>
      </c>
      <c r="T11" s="73">
        <v>0</v>
      </c>
      <c r="U11" s="72">
        <f si="1" t="shared"/>
        <v>15400.373053000001</v>
      </c>
      <c r="V11" s="72">
        <v>391.97118799999998</v>
      </c>
      <c r="W11" s="72">
        <v>722.24552100000005</v>
      </c>
      <c r="X11" s="72">
        <v>309.414558</v>
      </c>
      <c r="Y11" s="72">
        <v>2799.542563</v>
      </c>
      <c r="Z11" s="72">
        <v>523.15029600000003</v>
      </c>
      <c r="AA11" s="72">
        <v>5863.2691420000001</v>
      </c>
      <c r="AB11" s="72">
        <v>384.92175099999997</v>
      </c>
      <c r="AC11" s="72">
        <v>1.407654</v>
      </c>
      <c r="AD11" s="72">
        <v>1206.8088740000001</v>
      </c>
      <c r="AE11" s="72">
        <v>3197.6415059999999</v>
      </c>
      <c r="AF11" s="72">
        <f si="2" t="shared"/>
        <v>15400.373053000001</v>
      </c>
    </row>
    <row r="12" spans="1:32">
      <c r="A12" s="24">
        <v>2017</v>
      </c>
      <c r="B12" s="77">
        <v>1786.0671319999999</v>
      </c>
      <c r="C12" s="77">
        <v>5819.6414240000004</v>
      </c>
      <c r="D12" s="77">
        <v>3734.7668010000002</v>
      </c>
      <c r="E12" s="77">
        <v>808.74091699999997</v>
      </c>
      <c r="F12" s="77">
        <v>2109.7138399999999</v>
      </c>
      <c r="G12" s="77">
        <v>631.61739399999999</v>
      </c>
      <c r="H12" s="77">
        <v>913.63997199999994</v>
      </c>
      <c r="I12" s="77">
        <v>58.226689999999998</v>
      </c>
      <c r="J12" s="72">
        <f si="0" t="shared"/>
        <v>15862.41417</v>
      </c>
      <c r="K12" s="77">
        <v>161.59290799999999</v>
      </c>
      <c r="L12" s="77">
        <v>0</v>
      </c>
      <c r="M12" s="77">
        <v>6591.4093640000001</v>
      </c>
      <c r="N12" s="77"/>
      <c r="O12" s="77">
        <v>505.19399700000002</v>
      </c>
      <c r="P12" s="77">
        <v>0</v>
      </c>
      <c r="Q12" s="77">
        <v>8604.217901</v>
      </c>
      <c r="R12" s="77"/>
      <c r="S12" s="77">
        <v>0</v>
      </c>
      <c r="T12" s="77">
        <v>0</v>
      </c>
      <c r="U12" s="72">
        <f si="1" t="shared"/>
        <v>15862.41417</v>
      </c>
      <c r="V12" s="72">
        <v>380.03413599999999</v>
      </c>
      <c r="W12" s="72">
        <v>671.18263999999999</v>
      </c>
      <c r="X12" s="72">
        <v>309.22920800000003</v>
      </c>
      <c r="Y12" s="72">
        <v>3066.5879150000001</v>
      </c>
      <c r="Z12" s="72">
        <v>422.02295299999997</v>
      </c>
      <c r="AA12" s="72">
        <v>5924.8590359999998</v>
      </c>
      <c r="AB12" s="72">
        <v>371.26629100000002</v>
      </c>
      <c r="AC12" s="72">
        <v>2.1050059999999999</v>
      </c>
      <c r="AD12" s="72">
        <v>1255.826673</v>
      </c>
      <c r="AE12" s="72">
        <v>3459.3003119999998</v>
      </c>
      <c r="AF12" s="72">
        <f si="2" t="shared"/>
        <v>15862.414169999998</v>
      </c>
    </row>
    <row ht="15" r="13" spans="1:32">
      <c r="B13" s="72"/>
      <c r="C13" s="69"/>
      <c r="D13" s="72"/>
      <c r="E13" s="77"/>
      <c r="F13" s="77"/>
      <c r="G13" s="77"/>
      <c r="H13" s="77"/>
      <c r="I13" s="78"/>
      <c r="J13" s="72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</row>
    <row r="14" spans="1:32">
      <c r="B14" s="71"/>
      <c r="C14" s="71"/>
      <c r="D14" s="76"/>
      <c r="E14" s="77"/>
      <c r="F14" s="77"/>
      <c r="G14" s="77"/>
      <c r="H14" s="77"/>
      <c r="I14" s="77"/>
      <c r="J14" s="72" t="str">
        <f si="0" t="shared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2" t="str">
        <f si="1" t="shared"/>
        <v/>
      </c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 t="str">
        <f si="2" t="shared"/>
        <v/>
      </c>
    </row>
    <row r="15" spans="1:32">
      <c r="B15" s="72"/>
      <c r="C15" s="69"/>
      <c r="D15" s="72"/>
      <c r="E15" s="77"/>
      <c r="F15" s="77"/>
      <c r="G15" s="77"/>
      <c r="H15" s="77"/>
      <c r="I15" s="77"/>
      <c r="J15" s="72" t="str">
        <f si="0" t="shared"/>
        <v/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2" t="str">
        <f si="1" t="shared"/>
        <v/>
      </c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 t="str">
        <f si="2" t="shared"/>
        <v/>
      </c>
    </row>
    <row r="16" spans="1:32">
      <c r="B16" s="72"/>
      <c r="C16" s="71"/>
      <c r="D16" s="72"/>
      <c r="E16" s="77"/>
      <c r="F16" s="77"/>
      <c r="G16" s="77"/>
      <c r="H16" s="77"/>
      <c r="I16" s="77"/>
      <c r="J16" s="72" t="str">
        <f si="0" t="shared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2" t="str">
        <f si="1" t="shared"/>
        <v/>
      </c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 t="str">
        <f si="2" t="shared"/>
        <v/>
      </c>
    </row>
    <row r="17" spans="2:32">
      <c r="B17" s="73"/>
      <c r="C17" s="69"/>
      <c r="D17" s="73"/>
      <c r="E17" s="77"/>
      <c r="F17" s="77"/>
      <c r="G17" s="77"/>
      <c r="H17" s="77"/>
      <c r="I17" s="77"/>
      <c r="J17" s="72" t="str">
        <f si="0" t="shared"/>
        <v/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2" t="str">
        <f si="1" t="shared"/>
        <v/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 t="str">
        <f si="2" t="shared"/>
        <v/>
      </c>
    </row>
    <row r="18" spans="2:32">
      <c r="B18" s="73"/>
      <c r="C18" s="71"/>
      <c r="D18" s="73"/>
      <c r="E18" s="77"/>
      <c r="F18" s="77"/>
      <c r="G18" s="77"/>
      <c r="H18" s="77"/>
      <c r="I18" s="77"/>
      <c r="J18" s="72" t="str">
        <f si="0" t="shared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2" t="str">
        <f si="1" t="shared"/>
        <v/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 t="str">
        <f si="2" t="shared"/>
        <v/>
      </c>
    </row>
    <row r="19" spans="2:32">
      <c r="B19" s="73"/>
      <c r="C19" s="69"/>
      <c r="D19" s="73"/>
      <c r="E19" s="77"/>
      <c r="F19" s="77"/>
      <c r="G19" s="77"/>
      <c r="H19" s="77"/>
      <c r="I19" s="77"/>
      <c r="J19" s="72" t="str">
        <f si="0" t="shared"/>
        <v/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2" t="str">
        <f si="1" t="shared"/>
        <v/>
      </c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 t="str">
        <f si="2" t="shared"/>
        <v/>
      </c>
    </row>
    <row r="20" spans="2:32">
      <c r="B20" s="73"/>
      <c r="C20" s="71"/>
      <c r="D20" s="73"/>
      <c r="E20" s="77"/>
      <c r="F20" s="77"/>
      <c r="G20" s="77"/>
      <c r="H20" s="77"/>
      <c r="I20" s="77"/>
      <c r="J20" s="72" t="str">
        <f si="0" t="shared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2" t="str">
        <f si="1" t="shared"/>
        <v/>
      </c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 t="str">
        <f si="2" t="shared"/>
        <v/>
      </c>
    </row>
    <row r="21" spans="2:32">
      <c r="B21" s="73"/>
      <c r="C21" s="69"/>
      <c r="D21" s="73"/>
      <c r="E21" s="77"/>
      <c r="F21" s="77"/>
      <c r="G21" s="77"/>
      <c r="H21" s="77"/>
      <c r="I21" s="77"/>
      <c r="J21" s="72" t="str">
        <f si="0" t="shared"/>
        <v/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2" t="str">
        <f si="1" t="shared"/>
        <v/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 t="str">
        <f si="2" t="shared"/>
        <v/>
      </c>
    </row>
    <row r="22" spans="2:32">
      <c r="B22" s="73"/>
      <c r="C22" s="71"/>
      <c r="D22" s="73"/>
      <c r="E22" s="77"/>
      <c r="F22" s="77"/>
      <c r="G22" s="77"/>
      <c r="H22" s="77"/>
      <c r="I22" s="77"/>
      <c r="J22" s="72" t="str">
        <f si="0" t="shared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2" t="str">
        <f si="1" t="shared"/>
        <v/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 t="str">
        <f si="2" t="shared"/>
        <v/>
      </c>
    </row>
    <row r="23" spans="2:32">
      <c r="B23" s="73"/>
      <c r="C23" s="69"/>
      <c r="D23" s="73"/>
      <c r="E23" s="77"/>
      <c r="F23" s="77"/>
      <c r="G23" s="77"/>
      <c r="H23" s="77"/>
      <c r="I23" s="77"/>
      <c r="J23" s="72" t="str">
        <f si="0" t="shared"/>
        <v/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2" t="str">
        <f si="1" t="shared"/>
        <v/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 t="str">
        <f si="2" t="shared"/>
        <v/>
      </c>
    </row>
    <row r="24" spans="2:32">
      <c r="B24" s="73"/>
      <c r="C24" s="71"/>
      <c r="D24" s="73"/>
      <c r="E24" s="77"/>
      <c r="F24" s="77"/>
      <c r="G24" s="77"/>
      <c r="H24" s="77"/>
      <c r="I24" s="77"/>
      <c r="J24" s="72" t="str">
        <f si="0" t="shared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2" t="str">
        <f si="1" t="shared"/>
        <v/>
      </c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 t="str">
        <f si="2" t="shared"/>
        <v/>
      </c>
    </row>
    <row r="25" spans="2:32">
      <c r="B25" s="73"/>
      <c r="C25" s="69"/>
      <c r="D25" s="73"/>
      <c r="E25" s="77"/>
      <c r="F25" s="77"/>
      <c r="G25" s="77"/>
      <c r="H25" s="77"/>
      <c r="I25" s="77"/>
      <c r="J25" s="72" t="str">
        <f si="0" t="shared"/>
        <v/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2" t="str">
        <f si="1" t="shared"/>
        <v/>
      </c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 t="str">
        <f si="2" t="shared"/>
        <v/>
      </c>
    </row>
    <row r="26" spans="2:32">
      <c r="B26" s="73"/>
      <c r="C26" s="71"/>
      <c r="D26" s="73"/>
      <c r="E26" s="77"/>
      <c r="F26" s="77"/>
      <c r="G26" s="77"/>
      <c r="H26" s="77"/>
      <c r="I26" s="77"/>
      <c r="J26" s="72" t="str">
        <f si="0" t="shared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2" t="str">
        <f si="1" t="shared"/>
        <v/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 t="str">
        <f si="2" t="shared"/>
        <v/>
      </c>
    </row>
    <row r="27" spans="2:32">
      <c r="B27" s="74"/>
      <c r="C27" s="69"/>
      <c r="D27" s="73"/>
      <c r="E27" s="77"/>
      <c r="F27" s="77"/>
      <c r="G27" s="77"/>
      <c r="H27" s="77"/>
      <c r="I27" s="77"/>
      <c r="J27" s="72" t="str">
        <f si="0" t="shared"/>
        <v/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2" t="str">
        <f si="1" t="shared"/>
        <v/>
      </c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 t="str">
        <f si="2" t="shared"/>
        <v/>
      </c>
    </row>
    <row r="28" spans="2:32">
      <c r="B28" s="74"/>
      <c r="C28" s="71"/>
      <c r="D28" s="73"/>
      <c r="E28" s="77"/>
      <c r="F28" s="77"/>
      <c r="G28" s="77"/>
      <c r="H28" s="77"/>
      <c r="I28" s="77"/>
      <c r="J28" s="72" t="str">
        <f si="0" t="shared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2" t="str">
        <f si="1" t="shared"/>
        <v/>
      </c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 t="str">
        <f si="2" t="shared"/>
        <v/>
      </c>
    </row>
    <row r="29" spans="2:32">
      <c r="B29" s="73"/>
      <c r="C29" s="69"/>
      <c r="D29" s="73"/>
      <c r="E29" s="77"/>
      <c r="F29" s="77"/>
      <c r="G29" s="77"/>
      <c r="H29" s="77"/>
      <c r="I29" s="77"/>
      <c r="J29" s="72" t="str">
        <f si="0" t="shared"/>
        <v/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2" t="str">
        <f si="1" t="shared"/>
        <v/>
      </c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 t="str">
        <f si="2" t="shared"/>
        <v/>
      </c>
    </row>
    <row r="30" spans="2:32">
      <c r="B30" s="73"/>
      <c r="C30" s="71"/>
      <c r="D30" s="73"/>
      <c r="E30" s="77"/>
      <c r="F30" s="77"/>
      <c r="G30" s="77"/>
      <c r="H30" s="77"/>
      <c r="I30" s="77"/>
      <c r="J30" s="72" t="str">
        <f si="0" t="shared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2" t="str">
        <f si="1" t="shared"/>
        <v/>
      </c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 t="str">
        <f si="2" t="shared"/>
        <v/>
      </c>
    </row>
    <row r="31" spans="2:32">
      <c r="B31" s="73"/>
      <c r="C31" s="69"/>
      <c r="D31" s="73"/>
      <c r="E31" s="77"/>
      <c r="F31" s="77"/>
      <c r="G31" s="77"/>
      <c r="H31" s="77"/>
      <c r="I31" s="77"/>
      <c r="J31" s="72" t="str">
        <f si="0" t="shared"/>
        <v/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2" t="str">
        <f si="1" t="shared"/>
        <v/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 t="str">
        <f si="2" t="shared"/>
        <v/>
      </c>
    </row>
    <row r="32" spans="2:32">
      <c r="B32" s="73"/>
      <c r="C32" s="71"/>
      <c r="D32" s="73"/>
      <c r="E32" s="77"/>
      <c r="F32" s="77"/>
      <c r="G32" s="77"/>
      <c r="H32" s="77"/>
      <c r="I32" s="77"/>
      <c r="J32" s="72" t="str">
        <f si="0" t="shared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2" t="str">
        <f si="1" t="shared"/>
        <v/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 t="str">
        <f si="2" t="shared"/>
        <v/>
      </c>
    </row>
    <row r="33" spans="2:32">
      <c r="B33" s="74"/>
      <c r="C33" s="69"/>
      <c r="D33" s="74"/>
      <c r="E33" s="77"/>
      <c r="F33" s="77"/>
      <c r="G33" s="77"/>
      <c r="H33" s="77"/>
      <c r="I33" s="77"/>
      <c r="J33" s="72" t="str">
        <f si="0" t="shared"/>
        <v/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2" t="str">
        <f si="1" t="shared"/>
        <v/>
      </c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 t="str">
        <f si="2" t="shared"/>
        <v/>
      </c>
    </row>
    <row r="34" spans="2:32">
      <c r="B34" s="38"/>
      <c r="C34" s="36"/>
      <c r="D34" s="38"/>
      <c r="J34" s="37" t="str">
        <f si="0" t="shared"/>
        <v/>
      </c>
      <c r="U34" s="72" t="str">
        <f si="1" t="shared"/>
        <v/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 t="str">
        <f si="2" t="shared"/>
        <v/>
      </c>
    </row>
    <row r="35" spans="2:32">
      <c r="B35" s="13"/>
      <c r="C35" s="35"/>
      <c r="D35" s="13"/>
      <c r="J35" s="37" t="str">
        <f si="0" t="shared"/>
        <v/>
      </c>
      <c r="U35" s="72" t="str">
        <f si="1" t="shared"/>
        <v/>
      </c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 t="str">
        <f si="2" t="shared"/>
        <v/>
      </c>
    </row>
    <row r="36" spans="2:32">
      <c r="B36" s="13"/>
      <c r="C36" s="36"/>
      <c r="D36" s="13"/>
      <c r="J36" s="37" t="str">
        <f si="0" t="shared"/>
        <v/>
      </c>
      <c r="U36" s="72" t="str">
        <f si="1" t="shared"/>
        <v/>
      </c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 t="str">
        <f si="2" t="shared"/>
        <v/>
      </c>
    </row>
    <row r="37" spans="2:32">
      <c r="B37" s="37"/>
      <c r="C37" s="35"/>
      <c r="D37" s="37"/>
      <c r="J37" s="37" t="str">
        <f si="0" t="shared"/>
        <v/>
      </c>
      <c r="U37" s="72" t="str">
        <f si="1" t="shared"/>
        <v/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 t="str">
        <f si="2" t="shared"/>
        <v/>
      </c>
    </row>
    <row r="38" spans="2:32">
      <c r="B38" s="37"/>
      <c r="C38" s="36"/>
      <c r="D38" s="37"/>
      <c r="J38" s="37" t="str">
        <f si="0" t="shared"/>
        <v/>
      </c>
      <c r="U38" s="72" t="str">
        <f si="1" t="shared"/>
        <v/>
      </c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 t="str">
        <f si="2" t="shared"/>
        <v/>
      </c>
    </row>
    <row r="39" spans="2:32">
      <c r="B39" s="13"/>
      <c r="C39" s="35"/>
      <c r="D39" s="13"/>
      <c r="J39" s="37" t="str">
        <f si="0" t="shared"/>
        <v/>
      </c>
      <c r="U39" s="72" t="str">
        <f si="1" t="shared"/>
        <v/>
      </c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 t="str">
        <f si="2" t="shared"/>
        <v/>
      </c>
    </row>
    <row r="40" spans="2:32">
      <c r="B40" s="13"/>
      <c r="C40" s="36"/>
      <c r="D40" s="13"/>
      <c r="J40" s="37" t="str">
        <f si="0" t="shared"/>
        <v/>
      </c>
      <c r="U40" s="72" t="str">
        <f si="1" t="shared"/>
        <v/>
      </c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 t="str">
        <f si="2" t="shared"/>
        <v/>
      </c>
    </row>
    <row r="41" spans="2:32">
      <c r="B41" s="38"/>
      <c r="C41" s="35"/>
      <c r="D41" s="13"/>
      <c r="J41" s="37" t="str">
        <f si="0" t="shared"/>
        <v/>
      </c>
      <c r="U41" s="72" t="str">
        <f si="1" t="shared"/>
        <v/>
      </c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 t="str">
        <f si="2" t="shared"/>
        <v/>
      </c>
    </row>
    <row r="42" spans="2:32">
      <c r="B42" s="38"/>
      <c r="C42" s="36"/>
      <c r="D42" s="13"/>
      <c r="J42" s="37" t="str">
        <f si="0" t="shared"/>
        <v/>
      </c>
      <c r="U42" s="72" t="str">
        <f si="1" t="shared"/>
        <v/>
      </c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 t="str">
        <f si="2" t="shared"/>
        <v/>
      </c>
    </row>
    <row r="43" spans="2:32">
      <c r="B43" s="13"/>
      <c r="C43" s="35"/>
      <c r="D43" s="13"/>
      <c r="J43" s="37" t="str">
        <f si="0" t="shared"/>
        <v/>
      </c>
      <c r="U43" s="72" t="str">
        <f si="1" t="shared"/>
        <v/>
      </c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 t="str">
        <f si="2" t="shared"/>
        <v/>
      </c>
    </row>
    <row r="44" spans="2:32">
      <c r="B44" s="13"/>
      <c r="C44" s="36"/>
      <c r="D44" s="13"/>
      <c r="J44" s="37" t="str">
        <f si="0" t="shared"/>
        <v/>
      </c>
      <c r="U44" s="72" t="str">
        <f si="1" t="shared"/>
        <v/>
      </c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 t="str">
        <f si="2" t="shared"/>
        <v/>
      </c>
    </row>
    <row r="45" spans="2:32">
      <c r="B45" s="13"/>
      <c r="C45" s="35"/>
      <c r="D45" s="13"/>
      <c r="J45" s="37" t="str">
        <f si="0" t="shared"/>
        <v/>
      </c>
      <c r="U45" s="72" t="str">
        <f si="1" t="shared"/>
        <v/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 t="str">
        <f si="2" t="shared"/>
        <v/>
      </c>
    </row>
    <row r="46" spans="2:32">
      <c r="B46" s="13"/>
      <c r="C46" s="36"/>
      <c r="D46" s="13"/>
      <c r="J46" s="37" t="str">
        <f si="0" t="shared"/>
        <v/>
      </c>
      <c r="U46" s="72" t="str">
        <f si="1" t="shared"/>
        <v/>
      </c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 t="str">
        <f si="2" t="shared"/>
        <v/>
      </c>
    </row>
    <row r="47" spans="2:32">
      <c r="B47" s="39"/>
      <c r="C47" s="35"/>
      <c r="D47" s="39"/>
      <c r="J47" s="37" t="str">
        <f si="0" t="shared"/>
        <v/>
      </c>
      <c r="U47" s="72" t="str">
        <f si="1" t="shared"/>
        <v/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 t="str">
        <f si="2" t="shared"/>
        <v/>
      </c>
    </row>
    <row r="48" spans="2:32">
      <c r="B48" s="39"/>
      <c r="C48" s="36"/>
      <c r="D48" s="39"/>
      <c r="J48" s="37" t="str">
        <f si="0" t="shared"/>
        <v/>
      </c>
      <c r="U48" s="72" t="str">
        <f si="1" t="shared"/>
        <v/>
      </c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 t="str">
        <f si="2" t="shared"/>
        <v/>
      </c>
    </row>
    <row r="49" spans="2:32">
      <c r="B49" s="13"/>
      <c r="C49" s="35"/>
      <c r="D49" s="13"/>
      <c r="J49" s="37" t="str">
        <f si="0" t="shared"/>
        <v/>
      </c>
      <c r="U49" s="72" t="str">
        <f si="1" t="shared"/>
        <v/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 t="str">
        <f si="2" t="shared"/>
        <v/>
      </c>
    </row>
    <row r="50" spans="2:32">
      <c r="B50" s="13"/>
      <c r="C50" s="36"/>
      <c r="D50" s="13"/>
      <c r="J50" s="37" t="str">
        <f si="0" t="shared"/>
        <v/>
      </c>
      <c r="U50" s="72" t="str">
        <f si="1" t="shared"/>
        <v/>
      </c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 t="str">
        <f si="2" t="shared"/>
        <v/>
      </c>
    </row>
    <row r="51" spans="2:32">
      <c r="B51" s="13"/>
      <c r="C51" s="35"/>
      <c r="D51" s="13"/>
      <c r="J51" s="37" t="str">
        <f si="0" t="shared"/>
        <v/>
      </c>
      <c r="U51" s="72" t="str">
        <f si="1" t="shared"/>
        <v/>
      </c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 t="str">
        <f si="2" t="shared"/>
        <v/>
      </c>
    </row>
    <row r="52" spans="2:32">
      <c r="B52" s="13"/>
      <c r="C52" s="36"/>
      <c r="D52" s="13"/>
      <c r="J52" s="37" t="str">
        <f si="0" t="shared"/>
        <v/>
      </c>
      <c r="U52" s="72" t="str">
        <f si="1" t="shared"/>
        <v/>
      </c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 t="str">
        <f si="2" t="shared"/>
        <v/>
      </c>
    </row>
    <row r="53" spans="2:32">
      <c r="B53" s="39"/>
      <c r="C53" s="35"/>
      <c r="D53" s="39"/>
      <c r="J53" s="37" t="str">
        <f si="0" t="shared"/>
        <v/>
      </c>
      <c r="U53" s="72" t="str">
        <f si="1" t="shared"/>
        <v/>
      </c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 t="str">
        <f si="2" t="shared"/>
        <v/>
      </c>
    </row>
    <row r="54" spans="2:32">
      <c r="B54" s="39"/>
      <c r="C54" s="36"/>
      <c r="D54" s="39"/>
      <c r="J54" s="37" t="str">
        <f si="0" t="shared"/>
        <v/>
      </c>
      <c r="U54" s="72" t="str">
        <f si="1" t="shared"/>
        <v/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 t="str">
        <f si="2" t="shared"/>
        <v/>
      </c>
    </row>
    <row r="55" spans="2:32">
      <c r="B55" s="20"/>
      <c r="C55" s="35"/>
      <c r="D55" s="13"/>
      <c r="J55" s="37" t="str">
        <f si="0" t="shared"/>
        <v/>
      </c>
      <c r="U55" s="72" t="str">
        <f si="1" t="shared"/>
        <v/>
      </c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 t="str">
        <f si="2" t="shared"/>
        <v/>
      </c>
    </row>
    <row r="56" spans="2:32">
      <c r="B56" s="20"/>
      <c r="C56" s="36"/>
      <c r="D56" s="13"/>
      <c r="J56" s="37" t="str">
        <f si="0" t="shared"/>
        <v/>
      </c>
      <c r="U56" s="72" t="str">
        <f si="1" t="shared"/>
        <v/>
      </c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 t="str">
        <f si="2" t="shared"/>
        <v/>
      </c>
    </row>
    <row r="57" spans="2:32">
      <c r="B57" s="38"/>
      <c r="C57" s="35"/>
      <c r="D57" s="13"/>
      <c r="J57" s="37" t="str">
        <f si="0" t="shared"/>
        <v/>
      </c>
      <c r="U57" s="72" t="str">
        <f si="1" t="shared"/>
        <v/>
      </c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 t="str">
        <f si="2" t="shared"/>
        <v/>
      </c>
    </row>
    <row r="58" spans="2:32">
      <c r="B58" s="38"/>
      <c r="C58" s="36"/>
      <c r="D58" s="13"/>
      <c r="J58" s="37" t="str">
        <f si="0" t="shared"/>
        <v/>
      </c>
      <c r="U58" s="72" t="str">
        <f si="1" t="shared"/>
        <v/>
      </c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 t="str">
        <f si="2" t="shared"/>
        <v/>
      </c>
    </row>
    <row r="59" spans="2:32">
      <c r="B59" s="37"/>
      <c r="C59" s="35"/>
      <c r="D59" s="37"/>
      <c r="J59" s="37" t="str">
        <f si="0" t="shared"/>
        <v/>
      </c>
      <c r="U59" s="72" t="str">
        <f si="1" t="shared"/>
        <v/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 t="str">
        <f si="2" t="shared"/>
        <v/>
      </c>
    </row>
    <row r="60" spans="2:32">
      <c r="B60" s="37"/>
      <c r="C60" s="36"/>
      <c r="D60" s="37"/>
      <c r="J60" s="37" t="str">
        <f>IF(B60&gt;0,SUM(B60:I60),"")</f>
        <v/>
      </c>
      <c r="U60" s="72" t="str">
        <f si="1" t="shared"/>
        <v/>
      </c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 t="str">
        <f si="2" t="shared"/>
        <v/>
      </c>
    </row>
    <row r="61" spans="2:32">
      <c r="J61" s="37" t="str">
        <f si="0" t="shared"/>
        <v/>
      </c>
      <c r="U61" s="72" t="str">
        <f si="1" t="shared"/>
        <v/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 t="str">
        <f si="2" t="shared"/>
        <v/>
      </c>
    </row>
    <row r="62" spans="2:32">
      <c r="J62" s="37" t="str">
        <f si="0" t="shared"/>
        <v/>
      </c>
      <c r="U62" s="72" t="str">
        <f si="1" t="shared"/>
        <v/>
      </c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 t="str">
        <f si="2" t="shared"/>
        <v/>
      </c>
    </row>
    <row r="63" spans="2:32">
      <c r="J63" s="37" t="str">
        <f si="0" t="shared"/>
        <v/>
      </c>
      <c r="U63" s="72" t="str">
        <f si="1" t="shared"/>
        <v/>
      </c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 t="str">
        <f si="2" t="shared"/>
        <v/>
      </c>
    </row>
    <row r="64" spans="2:32">
      <c r="J64" s="37" t="str">
        <f si="0" t="shared"/>
        <v/>
      </c>
      <c r="U64" s="72" t="str">
        <f si="1" t="shared"/>
        <v/>
      </c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 t="str">
        <f si="2" t="shared"/>
        <v/>
      </c>
    </row>
    <row r="65" spans="10:32">
      <c r="J65" s="37" t="str">
        <f si="0" t="shared"/>
        <v/>
      </c>
      <c r="U65" s="72" t="str">
        <f si="1" t="shared"/>
        <v/>
      </c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 t="str">
        <f si="2" t="shared"/>
        <v/>
      </c>
    </row>
    <row r="66" spans="10:32">
      <c r="J66" s="37" t="str">
        <f si="0" t="shared"/>
        <v/>
      </c>
      <c r="U66" s="72" t="str">
        <f si="1" t="shared"/>
        <v/>
      </c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 t="str">
        <f si="2" t="shared"/>
        <v/>
      </c>
    </row>
    <row r="67" spans="10:32">
      <c r="J67" s="37" t="str">
        <f ref="J67:J99" si="3" t="shared">IF(B67&gt;0,SUM(B67:I67),"")</f>
        <v/>
      </c>
      <c r="U67" s="72" t="str">
        <f ref="U67:U99" si="4" t="shared">IF(M67&gt;0,SUM(K67:T67),"")</f>
        <v/>
      </c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 t="str">
        <f ref="AF67:AF98" si="5" t="shared">IF(V67&gt;0,SUM(V67:AE67),"")</f>
        <v/>
      </c>
    </row>
    <row r="68" spans="10:32">
      <c r="J68" s="37" t="str">
        <f si="3" t="shared"/>
        <v/>
      </c>
      <c r="U68" s="72" t="str">
        <f si="4" t="shared"/>
        <v/>
      </c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 t="str">
        <f si="5" t="shared"/>
        <v/>
      </c>
    </row>
    <row r="69" spans="10:32">
      <c r="J69" s="37" t="str">
        <f si="3" t="shared"/>
        <v/>
      </c>
      <c r="U69" s="72" t="str">
        <f si="4" t="shared"/>
        <v/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 t="str">
        <f si="5" t="shared"/>
        <v/>
      </c>
    </row>
    <row r="70" spans="10:32">
      <c r="J70" s="37" t="str">
        <f si="3" t="shared"/>
        <v/>
      </c>
      <c r="U70" s="72" t="str">
        <f si="4" t="shared"/>
        <v/>
      </c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 t="str">
        <f si="5" t="shared"/>
        <v/>
      </c>
    </row>
    <row r="71" spans="10:32">
      <c r="J71" s="37" t="str">
        <f si="3" t="shared"/>
        <v/>
      </c>
      <c r="U71" s="72" t="str">
        <f si="4" t="shared"/>
        <v/>
      </c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 t="str">
        <f si="5" t="shared"/>
        <v/>
      </c>
    </row>
    <row r="72" spans="10:32">
      <c r="J72" s="37" t="str">
        <f si="3" t="shared"/>
        <v/>
      </c>
      <c r="U72" s="72" t="str">
        <f si="4" t="shared"/>
        <v/>
      </c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 t="str">
        <f si="5" t="shared"/>
        <v/>
      </c>
    </row>
    <row r="73" spans="10:32">
      <c r="J73" s="37" t="str">
        <f si="3" t="shared"/>
        <v/>
      </c>
      <c r="U73" s="72" t="str">
        <f si="4" t="shared"/>
        <v/>
      </c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 t="str">
        <f si="5" t="shared"/>
        <v/>
      </c>
    </row>
    <row r="74" spans="10:32">
      <c r="J74" s="37" t="str">
        <f si="3" t="shared"/>
        <v/>
      </c>
      <c r="U74" s="72" t="str">
        <f si="4" t="shared"/>
        <v/>
      </c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 t="str">
        <f si="5" t="shared"/>
        <v/>
      </c>
    </row>
    <row r="75" spans="10:32">
      <c r="J75" s="37" t="str">
        <f si="3" t="shared"/>
        <v/>
      </c>
      <c r="U75" s="72" t="str">
        <f si="4" t="shared"/>
        <v/>
      </c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 t="str">
        <f si="5" t="shared"/>
        <v/>
      </c>
    </row>
    <row r="76" spans="10:32">
      <c r="J76" s="37" t="str">
        <f si="3" t="shared"/>
        <v/>
      </c>
      <c r="U76" s="72" t="str">
        <f si="4" t="shared"/>
        <v/>
      </c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 t="str">
        <f si="5" t="shared"/>
        <v/>
      </c>
    </row>
    <row r="77" spans="10:32">
      <c r="J77" s="37" t="str">
        <f si="3" t="shared"/>
        <v/>
      </c>
      <c r="U77" s="72" t="str">
        <f si="4" t="shared"/>
        <v/>
      </c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 t="str">
        <f si="5" t="shared"/>
        <v/>
      </c>
    </row>
    <row r="78" spans="10:32">
      <c r="J78" s="37" t="str">
        <f si="3" t="shared"/>
        <v/>
      </c>
      <c r="U78" s="72" t="str">
        <f si="4" t="shared"/>
        <v/>
      </c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 t="str">
        <f si="5" t="shared"/>
        <v/>
      </c>
    </row>
    <row r="79" spans="10:32">
      <c r="J79" s="37" t="str">
        <f si="3" t="shared"/>
        <v/>
      </c>
      <c r="U79" s="72" t="str">
        <f si="4" t="shared"/>
        <v/>
      </c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 t="str">
        <f si="5" t="shared"/>
        <v/>
      </c>
    </row>
    <row r="80" spans="10:32">
      <c r="J80" s="37" t="str">
        <f si="3" t="shared"/>
        <v/>
      </c>
      <c r="U80" s="72" t="str">
        <f si="4" t="shared"/>
        <v/>
      </c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 t="str">
        <f si="5" t="shared"/>
        <v/>
      </c>
    </row>
    <row r="81" spans="10:32">
      <c r="J81" s="37" t="str">
        <f si="3" t="shared"/>
        <v/>
      </c>
      <c r="U81" s="72" t="str">
        <f si="4" t="shared"/>
        <v/>
      </c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 t="str">
        <f si="5" t="shared"/>
        <v/>
      </c>
    </row>
    <row r="82" spans="10:32">
      <c r="J82" s="37" t="str">
        <f si="3" t="shared"/>
        <v/>
      </c>
      <c r="U82" s="72" t="str">
        <f si="4" t="shared"/>
        <v/>
      </c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 t="str">
        <f si="5" t="shared"/>
        <v/>
      </c>
    </row>
    <row r="83" spans="10:32">
      <c r="J83" s="37" t="str">
        <f si="3" t="shared"/>
        <v/>
      </c>
      <c r="U83" s="72" t="str">
        <f si="4" t="shared"/>
        <v/>
      </c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 t="str">
        <f si="5" t="shared"/>
        <v/>
      </c>
    </row>
    <row r="84" spans="10:32">
      <c r="J84" s="37" t="str">
        <f si="3" t="shared"/>
        <v/>
      </c>
      <c r="U84" s="72" t="str">
        <f si="4" t="shared"/>
        <v/>
      </c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 t="str">
        <f si="5" t="shared"/>
        <v/>
      </c>
    </row>
    <row r="85" spans="10:32">
      <c r="J85" s="37" t="str">
        <f si="3" t="shared"/>
        <v/>
      </c>
      <c r="U85" s="72" t="str">
        <f si="4" t="shared"/>
        <v/>
      </c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 t="str">
        <f si="5" t="shared"/>
        <v/>
      </c>
    </row>
    <row r="86" spans="10:32">
      <c r="J86" s="37" t="str">
        <f si="3" t="shared"/>
        <v/>
      </c>
      <c r="U86" s="72" t="str">
        <f si="4" t="shared"/>
        <v/>
      </c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 t="str">
        <f si="5" t="shared"/>
        <v/>
      </c>
    </row>
    <row r="87" spans="10:32">
      <c r="J87" s="37" t="str">
        <f si="3" t="shared"/>
        <v/>
      </c>
      <c r="U87" s="72" t="str">
        <f si="4" t="shared"/>
        <v/>
      </c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 t="str">
        <f si="5" t="shared"/>
        <v/>
      </c>
    </row>
    <row r="88" spans="10:32">
      <c r="J88" s="37" t="str">
        <f si="3" t="shared"/>
        <v/>
      </c>
      <c r="U88" s="72" t="str">
        <f si="4" t="shared"/>
        <v/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 t="str">
        <f si="5" t="shared"/>
        <v/>
      </c>
    </row>
    <row r="89" spans="10:32">
      <c r="J89" s="37" t="str">
        <f si="3" t="shared"/>
        <v/>
      </c>
      <c r="U89" s="72" t="str">
        <f si="4" t="shared"/>
        <v/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 t="str">
        <f si="5" t="shared"/>
        <v/>
      </c>
    </row>
    <row r="90" spans="10:32">
      <c r="J90" s="37" t="str">
        <f si="3" t="shared"/>
        <v/>
      </c>
      <c r="U90" s="72" t="str">
        <f si="4" t="shared"/>
        <v/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 t="str">
        <f si="5" t="shared"/>
        <v/>
      </c>
    </row>
    <row r="91" spans="10:32">
      <c r="J91" s="37" t="str">
        <f si="3" t="shared"/>
        <v/>
      </c>
      <c r="U91" s="72" t="str">
        <f si="4" t="shared"/>
        <v/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 t="str">
        <f si="5" t="shared"/>
        <v/>
      </c>
    </row>
    <row r="92" spans="10:32">
      <c r="J92" s="37" t="str">
        <f si="3" t="shared"/>
        <v/>
      </c>
      <c r="U92" s="72" t="str">
        <f si="4" t="shared"/>
        <v/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 t="str">
        <f si="5" t="shared"/>
        <v/>
      </c>
    </row>
    <row r="93" spans="10:32">
      <c r="J93" s="37" t="str">
        <f si="3" t="shared"/>
        <v/>
      </c>
      <c r="U93" s="72" t="str">
        <f si="4" t="shared"/>
        <v/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 t="str">
        <f si="5" t="shared"/>
        <v/>
      </c>
    </row>
    <row r="94" spans="10:32">
      <c r="J94" s="37" t="str">
        <f si="3" t="shared"/>
        <v/>
      </c>
      <c r="U94" s="72" t="str">
        <f si="4" t="shared"/>
        <v/>
      </c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 t="str">
        <f si="5" t="shared"/>
        <v/>
      </c>
    </row>
    <row r="95" spans="10:32">
      <c r="J95" s="37" t="str">
        <f si="3" t="shared"/>
        <v/>
      </c>
      <c r="U95" s="72" t="str">
        <f si="4" t="shared"/>
        <v/>
      </c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 t="str">
        <f si="5" t="shared"/>
        <v/>
      </c>
    </row>
    <row r="96" spans="10:32">
      <c r="J96" s="37" t="str">
        <f si="3" t="shared"/>
        <v/>
      </c>
      <c r="U96" s="72" t="str">
        <f si="4" t="shared"/>
        <v/>
      </c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 t="str">
        <f si="5" t="shared"/>
        <v/>
      </c>
    </row>
    <row r="97" spans="10:32">
      <c r="J97" s="37" t="str">
        <f si="3" t="shared"/>
        <v/>
      </c>
      <c r="U97" s="72" t="str">
        <f si="4" t="shared"/>
        <v/>
      </c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 t="str">
        <f si="5" t="shared"/>
        <v/>
      </c>
    </row>
    <row r="98" spans="10:32">
      <c r="J98" s="37" t="str">
        <f si="3" t="shared"/>
        <v/>
      </c>
      <c r="U98" s="72" t="str">
        <f si="4" t="shared"/>
        <v/>
      </c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 t="str">
        <f si="5" t="shared"/>
        <v/>
      </c>
    </row>
    <row r="99" spans="10:32">
      <c r="J99" s="37" t="str">
        <f si="3" t="shared"/>
        <v/>
      </c>
      <c r="U99" s="72" t="str">
        <f si="4" t="shared"/>
        <v/>
      </c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</row>
  </sheetData>
  <pageMargins bottom="0.75" footer="0.3" header="0.3" left="0.7" right="0.7" top="0.75"/>
  <pageSetup orientation="portrait" r:id="rId1"/>
  <ignoredErrors>
    <ignoredError formulaRange="1" sqref="J2:J12 J14:J99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G99"/>
  <sheetViews>
    <sheetView workbookViewId="0">
      <pane activePane="bottomLeft" state="frozen" topLeftCell="A2" ySplit="1"/>
      <selection activeCell="A14" pane="bottomLeft" sqref="A14"/>
    </sheetView>
  </sheetViews>
  <sheetFormatPr defaultRowHeight="12"/>
  <cols>
    <col min="1" max="1" bestFit="true" customWidth="true" style="24" width="9.42578125" collapsed="false"/>
    <col min="2" max="2" bestFit="true" customWidth="true" style="40" width="14.7109375" collapsed="false"/>
    <col min="3" max="3" bestFit="true" customWidth="true" style="40" width="9.7109375" collapsed="false"/>
    <col min="4" max="4" bestFit="true" customWidth="true" style="40" width="12.85546875" collapsed="false"/>
    <col min="5" max="5" bestFit="true" customWidth="true" style="40" width="13.0" collapsed="false"/>
    <col min="6" max="6" bestFit="true" customWidth="true" style="40" width="14.140625" collapsed="false"/>
    <col min="7" max="7" bestFit="true" customWidth="true" style="40" width="18.0" collapsed="false"/>
    <col min="8" max="8" bestFit="true" customWidth="true" style="40" width="8.5703125" collapsed="false"/>
    <col min="9" max="9" bestFit="true" customWidth="true" style="40" width="7.0" collapsed="false"/>
    <col min="10" max="10" bestFit="true" customWidth="true" style="40" width="10.140625" collapsed="false"/>
    <col min="11" max="11" bestFit="true" customWidth="true" style="40" width="27.7109375" collapsed="false"/>
    <col min="12" max="12" bestFit="true" customWidth="true" style="40" width="21.42578125" collapsed="false"/>
    <col min="13" max="13" bestFit="true" customWidth="true" style="40" width="17.28515625" collapsed="false"/>
    <col min="14" max="14" bestFit="true" customWidth="true" style="40" width="8.5703125" collapsed="false"/>
    <col min="15" max="15" bestFit="true" customWidth="true" style="40" width="9.7109375" collapsed="false"/>
    <col min="16" max="16" bestFit="true" customWidth="true" style="40" width="9.140625" collapsed="false"/>
    <col min="17" max="17" bestFit="true" customWidth="true" style="40" width="10.7109375" collapsed="false"/>
    <col min="18" max="18" bestFit="true" customWidth="true" style="40" width="19.0" collapsed="false"/>
    <col min="19" max="19" bestFit="true" customWidth="true" style="40" width="13.42578125" collapsed="false"/>
    <col min="20" max="20" bestFit="true" customWidth="true" style="40" width="13.85546875" collapsed="false"/>
    <col min="21" max="32" bestFit="true" customWidth="true" style="40" width="16.0" collapsed="false"/>
  </cols>
  <sheetData>
    <row r="1" spans="1:32">
      <c r="A1" s="21" t="s">
        <v>39</v>
      </c>
      <c r="B1" s="29" t="s">
        <v>6</v>
      </c>
      <c r="C1" s="29" t="s">
        <v>0</v>
      </c>
      <c r="D1" s="29" t="s">
        <v>31</v>
      </c>
      <c r="E1" s="29" t="s">
        <v>1</v>
      </c>
      <c r="F1" s="29" t="s">
        <v>2</v>
      </c>
      <c r="G1" s="29" t="s">
        <v>3</v>
      </c>
      <c r="H1" s="30" t="s">
        <v>4</v>
      </c>
      <c r="I1" s="29" t="s">
        <v>5</v>
      </c>
      <c r="J1" s="31" t="s">
        <v>35</v>
      </c>
      <c r="K1" s="32" t="s">
        <v>34</v>
      </c>
      <c r="L1" s="33" t="s">
        <v>10</v>
      </c>
      <c r="M1" s="61" t="s">
        <v>11</v>
      </c>
      <c r="N1" s="33" t="s">
        <v>12</v>
      </c>
      <c r="O1" s="32" t="s">
        <v>33</v>
      </c>
      <c r="P1" s="32" t="s">
        <v>50</v>
      </c>
      <c r="Q1" s="33" t="s">
        <v>13</v>
      </c>
      <c r="R1" s="32" t="s">
        <v>14</v>
      </c>
      <c r="S1" s="32" t="s">
        <v>15</v>
      </c>
      <c r="T1" s="32" t="s">
        <v>16</v>
      </c>
      <c r="U1" s="91" t="s">
        <v>49</v>
      </c>
      <c r="V1" s="91" t="s">
        <v>19</v>
      </c>
      <c r="W1" s="34" t="s">
        <v>20</v>
      </c>
      <c r="X1" s="91" t="s">
        <v>21</v>
      </c>
      <c r="Y1" s="91" t="s">
        <v>52</v>
      </c>
      <c r="Z1" s="91" t="s">
        <v>22</v>
      </c>
      <c r="AA1" s="91" t="s">
        <v>23</v>
      </c>
      <c r="AB1" s="91" t="s">
        <v>24</v>
      </c>
      <c r="AC1" s="34" t="s">
        <v>25</v>
      </c>
      <c r="AD1" s="34" t="s">
        <v>26</v>
      </c>
      <c r="AE1" s="34" t="s">
        <v>27</v>
      </c>
      <c r="AF1" s="34" t="s">
        <v>36</v>
      </c>
    </row>
    <row r="2" spans="1:32">
      <c r="A2" s="22">
        <v>2002</v>
      </c>
      <c r="B2" s="69">
        <v>608.6</v>
      </c>
      <c r="C2" s="69">
        <v>2982.4</v>
      </c>
      <c r="D2" s="69">
        <v>1582</v>
      </c>
      <c r="E2" s="70">
        <v>447.7</v>
      </c>
      <c r="F2" s="69">
        <v>1335</v>
      </c>
      <c r="G2" s="69">
        <v>265.3</v>
      </c>
      <c r="H2" s="70">
        <v>267.3</v>
      </c>
      <c r="I2" s="71">
        <v>42.8</v>
      </c>
      <c r="J2" s="72">
        <f>IF(B2&gt;0,SUM(B2:I2),"")</f>
        <v>7531.1</v>
      </c>
      <c r="K2" s="73">
        <v>0</v>
      </c>
      <c r="L2" s="73">
        <v>345.9</v>
      </c>
      <c r="M2" s="73">
        <v>4021.3</v>
      </c>
      <c r="N2" s="73">
        <v>92.6</v>
      </c>
      <c r="O2" s="73">
        <v>0</v>
      </c>
      <c r="P2" s="74">
        <v>532</v>
      </c>
      <c r="Q2" s="73">
        <v>2025.4</v>
      </c>
      <c r="R2" s="73">
        <v>44.2</v>
      </c>
      <c r="S2" s="74">
        <v>226.4</v>
      </c>
      <c r="T2" s="73">
        <v>243.3</v>
      </c>
      <c r="U2" s="72">
        <f>IF(M2&gt;0,SUM(K2:T2),"")</f>
        <v>7531.1</v>
      </c>
      <c r="V2" s="72">
        <v>99.8</v>
      </c>
      <c r="W2" s="72">
        <v>509.9</v>
      </c>
      <c r="X2" s="72">
        <v>338.9</v>
      </c>
      <c r="Y2" s="72">
        <v>1810.6</v>
      </c>
      <c r="Z2" s="72">
        <v>175.7</v>
      </c>
      <c r="AA2" s="72">
        <v>2136.5</v>
      </c>
      <c r="AB2" s="72">
        <v>182.3</v>
      </c>
      <c r="AC2" s="72">
        <v>362.2</v>
      </c>
      <c r="AD2" s="72">
        <v>561.20000000000005</v>
      </c>
      <c r="AE2" s="72">
        <v>1354</v>
      </c>
      <c r="AF2" s="72">
        <f>IF(V2&gt;0,SUM(V2:AE2),"")</f>
        <v>7531.0999999999995</v>
      </c>
    </row>
    <row r="3" spans="1:32">
      <c r="A3" s="22">
        <v>2007</v>
      </c>
      <c r="B3" s="69">
        <v>927.2</v>
      </c>
      <c r="C3" s="69">
        <v>3980.1</v>
      </c>
      <c r="D3" s="69">
        <v>2213.4</v>
      </c>
      <c r="E3" s="70">
        <v>283.60000000000002</v>
      </c>
      <c r="F3" s="69">
        <v>2009.3</v>
      </c>
      <c r="G3" s="69">
        <v>363.5</v>
      </c>
      <c r="H3" s="70">
        <v>523.9</v>
      </c>
      <c r="I3" s="70">
        <v>52.6</v>
      </c>
      <c r="J3" s="72">
        <f ref="J3:J66" si="0" t="shared">IF(B3&gt;0,SUM(B3:I3),"")</f>
        <v>10353.6</v>
      </c>
      <c r="K3" s="73">
        <v>0</v>
      </c>
      <c r="L3" s="73">
        <v>338.1</v>
      </c>
      <c r="M3" s="73">
        <v>4501.1000000000004</v>
      </c>
      <c r="N3" s="73">
        <v>47.3</v>
      </c>
      <c r="O3" s="73">
        <v>0</v>
      </c>
      <c r="P3" s="73">
        <v>1915.9</v>
      </c>
      <c r="Q3" s="73">
        <v>2670.4</v>
      </c>
      <c r="R3" s="73">
        <v>21.8</v>
      </c>
      <c r="S3" s="74">
        <v>458.8</v>
      </c>
      <c r="T3" s="73">
        <v>400.2</v>
      </c>
      <c r="U3" s="72">
        <f ref="U3:U66" si="1" t="shared">IF(M3&gt;0,SUM(K3:T3),"")</f>
        <v>10353.6</v>
      </c>
      <c r="V3" s="72">
        <v>90.4</v>
      </c>
      <c r="W3" s="72">
        <v>1208.2</v>
      </c>
      <c r="X3" s="72">
        <v>375</v>
      </c>
      <c r="Y3" s="72">
        <v>2229.4</v>
      </c>
      <c r="Z3" s="72">
        <v>375.8</v>
      </c>
      <c r="AA3" s="72">
        <v>3138.6</v>
      </c>
      <c r="AB3" s="72">
        <v>268.39999999999998</v>
      </c>
      <c r="AC3" s="72">
        <v>305.2</v>
      </c>
      <c r="AD3" s="72">
        <v>771.2</v>
      </c>
      <c r="AE3" s="72">
        <v>1591.4</v>
      </c>
      <c r="AF3" s="72">
        <f ref="AF3:AF66" si="2" t="shared">IF(V3&gt;0,SUM(V3:AE3),"")</f>
        <v>10353.599999999999</v>
      </c>
    </row>
    <row r="4" spans="1:32">
      <c r="A4" s="22">
        <v>2008</v>
      </c>
      <c r="B4" s="71">
        <v>1075.5999999999999</v>
      </c>
      <c r="C4" s="71">
        <v>4111.8999999999996</v>
      </c>
      <c r="D4" s="71">
        <v>2195</v>
      </c>
      <c r="E4" s="76">
        <v>228.3</v>
      </c>
      <c r="F4" s="71">
        <v>2287.9</v>
      </c>
      <c r="G4" s="71">
        <v>424.7</v>
      </c>
      <c r="H4" s="76">
        <v>571.29999999999995</v>
      </c>
      <c r="I4" s="76">
        <v>50.4</v>
      </c>
      <c r="J4" s="72">
        <f si="0" t="shared"/>
        <v>10945.1</v>
      </c>
      <c r="K4" s="73">
        <v>0</v>
      </c>
      <c r="L4" s="73">
        <v>344.6</v>
      </c>
      <c r="M4" s="73">
        <v>4644.8999999999996</v>
      </c>
      <c r="N4" s="73">
        <v>42.7</v>
      </c>
      <c r="O4" s="73">
        <v>0</v>
      </c>
      <c r="P4" s="73">
        <v>2127.9</v>
      </c>
      <c r="Q4" s="73">
        <v>3097.7</v>
      </c>
      <c r="R4" s="73">
        <v>20.5</v>
      </c>
      <c r="S4" s="74">
        <v>239.9</v>
      </c>
      <c r="T4" s="73">
        <v>426.9</v>
      </c>
      <c r="U4" s="72">
        <f si="1" t="shared"/>
        <v>10945.099999999999</v>
      </c>
      <c r="V4" s="72">
        <v>133.6</v>
      </c>
      <c r="W4" s="72">
        <v>1411</v>
      </c>
      <c r="X4" s="72">
        <v>369</v>
      </c>
      <c r="Y4" s="72">
        <v>2062.4</v>
      </c>
      <c r="Z4" s="72">
        <v>558.79999999999995</v>
      </c>
      <c r="AA4" s="72">
        <v>3196</v>
      </c>
      <c r="AB4" s="72">
        <v>282.39999999999998</v>
      </c>
      <c r="AC4" s="72">
        <v>311.7</v>
      </c>
      <c r="AD4" s="72">
        <v>882.5</v>
      </c>
      <c r="AE4" s="72">
        <v>1737.7</v>
      </c>
      <c r="AF4" s="72">
        <f si="2" t="shared"/>
        <v>10945.1</v>
      </c>
    </row>
    <row r="5" spans="1:32">
      <c r="A5" s="22">
        <v>2010</v>
      </c>
      <c r="B5" s="71">
        <v>1299.9000000000001</v>
      </c>
      <c r="C5" s="71">
        <v>4603.1000000000004</v>
      </c>
      <c r="D5" s="71">
        <v>2491.4</v>
      </c>
      <c r="E5" s="76">
        <v>818.3</v>
      </c>
      <c r="F5" s="71">
        <v>2437.4</v>
      </c>
      <c r="G5" s="71">
        <v>556.79999999999995</v>
      </c>
      <c r="H5" s="76">
        <v>674.4</v>
      </c>
      <c r="I5" s="76">
        <v>42.6</v>
      </c>
      <c r="J5" s="72">
        <f si="0" t="shared"/>
        <v>12923.899999999998</v>
      </c>
      <c r="K5" s="73">
        <v>0</v>
      </c>
      <c r="L5" s="73">
        <v>55.7</v>
      </c>
      <c r="M5" s="73">
        <v>5160.3999999999996</v>
      </c>
      <c r="N5" s="73">
        <v>46.9</v>
      </c>
      <c r="O5" s="73">
        <v>0</v>
      </c>
      <c r="P5" s="73">
        <v>1435.8</v>
      </c>
      <c r="Q5" s="73">
        <v>5491.2</v>
      </c>
      <c r="R5" s="73">
        <v>28.7</v>
      </c>
      <c r="S5" s="74">
        <v>253.8</v>
      </c>
      <c r="T5" s="73">
        <v>451.3</v>
      </c>
      <c r="U5" s="72">
        <f si="1" t="shared"/>
        <v>12923.8</v>
      </c>
      <c r="V5" s="72">
        <v>164.1</v>
      </c>
      <c r="W5" s="72">
        <v>1465.1</v>
      </c>
      <c r="X5" s="72">
        <v>351.6</v>
      </c>
      <c r="Y5" s="72">
        <v>2255.1</v>
      </c>
      <c r="Z5" s="72">
        <v>626.5</v>
      </c>
      <c r="AA5" s="72">
        <v>4532.2</v>
      </c>
      <c r="AB5" s="72">
        <v>231.3</v>
      </c>
      <c r="AC5" s="72">
        <v>58.5</v>
      </c>
      <c r="AD5" s="72">
        <v>993.6</v>
      </c>
      <c r="AE5" s="72">
        <v>2245.8000000000002</v>
      </c>
      <c r="AF5" s="72">
        <f si="2" t="shared"/>
        <v>12923.8</v>
      </c>
    </row>
    <row r="6" spans="1:32">
      <c r="A6" s="22">
        <v>2011</v>
      </c>
      <c r="B6" s="71">
        <v>1360.5</v>
      </c>
      <c r="C6" s="71">
        <v>4837.2</v>
      </c>
      <c r="D6" s="71">
        <v>2727.1</v>
      </c>
      <c r="E6" s="75">
        <v>1130.5</v>
      </c>
      <c r="F6" s="71">
        <v>2292.5</v>
      </c>
      <c r="G6" s="71">
        <v>573.5</v>
      </c>
      <c r="H6" s="76">
        <v>828.8</v>
      </c>
      <c r="I6" s="76">
        <v>39.700000000000003</v>
      </c>
      <c r="J6" s="72">
        <f si="0" t="shared"/>
        <v>13789.8</v>
      </c>
      <c r="K6" s="73">
        <v>3.7</v>
      </c>
      <c r="L6" s="73">
        <v>51.7</v>
      </c>
      <c r="M6" s="73">
        <v>5379</v>
      </c>
      <c r="N6" s="73">
        <v>41.3</v>
      </c>
      <c r="O6" s="73">
        <v>2.2000000000000002</v>
      </c>
      <c r="P6" s="73">
        <v>1122</v>
      </c>
      <c r="Q6" s="73">
        <v>6482.3</v>
      </c>
      <c r="R6" s="73">
        <v>13.2</v>
      </c>
      <c r="S6" s="74">
        <v>250.7</v>
      </c>
      <c r="T6" s="73">
        <v>443.7</v>
      </c>
      <c r="U6" s="72">
        <f si="1" t="shared"/>
        <v>13789.800000000003</v>
      </c>
      <c r="V6" s="72">
        <v>183.3</v>
      </c>
      <c r="W6" s="72">
        <v>1117.8</v>
      </c>
      <c r="X6" s="72">
        <v>364.8</v>
      </c>
      <c r="Y6" s="72">
        <v>2378.8000000000002</v>
      </c>
      <c r="Z6" s="72">
        <v>639.6</v>
      </c>
      <c r="AA6" s="72">
        <v>4985.3999999999996</v>
      </c>
      <c r="AB6" s="72">
        <v>387.6</v>
      </c>
      <c r="AC6" s="72">
        <v>46</v>
      </c>
      <c r="AD6" s="72">
        <v>1028.8</v>
      </c>
      <c r="AE6" s="72">
        <v>2657.6</v>
      </c>
      <c r="AF6" s="72">
        <f si="2" t="shared"/>
        <v>13789.7</v>
      </c>
    </row>
    <row r="7" spans="1:32">
      <c r="A7" s="22">
        <v>2012</v>
      </c>
      <c r="B7" s="71">
        <v>1412.7</v>
      </c>
      <c r="C7" s="71">
        <v>5113.5</v>
      </c>
      <c r="D7" s="71">
        <v>3008.3</v>
      </c>
      <c r="E7" s="75">
        <v>1087.5</v>
      </c>
      <c r="F7" s="71">
        <v>2363.9</v>
      </c>
      <c r="G7" s="71">
        <v>579.4</v>
      </c>
      <c r="H7" s="76">
        <v>798.4</v>
      </c>
      <c r="I7" s="76">
        <v>43.4</v>
      </c>
      <c r="J7" s="72">
        <f si="0" t="shared"/>
        <v>14407.099999999999</v>
      </c>
      <c r="K7" s="73">
        <v>2.9</v>
      </c>
      <c r="L7" s="73">
        <v>61.3</v>
      </c>
      <c r="M7" s="73">
        <v>5501</v>
      </c>
      <c r="N7" s="73">
        <v>49.7</v>
      </c>
      <c r="O7" s="73">
        <v>2.2000000000000002</v>
      </c>
      <c r="P7" s="73">
        <v>1008.2</v>
      </c>
      <c r="Q7" s="73">
        <v>7027.2</v>
      </c>
      <c r="R7" s="73">
        <v>13.1</v>
      </c>
      <c r="S7" s="74">
        <v>265.10000000000002</v>
      </c>
      <c r="T7" s="73">
        <v>476.5</v>
      </c>
      <c r="U7" s="72">
        <f si="1" t="shared"/>
        <v>14407.2</v>
      </c>
      <c r="V7" s="72">
        <v>201.3</v>
      </c>
      <c r="W7" s="72">
        <v>1058.5</v>
      </c>
      <c r="X7" s="72">
        <v>349.5</v>
      </c>
      <c r="Y7" s="72">
        <v>2535.1999999999998</v>
      </c>
      <c r="Z7" s="72">
        <v>596.20000000000005</v>
      </c>
      <c r="AA7" s="72">
        <v>5221.7</v>
      </c>
      <c r="AB7" s="72">
        <v>384.1</v>
      </c>
      <c r="AC7" s="72">
        <v>76.900000000000006</v>
      </c>
      <c r="AD7" s="72">
        <v>1046.9000000000001</v>
      </c>
      <c r="AE7" s="72">
        <v>2936.8</v>
      </c>
      <c r="AF7" s="72">
        <f si="2" t="shared"/>
        <v>14407.099999999999</v>
      </c>
    </row>
    <row r="8" spans="1:32">
      <c r="A8" s="22">
        <v>2013</v>
      </c>
      <c r="B8" s="71">
        <v>1619.8</v>
      </c>
      <c r="C8" s="71">
        <v>5330.1</v>
      </c>
      <c r="D8" s="71">
        <v>3189.4</v>
      </c>
      <c r="E8" s="75">
        <v>1044.3</v>
      </c>
      <c r="F8" s="71">
        <v>2135.6</v>
      </c>
      <c r="G8" s="71">
        <v>584.9</v>
      </c>
      <c r="H8" s="76">
        <v>897.2</v>
      </c>
      <c r="I8" s="71">
        <v>47.9</v>
      </c>
      <c r="J8" s="72">
        <f si="0" t="shared"/>
        <v>14849.2</v>
      </c>
      <c r="K8" s="73">
        <v>42.1</v>
      </c>
      <c r="L8" s="73">
        <v>0.1</v>
      </c>
      <c r="M8" s="73">
        <v>6193.7</v>
      </c>
      <c r="N8" s="73">
        <v>5.6</v>
      </c>
      <c r="O8" s="73">
        <v>169.9</v>
      </c>
      <c r="P8" s="73">
        <v>11.8</v>
      </c>
      <c r="Q8" s="73">
        <v>8421.5</v>
      </c>
      <c r="R8" s="73">
        <v>0.1</v>
      </c>
      <c r="S8" s="74">
        <v>4.4000000000000004</v>
      </c>
      <c r="T8" s="73">
        <v>0</v>
      </c>
      <c r="U8" s="72">
        <f si="1" t="shared"/>
        <v>14849.2</v>
      </c>
      <c r="V8" s="72">
        <v>476.1</v>
      </c>
      <c r="W8" s="72">
        <v>974</v>
      </c>
      <c r="X8" s="72">
        <v>332.2</v>
      </c>
      <c r="Y8" s="72">
        <v>2503.9</v>
      </c>
      <c r="Z8" s="72">
        <v>614.4</v>
      </c>
      <c r="AA8" s="72">
        <v>5345</v>
      </c>
      <c r="AB8" s="72">
        <v>471</v>
      </c>
      <c r="AC8" s="72">
        <v>55.7</v>
      </c>
      <c r="AD8" s="72">
        <v>1086.3</v>
      </c>
      <c r="AE8" s="72">
        <v>2990.6</v>
      </c>
      <c r="AF8" s="72">
        <f si="2" t="shared"/>
        <v>14849.199999999999</v>
      </c>
    </row>
    <row r="9" spans="1:32">
      <c r="A9" s="22">
        <v>2014</v>
      </c>
      <c r="B9" s="71">
        <v>1734.9</v>
      </c>
      <c r="C9" s="71">
        <v>5347.9</v>
      </c>
      <c r="D9" s="71">
        <v>3460.6</v>
      </c>
      <c r="E9" s="75">
        <v>924</v>
      </c>
      <c r="F9" s="71">
        <v>2101.6999999999998</v>
      </c>
      <c r="G9" s="71">
        <v>625</v>
      </c>
      <c r="H9" s="76">
        <v>860.1</v>
      </c>
      <c r="I9" s="71">
        <v>47.9</v>
      </c>
      <c r="J9" s="72">
        <f si="0" t="shared"/>
        <v>15102.099999999999</v>
      </c>
      <c r="K9" s="73">
        <v>91.3</v>
      </c>
      <c r="L9" s="73">
        <v>0</v>
      </c>
      <c r="M9" s="73">
        <v>6257.6</v>
      </c>
      <c r="N9" s="73">
        <v>0</v>
      </c>
      <c r="O9" s="73">
        <v>183.7</v>
      </c>
      <c r="P9" s="73">
        <v>0</v>
      </c>
      <c r="Q9" s="73">
        <v>8569.5</v>
      </c>
      <c r="R9" s="73">
        <v>0</v>
      </c>
      <c r="S9" s="74">
        <v>0</v>
      </c>
      <c r="T9" s="73">
        <v>0</v>
      </c>
      <c r="U9" s="72">
        <f si="1" t="shared"/>
        <v>15102.1</v>
      </c>
      <c r="V9" s="72">
        <v>472.4</v>
      </c>
      <c r="W9" s="72">
        <v>855.5</v>
      </c>
      <c r="X9" s="72">
        <v>317.39999999999998</v>
      </c>
      <c r="Y9" s="72">
        <v>2546.1999999999998</v>
      </c>
      <c r="Z9" s="72">
        <v>575.6</v>
      </c>
      <c r="AA9" s="72">
        <v>5689</v>
      </c>
      <c r="AB9" s="72">
        <v>407.7</v>
      </c>
      <c r="AC9" s="72">
        <v>3.6</v>
      </c>
      <c r="AD9" s="72">
        <v>1117.4000000000001</v>
      </c>
      <c r="AE9" s="72">
        <v>3117.3</v>
      </c>
      <c r="AF9" s="72">
        <f si="2" t="shared"/>
        <v>15102.100000000002</v>
      </c>
    </row>
    <row r="10" spans="1:32">
      <c r="A10" s="23">
        <v>2015</v>
      </c>
      <c r="B10" s="71">
        <v>1788.7</v>
      </c>
      <c r="C10" s="71">
        <v>5450.7</v>
      </c>
      <c r="D10" s="71">
        <v>3592.9</v>
      </c>
      <c r="E10" s="75">
        <v>889.7</v>
      </c>
      <c r="F10" s="71">
        <v>1991.9</v>
      </c>
      <c r="G10" s="71">
        <v>585.9</v>
      </c>
      <c r="H10" s="76">
        <v>911.9</v>
      </c>
      <c r="I10" s="71">
        <v>48.5</v>
      </c>
      <c r="J10" s="72">
        <f si="0" t="shared"/>
        <v>15260.199999999999</v>
      </c>
      <c r="K10" s="73">
        <v>87.4</v>
      </c>
      <c r="L10" s="73">
        <v>0</v>
      </c>
      <c r="M10" s="73">
        <v>6360.7</v>
      </c>
      <c r="N10" s="73">
        <v>0</v>
      </c>
      <c r="O10" s="73">
        <v>321.2</v>
      </c>
      <c r="P10" s="73">
        <v>0</v>
      </c>
      <c r="Q10" s="73">
        <v>8490.9</v>
      </c>
      <c r="R10" s="73">
        <v>0</v>
      </c>
      <c r="S10" s="74">
        <v>0</v>
      </c>
      <c r="T10" s="73">
        <v>0</v>
      </c>
      <c r="U10" s="72">
        <f si="1" t="shared"/>
        <v>15260.199999999999</v>
      </c>
      <c r="V10" s="72">
        <v>457.7</v>
      </c>
      <c r="W10" s="72">
        <v>704.6</v>
      </c>
      <c r="X10" s="72">
        <v>313.10000000000002</v>
      </c>
      <c r="Y10" s="72">
        <v>2645.8</v>
      </c>
      <c r="Z10" s="72">
        <v>562.20000000000005</v>
      </c>
      <c r="AA10" s="72">
        <v>5787</v>
      </c>
      <c r="AB10" s="72">
        <v>399.5</v>
      </c>
      <c r="AC10" s="72">
        <v>2.2999999999999998</v>
      </c>
      <c r="AD10" s="72">
        <v>1219.3</v>
      </c>
      <c r="AE10" s="72">
        <v>3168.7</v>
      </c>
      <c r="AF10" s="72">
        <f si="2" t="shared"/>
        <v>15260.2</v>
      </c>
    </row>
    <row r="11" spans="1:32">
      <c r="A11" s="23">
        <v>2016</v>
      </c>
      <c r="B11" s="71">
        <v>1811.180744</v>
      </c>
      <c r="C11" s="71">
        <v>5567.7978249999996</v>
      </c>
      <c r="D11" s="71">
        <v>3621.5571180000002</v>
      </c>
      <c r="E11" s="75">
        <v>850.04793900000004</v>
      </c>
      <c r="F11" s="71">
        <v>1943.9863800000001</v>
      </c>
      <c r="G11" s="71">
        <v>639.430024</v>
      </c>
      <c r="H11" s="76">
        <v>911.77821200000005</v>
      </c>
      <c r="I11" s="71">
        <v>54.594810000000003</v>
      </c>
      <c r="J11" s="72">
        <f si="0" t="shared"/>
        <v>15400.373051999999</v>
      </c>
      <c r="K11" s="73">
        <v>80.519921999999994</v>
      </c>
      <c r="L11" s="73">
        <v>0</v>
      </c>
      <c r="M11" s="73">
        <v>6426.3245470000002</v>
      </c>
      <c r="N11" s="73">
        <v>0</v>
      </c>
      <c r="O11" s="73">
        <v>421.66449</v>
      </c>
      <c r="P11" s="73">
        <v>0</v>
      </c>
      <c r="Q11" s="73">
        <v>8471.8640940000005</v>
      </c>
      <c r="R11" s="73">
        <v>0</v>
      </c>
      <c r="S11" s="74">
        <v>0</v>
      </c>
      <c r="T11" s="73">
        <v>0</v>
      </c>
      <c r="U11" s="72">
        <f si="1" t="shared"/>
        <v>15400.373053000001</v>
      </c>
      <c r="V11" s="72">
        <v>391.97118799999998</v>
      </c>
      <c r="W11" s="72">
        <v>722.24552100000005</v>
      </c>
      <c r="X11" s="72">
        <v>309.414558</v>
      </c>
      <c r="Y11" s="72">
        <v>2799.542563</v>
      </c>
      <c r="Z11" s="72">
        <v>523.15029600000003</v>
      </c>
      <c r="AA11" s="72">
        <v>5863.2691420000001</v>
      </c>
      <c r="AB11" s="72">
        <v>384.92175099999997</v>
      </c>
      <c r="AC11" s="72">
        <v>1.407654</v>
      </c>
      <c r="AD11" s="72">
        <v>1206.8088740000001</v>
      </c>
      <c r="AE11" s="72">
        <v>3197.6415059999999</v>
      </c>
      <c r="AF11" s="72">
        <f si="2" t="shared"/>
        <v>15400.373053000001</v>
      </c>
    </row>
    <row r="12" spans="1:32">
      <c r="A12" s="24">
        <v>2017</v>
      </c>
      <c r="B12" s="77">
        <v>1786.0671319999999</v>
      </c>
      <c r="C12" s="77">
        <v>5819.6414240000004</v>
      </c>
      <c r="D12" s="77">
        <v>3734.7668010000002</v>
      </c>
      <c r="E12" s="77">
        <v>808.74091699999997</v>
      </c>
      <c r="F12" s="77">
        <v>2109.7138399999999</v>
      </c>
      <c r="G12" s="77">
        <v>631.61739399999999</v>
      </c>
      <c r="H12" s="77">
        <v>913.63997199999994</v>
      </c>
      <c r="I12" s="77">
        <v>58.226689999999998</v>
      </c>
      <c r="J12" s="72">
        <f si="0" t="shared"/>
        <v>15862.41417</v>
      </c>
      <c r="K12" s="77">
        <v>161.59290799999999</v>
      </c>
      <c r="L12" s="77">
        <v>0</v>
      </c>
      <c r="M12" s="77">
        <v>6591.4093640000001</v>
      </c>
      <c r="N12" s="77"/>
      <c r="O12" s="77">
        <v>505.19399700000002</v>
      </c>
      <c r="P12" s="77">
        <v>0</v>
      </c>
      <c r="Q12" s="77">
        <v>8604.217901</v>
      </c>
      <c r="R12" s="77"/>
      <c r="S12" s="77">
        <v>0</v>
      </c>
      <c r="T12" s="77">
        <v>0</v>
      </c>
      <c r="U12" s="72">
        <f si="1" t="shared"/>
        <v>15862.41417</v>
      </c>
      <c r="V12" s="72">
        <v>380.03413599999999</v>
      </c>
      <c r="W12" s="72">
        <v>671.18263999999999</v>
      </c>
      <c r="X12" s="72">
        <v>309.22920800000003</v>
      </c>
      <c r="Y12" s="72">
        <v>3066.5879150000001</v>
      </c>
      <c r="Z12" s="72">
        <v>422.02295299999997</v>
      </c>
      <c r="AA12" s="72">
        <v>5924.8590359999998</v>
      </c>
      <c r="AB12" s="72">
        <v>371.26629100000002</v>
      </c>
      <c r="AC12" s="72">
        <v>2.1050059999999999</v>
      </c>
      <c r="AD12" s="72">
        <v>1255.826673</v>
      </c>
      <c r="AE12" s="72">
        <v>3459.3003119999998</v>
      </c>
      <c r="AF12" s="72">
        <f si="2" t="shared"/>
        <v>15862.414169999998</v>
      </c>
    </row>
    <row ht="15" r="13" spans="1:32">
      <c r="A13" s="24">
        <v>2018</v>
      </c>
      <c r="B13" s="72">
        <v>1834</v>
      </c>
      <c r="C13" s="69">
        <v>6016.5</v>
      </c>
      <c r="D13" s="72">
        <v>3831.35</v>
      </c>
      <c r="E13" s="77">
        <v>762.75</v>
      </c>
      <c r="F13" s="77">
        <v>2281</v>
      </c>
      <c r="G13" s="77">
        <v>626.5</v>
      </c>
      <c r="H13" s="77">
        <v>917.4</v>
      </c>
      <c r="I13" s="94">
        <v>55.1</v>
      </c>
      <c r="J13" s="72">
        <f si="0" t="shared"/>
        <v>16324.6</v>
      </c>
      <c r="K13" s="77">
        <v>172.8</v>
      </c>
      <c r="L13" s="77">
        <v>0</v>
      </c>
      <c r="M13" s="77">
        <v>6623.2</v>
      </c>
      <c r="N13" s="77"/>
      <c r="O13" s="77">
        <v>506</v>
      </c>
      <c r="P13" s="77">
        <v>0</v>
      </c>
      <c r="Q13" s="77">
        <v>9022.6</v>
      </c>
      <c r="R13" s="77">
        <v>0</v>
      </c>
      <c r="S13" s="77">
        <v>0</v>
      </c>
      <c r="T13" s="77">
        <v>0</v>
      </c>
      <c r="U13" s="72">
        <f si="1" t="shared"/>
        <v>16324.6</v>
      </c>
      <c r="V13" s="72">
        <v>392.8</v>
      </c>
      <c r="W13" s="72">
        <v>797</v>
      </c>
      <c r="X13" s="72">
        <v>320.39999999999998</v>
      </c>
      <c r="Y13" s="72">
        <v>3027.9</v>
      </c>
      <c r="Z13" s="72">
        <v>389.1</v>
      </c>
      <c r="AA13" s="72">
        <v>6038.5</v>
      </c>
      <c r="AB13" s="72">
        <v>395.3</v>
      </c>
      <c r="AC13" s="72">
        <v>6.9</v>
      </c>
      <c r="AD13" s="72">
        <v>1301.2</v>
      </c>
      <c r="AE13" s="72">
        <v>3655.5</v>
      </c>
      <c r="AF13" s="72">
        <f si="2" t="shared"/>
        <v>16324.6</v>
      </c>
    </row>
    <row r="14" spans="1:32">
      <c r="B14" s="71"/>
      <c r="C14" s="71"/>
      <c r="D14" s="76"/>
      <c r="E14" s="77"/>
      <c r="F14" s="77"/>
      <c r="G14" s="77"/>
      <c r="H14" s="77"/>
      <c r="I14" s="77"/>
      <c r="J14" s="72" t="str">
        <f si="0" t="shared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2" t="str">
        <f si="1" t="shared"/>
        <v/>
      </c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 t="str">
        <f si="2" t="shared"/>
        <v/>
      </c>
    </row>
    <row r="15" spans="1:32">
      <c r="B15" s="72"/>
      <c r="C15" s="69"/>
      <c r="D15" s="72"/>
      <c r="E15" s="77"/>
      <c r="F15" s="77"/>
      <c r="G15" s="77"/>
      <c r="H15" s="77"/>
      <c r="I15" s="77"/>
      <c r="J15" s="72" t="str">
        <f si="0" t="shared"/>
        <v/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2" t="str">
        <f si="1" t="shared"/>
        <v/>
      </c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 t="str">
        <f si="2" t="shared"/>
        <v/>
      </c>
    </row>
    <row r="16" spans="1:32">
      <c r="B16" s="72"/>
      <c r="C16" s="71"/>
      <c r="D16" s="72"/>
      <c r="E16" s="77"/>
      <c r="F16" s="77"/>
      <c r="G16" s="77"/>
      <c r="H16" s="77"/>
      <c r="I16" s="77"/>
      <c r="J16" s="72" t="str">
        <f si="0" t="shared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2" t="str">
        <f si="1" t="shared"/>
        <v/>
      </c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 t="str">
        <f si="2" t="shared"/>
        <v/>
      </c>
    </row>
    <row r="17" spans="2:32">
      <c r="B17" s="73"/>
      <c r="C17" s="69"/>
      <c r="D17" s="73"/>
      <c r="E17" s="77"/>
      <c r="F17" s="77"/>
      <c r="G17" s="77"/>
      <c r="H17" s="77"/>
      <c r="I17" s="77"/>
      <c r="J17" s="72" t="str">
        <f si="0" t="shared"/>
        <v/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2" t="str">
        <f si="1" t="shared"/>
        <v/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 t="str">
        <f si="2" t="shared"/>
        <v/>
      </c>
    </row>
    <row r="18" spans="2:32">
      <c r="B18" s="73"/>
      <c r="C18" s="71"/>
      <c r="D18" s="73"/>
      <c r="E18" s="77"/>
      <c r="F18" s="77"/>
      <c r="G18" s="77"/>
      <c r="H18" s="77"/>
      <c r="I18" s="77"/>
      <c r="J18" s="72" t="str">
        <f si="0" t="shared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2" t="str">
        <f si="1" t="shared"/>
        <v/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 t="str">
        <f si="2" t="shared"/>
        <v/>
      </c>
    </row>
    <row r="19" spans="2:32">
      <c r="B19" s="73"/>
      <c r="C19" s="69"/>
      <c r="D19" s="73"/>
      <c r="E19" s="77"/>
      <c r="F19" s="77"/>
      <c r="G19" s="77"/>
      <c r="H19" s="77"/>
      <c r="I19" s="77"/>
      <c r="J19" s="72" t="str">
        <f si="0" t="shared"/>
        <v/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2" t="str">
        <f si="1" t="shared"/>
        <v/>
      </c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 t="str">
        <f si="2" t="shared"/>
        <v/>
      </c>
    </row>
    <row r="20" spans="2:32">
      <c r="B20" s="73"/>
      <c r="C20" s="71"/>
      <c r="D20" s="73"/>
      <c r="E20" s="77"/>
      <c r="F20" s="77"/>
      <c r="G20" s="77"/>
      <c r="H20" s="77"/>
      <c r="I20" s="77"/>
      <c r="J20" s="72" t="str">
        <f si="0" t="shared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2" t="str">
        <f si="1" t="shared"/>
        <v/>
      </c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 t="str">
        <f si="2" t="shared"/>
        <v/>
      </c>
    </row>
    <row r="21" spans="2:32">
      <c r="B21" s="73"/>
      <c r="C21" s="69"/>
      <c r="D21" s="73"/>
      <c r="E21" s="77"/>
      <c r="F21" s="77"/>
      <c r="G21" s="77"/>
      <c r="H21" s="77"/>
      <c r="I21" s="77"/>
      <c r="J21" s="72" t="str">
        <f si="0" t="shared"/>
        <v/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2" t="str">
        <f si="1" t="shared"/>
        <v/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 t="str">
        <f si="2" t="shared"/>
        <v/>
      </c>
    </row>
    <row r="22" spans="2:32">
      <c r="B22" s="73"/>
      <c r="C22" s="71"/>
      <c r="D22" s="73"/>
      <c r="E22" s="77"/>
      <c r="F22" s="77"/>
      <c r="G22" s="77"/>
      <c r="H22" s="77"/>
      <c r="I22" s="77"/>
      <c r="J22" s="72" t="str">
        <f si="0" t="shared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2" t="str">
        <f si="1" t="shared"/>
        <v/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 t="str">
        <f si="2" t="shared"/>
        <v/>
      </c>
    </row>
    <row r="23" spans="2:32">
      <c r="B23" s="73"/>
      <c r="C23" s="69"/>
      <c r="D23" s="73"/>
      <c r="E23" s="77"/>
      <c r="F23" s="77"/>
      <c r="G23" s="77"/>
      <c r="H23" s="77"/>
      <c r="I23" s="77"/>
      <c r="J23" s="72" t="str">
        <f si="0" t="shared"/>
        <v/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2" t="str">
        <f si="1" t="shared"/>
        <v/>
      </c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 t="str">
        <f si="2" t="shared"/>
        <v/>
      </c>
    </row>
    <row r="24" spans="2:32">
      <c r="B24" s="73"/>
      <c r="C24" s="71"/>
      <c r="D24" s="73"/>
      <c r="E24" s="77"/>
      <c r="F24" s="77"/>
      <c r="G24" s="77"/>
      <c r="H24" s="77"/>
      <c r="I24" s="77"/>
      <c r="J24" s="72" t="str">
        <f si="0" t="shared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2" t="str">
        <f si="1" t="shared"/>
        <v/>
      </c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 t="str">
        <f si="2" t="shared"/>
        <v/>
      </c>
    </row>
    <row r="25" spans="2:32">
      <c r="B25" s="73"/>
      <c r="C25" s="69"/>
      <c r="D25" s="73"/>
      <c r="E25" s="77"/>
      <c r="F25" s="77"/>
      <c r="G25" s="77"/>
      <c r="H25" s="77"/>
      <c r="I25" s="77"/>
      <c r="J25" s="72" t="str">
        <f si="0" t="shared"/>
        <v/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2" t="str">
        <f si="1" t="shared"/>
        <v/>
      </c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 t="str">
        <f si="2" t="shared"/>
        <v/>
      </c>
    </row>
    <row r="26" spans="2:32">
      <c r="B26" s="73"/>
      <c r="C26" s="71"/>
      <c r="D26" s="73"/>
      <c r="E26" s="77"/>
      <c r="F26" s="77"/>
      <c r="G26" s="77"/>
      <c r="H26" s="77"/>
      <c r="I26" s="77"/>
      <c r="J26" s="72" t="str">
        <f si="0" t="shared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2" t="str">
        <f si="1" t="shared"/>
        <v/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 t="str">
        <f si="2" t="shared"/>
        <v/>
      </c>
    </row>
    <row r="27" spans="2:32">
      <c r="B27" s="74"/>
      <c r="C27" s="69"/>
      <c r="D27" s="73"/>
      <c r="E27" s="77"/>
      <c r="F27" s="77"/>
      <c r="G27" s="77"/>
      <c r="H27" s="77"/>
      <c r="I27" s="77"/>
      <c r="J27" s="72" t="str">
        <f si="0" t="shared"/>
        <v/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2" t="str">
        <f si="1" t="shared"/>
        <v/>
      </c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 t="str">
        <f si="2" t="shared"/>
        <v/>
      </c>
    </row>
    <row r="28" spans="2:32">
      <c r="B28" s="74"/>
      <c r="C28" s="71"/>
      <c r="D28" s="73"/>
      <c r="E28" s="77"/>
      <c r="F28" s="77"/>
      <c r="G28" s="77"/>
      <c r="H28" s="77"/>
      <c r="I28" s="77"/>
      <c r="J28" s="72" t="str">
        <f si="0" t="shared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2" t="str">
        <f si="1" t="shared"/>
        <v/>
      </c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 t="str">
        <f si="2" t="shared"/>
        <v/>
      </c>
    </row>
    <row r="29" spans="2:32">
      <c r="B29" s="73"/>
      <c r="C29" s="69"/>
      <c r="D29" s="73"/>
      <c r="E29" s="77"/>
      <c r="F29" s="77"/>
      <c r="G29" s="77"/>
      <c r="H29" s="77"/>
      <c r="I29" s="77"/>
      <c r="J29" s="72" t="str">
        <f si="0" t="shared"/>
        <v/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2" t="str">
        <f si="1" t="shared"/>
        <v/>
      </c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 t="str">
        <f si="2" t="shared"/>
        <v/>
      </c>
    </row>
    <row r="30" spans="2:32">
      <c r="B30" s="73"/>
      <c r="C30" s="71"/>
      <c r="D30" s="73"/>
      <c r="E30" s="77"/>
      <c r="F30" s="77"/>
      <c r="G30" s="77"/>
      <c r="H30" s="77"/>
      <c r="I30" s="77"/>
      <c r="J30" s="72" t="str">
        <f si="0" t="shared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2" t="str">
        <f si="1" t="shared"/>
        <v/>
      </c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 t="str">
        <f si="2" t="shared"/>
        <v/>
      </c>
    </row>
    <row r="31" spans="2:32">
      <c r="B31" s="73"/>
      <c r="C31" s="69"/>
      <c r="D31" s="73"/>
      <c r="E31" s="77"/>
      <c r="F31" s="77"/>
      <c r="G31" s="77"/>
      <c r="H31" s="77"/>
      <c r="I31" s="77"/>
      <c r="J31" s="72" t="str">
        <f si="0" t="shared"/>
        <v/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2" t="str">
        <f si="1" t="shared"/>
        <v/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 t="str">
        <f si="2" t="shared"/>
        <v/>
      </c>
    </row>
    <row r="32" spans="2:32">
      <c r="B32" s="73"/>
      <c r="C32" s="71"/>
      <c r="D32" s="73"/>
      <c r="E32" s="77"/>
      <c r="F32" s="77"/>
      <c r="G32" s="77"/>
      <c r="H32" s="77"/>
      <c r="I32" s="77"/>
      <c r="J32" s="72" t="str">
        <f si="0" t="shared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2" t="str">
        <f si="1" t="shared"/>
        <v/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 t="str">
        <f si="2" t="shared"/>
        <v/>
      </c>
    </row>
    <row r="33" spans="2:32">
      <c r="B33" s="74"/>
      <c r="C33" s="69"/>
      <c r="D33" s="74"/>
      <c r="E33" s="77"/>
      <c r="F33" s="77"/>
      <c r="G33" s="77"/>
      <c r="H33" s="77"/>
      <c r="I33" s="77"/>
      <c r="J33" s="72" t="str">
        <f si="0" t="shared"/>
        <v/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2" t="str">
        <f si="1" t="shared"/>
        <v/>
      </c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 t="str">
        <f si="2" t="shared"/>
        <v/>
      </c>
    </row>
    <row r="34" spans="2:32">
      <c r="B34" s="38"/>
      <c r="C34" s="36"/>
      <c r="D34" s="38"/>
      <c r="J34" s="37" t="str">
        <f si="0" t="shared"/>
        <v/>
      </c>
      <c r="U34" s="72" t="str">
        <f si="1" t="shared"/>
        <v/>
      </c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 t="str">
        <f si="2" t="shared"/>
        <v/>
      </c>
    </row>
    <row r="35" spans="2:32">
      <c r="B35" s="13"/>
      <c r="C35" s="35"/>
      <c r="D35" s="13"/>
      <c r="J35" s="37" t="str">
        <f si="0" t="shared"/>
        <v/>
      </c>
      <c r="U35" s="72" t="str">
        <f si="1" t="shared"/>
        <v/>
      </c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 t="str">
        <f si="2" t="shared"/>
        <v/>
      </c>
    </row>
    <row r="36" spans="2:32">
      <c r="B36" s="13"/>
      <c r="C36" s="36"/>
      <c r="D36" s="13"/>
      <c r="J36" s="37" t="str">
        <f si="0" t="shared"/>
        <v/>
      </c>
      <c r="U36" s="72" t="str">
        <f si="1" t="shared"/>
        <v/>
      </c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 t="str">
        <f si="2" t="shared"/>
        <v/>
      </c>
    </row>
    <row r="37" spans="2:32">
      <c r="B37" s="37"/>
      <c r="C37" s="35"/>
      <c r="D37" s="37"/>
      <c r="J37" s="37" t="str">
        <f si="0" t="shared"/>
        <v/>
      </c>
      <c r="U37" s="72" t="str">
        <f si="1" t="shared"/>
        <v/>
      </c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 t="str">
        <f si="2" t="shared"/>
        <v/>
      </c>
    </row>
    <row r="38" spans="2:32">
      <c r="B38" s="37"/>
      <c r="C38" s="36"/>
      <c r="D38" s="37"/>
      <c r="J38" s="37" t="str">
        <f si="0" t="shared"/>
        <v/>
      </c>
      <c r="U38" s="72" t="str">
        <f si="1" t="shared"/>
        <v/>
      </c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 t="str">
        <f si="2" t="shared"/>
        <v/>
      </c>
    </row>
    <row r="39" spans="2:32">
      <c r="B39" s="13"/>
      <c r="C39" s="35"/>
      <c r="D39" s="13"/>
      <c r="J39" s="37" t="str">
        <f si="0" t="shared"/>
        <v/>
      </c>
      <c r="U39" s="72" t="str">
        <f si="1" t="shared"/>
        <v/>
      </c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 t="str">
        <f si="2" t="shared"/>
        <v/>
      </c>
    </row>
    <row r="40" spans="2:32">
      <c r="B40" s="13"/>
      <c r="C40" s="36"/>
      <c r="D40" s="13"/>
      <c r="J40" s="37" t="str">
        <f si="0" t="shared"/>
        <v/>
      </c>
      <c r="U40" s="72" t="str">
        <f si="1" t="shared"/>
        <v/>
      </c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 t="str">
        <f si="2" t="shared"/>
        <v/>
      </c>
    </row>
    <row r="41" spans="2:32">
      <c r="B41" s="38"/>
      <c r="C41" s="35"/>
      <c r="D41" s="13"/>
      <c r="J41" s="37" t="str">
        <f si="0" t="shared"/>
        <v/>
      </c>
      <c r="U41" s="72" t="str">
        <f si="1" t="shared"/>
        <v/>
      </c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 t="str">
        <f si="2" t="shared"/>
        <v/>
      </c>
    </row>
    <row r="42" spans="2:32">
      <c r="B42" s="38"/>
      <c r="C42" s="36"/>
      <c r="D42" s="13"/>
      <c r="J42" s="37" t="str">
        <f si="0" t="shared"/>
        <v/>
      </c>
      <c r="U42" s="72" t="str">
        <f si="1" t="shared"/>
        <v/>
      </c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 t="str">
        <f si="2" t="shared"/>
        <v/>
      </c>
    </row>
    <row r="43" spans="2:32">
      <c r="B43" s="13"/>
      <c r="C43" s="35"/>
      <c r="D43" s="13"/>
      <c r="J43" s="37" t="str">
        <f si="0" t="shared"/>
        <v/>
      </c>
      <c r="U43" s="72" t="str">
        <f si="1" t="shared"/>
        <v/>
      </c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 t="str">
        <f si="2" t="shared"/>
        <v/>
      </c>
    </row>
    <row r="44" spans="2:32">
      <c r="B44" s="13"/>
      <c r="C44" s="36"/>
      <c r="D44" s="13"/>
      <c r="J44" s="37" t="str">
        <f si="0" t="shared"/>
        <v/>
      </c>
      <c r="U44" s="72" t="str">
        <f si="1" t="shared"/>
        <v/>
      </c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 t="str">
        <f si="2" t="shared"/>
        <v/>
      </c>
    </row>
    <row r="45" spans="2:32">
      <c r="B45" s="13"/>
      <c r="C45" s="35"/>
      <c r="D45" s="13"/>
      <c r="J45" s="37" t="str">
        <f si="0" t="shared"/>
        <v/>
      </c>
      <c r="U45" s="72" t="str">
        <f si="1" t="shared"/>
        <v/>
      </c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 t="str">
        <f si="2" t="shared"/>
        <v/>
      </c>
    </row>
    <row r="46" spans="2:32">
      <c r="B46" s="13"/>
      <c r="C46" s="36"/>
      <c r="D46" s="13"/>
      <c r="J46" s="37" t="str">
        <f si="0" t="shared"/>
        <v/>
      </c>
      <c r="U46" s="72" t="str">
        <f si="1" t="shared"/>
        <v/>
      </c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 t="str">
        <f si="2" t="shared"/>
        <v/>
      </c>
    </row>
    <row r="47" spans="2:32">
      <c r="B47" s="39"/>
      <c r="C47" s="35"/>
      <c r="D47" s="39"/>
      <c r="J47" s="37" t="str">
        <f si="0" t="shared"/>
        <v/>
      </c>
      <c r="U47" s="72" t="str">
        <f si="1" t="shared"/>
        <v/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 t="str">
        <f si="2" t="shared"/>
        <v/>
      </c>
    </row>
    <row r="48" spans="2:32">
      <c r="B48" s="39"/>
      <c r="C48" s="36"/>
      <c r="D48" s="39"/>
      <c r="J48" s="37" t="str">
        <f si="0" t="shared"/>
        <v/>
      </c>
      <c r="U48" s="72" t="str">
        <f si="1" t="shared"/>
        <v/>
      </c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 t="str">
        <f si="2" t="shared"/>
        <v/>
      </c>
    </row>
    <row r="49" spans="2:32">
      <c r="B49" s="13"/>
      <c r="C49" s="35"/>
      <c r="D49" s="13"/>
      <c r="J49" s="37" t="str">
        <f si="0" t="shared"/>
        <v/>
      </c>
      <c r="U49" s="72" t="str">
        <f si="1" t="shared"/>
        <v/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 t="str">
        <f si="2" t="shared"/>
        <v/>
      </c>
    </row>
    <row r="50" spans="2:32">
      <c r="B50" s="13"/>
      <c r="C50" s="36"/>
      <c r="D50" s="13"/>
      <c r="J50" s="37" t="str">
        <f si="0" t="shared"/>
        <v/>
      </c>
      <c r="U50" s="72" t="str">
        <f si="1" t="shared"/>
        <v/>
      </c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 t="str">
        <f si="2" t="shared"/>
        <v/>
      </c>
    </row>
    <row r="51" spans="2:32">
      <c r="B51" s="13"/>
      <c r="C51" s="35"/>
      <c r="D51" s="13"/>
      <c r="J51" s="37" t="str">
        <f si="0" t="shared"/>
        <v/>
      </c>
      <c r="U51" s="72" t="str">
        <f si="1" t="shared"/>
        <v/>
      </c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 t="str">
        <f si="2" t="shared"/>
        <v/>
      </c>
    </row>
    <row r="52" spans="2:32">
      <c r="B52" s="13"/>
      <c r="C52" s="36"/>
      <c r="D52" s="13"/>
      <c r="J52" s="37" t="str">
        <f si="0" t="shared"/>
        <v/>
      </c>
      <c r="U52" s="72" t="str">
        <f si="1" t="shared"/>
        <v/>
      </c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 t="str">
        <f si="2" t="shared"/>
        <v/>
      </c>
    </row>
    <row r="53" spans="2:32">
      <c r="B53" s="39"/>
      <c r="C53" s="35"/>
      <c r="D53" s="39"/>
      <c r="J53" s="37" t="str">
        <f si="0" t="shared"/>
        <v/>
      </c>
      <c r="U53" s="72" t="str">
        <f si="1" t="shared"/>
        <v/>
      </c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 t="str">
        <f si="2" t="shared"/>
        <v/>
      </c>
    </row>
    <row r="54" spans="2:32">
      <c r="B54" s="39"/>
      <c r="C54" s="36"/>
      <c r="D54" s="39"/>
      <c r="J54" s="37" t="str">
        <f si="0" t="shared"/>
        <v/>
      </c>
      <c r="U54" s="72" t="str">
        <f si="1" t="shared"/>
        <v/>
      </c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 t="str">
        <f si="2" t="shared"/>
        <v/>
      </c>
    </row>
    <row r="55" spans="2:32">
      <c r="B55" s="20"/>
      <c r="C55" s="35"/>
      <c r="D55" s="13"/>
      <c r="J55" s="37" t="str">
        <f si="0" t="shared"/>
        <v/>
      </c>
      <c r="U55" s="72" t="str">
        <f si="1" t="shared"/>
        <v/>
      </c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 t="str">
        <f si="2" t="shared"/>
        <v/>
      </c>
    </row>
    <row r="56" spans="2:32">
      <c r="B56" s="20"/>
      <c r="C56" s="36"/>
      <c r="D56" s="13"/>
      <c r="J56" s="37" t="str">
        <f si="0" t="shared"/>
        <v/>
      </c>
      <c r="U56" s="72" t="str">
        <f si="1" t="shared"/>
        <v/>
      </c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 t="str">
        <f si="2" t="shared"/>
        <v/>
      </c>
    </row>
    <row r="57" spans="2:32">
      <c r="B57" s="38"/>
      <c r="C57" s="35"/>
      <c r="D57" s="13"/>
      <c r="J57" s="37" t="str">
        <f si="0" t="shared"/>
        <v/>
      </c>
      <c r="U57" s="72" t="str">
        <f si="1" t="shared"/>
        <v/>
      </c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 t="str">
        <f si="2" t="shared"/>
        <v/>
      </c>
    </row>
    <row r="58" spans="2:32">
      <c r="B58" s="38"/>
      <c r="C58" s="36"/>
      <c r="D58" s="13"/>
      <c r="J58" s="37" t="str">
        <f si="0" t="shared"/>
        <v/>
      </c>
      <c r="U58" s="72" t="str">
        <f si="1" t="shared"/>
        <v/>
      </c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 t="str">
        <f si="2" t="shared"/>
        <v/>
      </c>
    </row>
    <row r="59" spans="2:32">
      <c r="B59" s="37"/>
      <c r="C59" s="35"/>
      <c r="D59" s="37"/>
      <c r="J59" s="37" t="str">
        <f si="0" t="shared"/>
        <v/>
      </c>
      <c r="U59" s="72" t="str">
        <f si="1" t="shared"/>
        <v/>
      </c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 t="str">
        <f si="2" t="shared"/>
        <v/>
      </c>
    </row>
    <row r="60" spans="2:32">
      <c r="B60" s="37"/>
      <c r="C60" s="36"/>
      <c r="D60" s="37"/>
      <c r="J60" s="37" t="str">
        <f>IF(B60&gt;0,SUM(B60:I60),"")</f>
        <v/>
      </c>
      <c r="U60" s="72" t="str">
        <f si="1" t="shared"/>
        <v/>
      </c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 t="str">
        <f si="2" t="shared"/>
        <v/>
      </c>
    </row>
    <row r="61" spans="2:32">
      <c r="J61" s="37" t="str">
        <f si="0" t="shared"/>
        <v/>
      </c>
      <c r="U61" s="72" t="str">
        <f si="1" t="shared"/>
        <v/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 t="str">
        <f si="2" t="shared"/>
        <v/>
      </c>
    </row>
    <row r="62" spans="2:32">
      <c r="J62" s="37" t="str">
        <f si="0" t="shared"/>
        <v/>
      </c>
      <c r="U62" s="72" t="str">
        <f si="1" t="shared"/>
        <v/>
      </c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 t="str">
        <f si="2" t="shared"/>
        <v/>
      </c>
    </row>
    <row r="63" spans="2:32">
      <c r="J63" s="37" t="str">
        <f si="0" t="shared"/>
        <v/>
      </c>
      <c r="U63" s="72" t="str">
        <f si="1" t="shared"/>
        <v/>
      </c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 t="str">
        <f si="2" t="shared"/>
        <v/>
      </c>
    </row>
    <row r="64" spans="2:32">
      <c r="J64" s="37" t="str">
        <f si="0" t="shared"/>
        <v/>
      </c>
      <c r="U64" s="72" t="str">
        <f si="1" t="shared"/>
        <v/>
      </c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 t="str">
        <f si="2" t="shared"/>
        <v/>
      </c>
    </row>
    <row r="65" spans="10:32">
      <c r="J65" s="37" t="str">
        <f si="0" t="shared"/>
        <v/>
      </c>
      <c r="U65" s="72" t="str">
        <f si="1" t="shared"/>
        <v/>
      </c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 t="str">
        <f si="2" t="shared"/>
        <v/>
      </c>
    </row>
    <row r="66" spans="10:32">
      <c r="J66" s="37" t="str">
        <f si="0" t="shared"/>
        <v/>
      </c>
      <c r="U66" s="72" t="str">
        <f si="1" t="shared"/>
        <v/>
      </c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 t="str">
        <f si="2" t="shared"/>
        <v/>
      </c>
    </row>
    <row r="67" spans="10:32">
      <c r="J67" s="37" t="str">
        <f ref="J67:J99" si="3" t="shared">IF(B67&gt;0,SUM(B67:I67),"")</f>
        <v/>
      </c>
      <c r="U67" s="72" t="str">
        <f ref="U67:U99" si="4" t="shared">IF(M67&gt;0,SUM(K67:T67),"")</f>
        <v/>
      </c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 t="str">
        <f ref="AF67:AF98" si="5" t="shared">IF(V67&gt;0,SUM(V67:AE67),"")</f>
        <v/>
      </c>
    </row>
    <row r="68" spans="10:32">
      <c r="J68" s="37" t="str">
        <f si="3" t="shared"/>
        <v/>
      </c>
      <c r="U68" s="72" t="str">
        <f si="4" t="shared"/>
        <v/>
      </c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 t="str">
        <f si="5" t="shared"/>
        <v/>
      </c>
    </row>
    <row r="69" spans="10:32">
      <c r="J69" s="37" t="str">
        <f si="3" t="shared"/>
        <v/>
      </c>
      <c r="U69" s="72" t="str">
        <f si="4" t="shared"/>
        <v/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 t="str">
        <f si="5" t="shared"/>
        <v/>
      </c>
    </row>
    <row r="70" spans="10:32">
      <c r="J70" s="37" t="str">
        <f si="3" t="shared"/>
        <v/>
      </c>
      <c r="U70" s="72" t="str">
        <f si="4" t="shared"/>
        <v/>
      </c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 t="str">
        <f si="5" t="shared"/>
        <v/>
      </c>
    </row>
    <row r="71" spans="10:32">
      <c r="J71" s="37" t="str">
        <f si="3" t="shared"/>
        <v/>
      </c>
      <c r="U71" s="72" t="str">
        <f si="4" t="shared"/>
        <v/>
      </c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 t="str">
        <f si="5" t="shared"/>
        <v/>
      </c>
    </row>
    <row r="72" spans="10:32">
      <c r="J72" s="37" t="str">
        <f si="3" t="shared"/>
        <v/>
      </c>
      <c r="U72" s="72" t="str">
        <f si="4" t="shared"/>
        <v/>
      </c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 t="str">
        <f si="5" t="shared"/>
        <v/>
      </c>
    </row>
    <row r="73" spans="10:32">
      <c r="J73" s="37" t="str">
        <f si="3" t="shared"/>
        <v/>
      </c>
      <c r="U73" s="72" t="str">
        <f si="4" t="shared"/>
        <v/>
      </c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 t="str">
        <f si="5" t="shared"/>
        <v/>
      </c>
    </row>
    <row r="74" spans="10:32">
      <c r="J74" s="37" t="str">
        <f si="3" t="shared"/>
        <v/>
      </c>
      <c r="U74" s="72" t="str">
        <f si="4" t="shared"/>
        <v/>
      </c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 t="str">
        <f si="5" t="shared"/>
        <v/>
      </c>
    </row>
    <row r="75" spans="10:32">
      <c r="J75" s="37" t="str">
        <f si="3" t="shared"/>
        <v/>
      </c>
      <c r="U75" s="72" t="str">
        <f si="4" t="shared"/>
        <v/>
      </c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 t="str">
        <f si="5" t="shared"/>
        <v/>
      </c>
    </row>
    <row r="76" spans="10:32">
      <c r="J76" s="37" t="str">
        <f si="3" t="shared"/>
        <v/>
      </c>
      <c r="U76" s="72" t="str">
        <f si="4" t="shared"/>
        <v/>
      </c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 t="str">
        <f si="5" t="shared"/>
        <v/>
      </c>
    </row>
    <row r="77" spans="10:32">
      <c r="J77" s="37" t="str">
        <f si="3" t="shared"/>
        <v/>
      </c>
      <c r="U77" s="72" t="str">
        <f si="4" t="shared"/>
        <v/>
      </c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 t="str">
        <f si="5" t="shared"/>
        <v/>
      </c>
    </row>
    <row r="78" spans="10:32">
      <c r="J78" s="37" t="str">
        <f si="3" t="shared"/>
        <v/>
      </c>
      <c r="U78" s="72" t="str">
        <f si="4" t="shared"/>
        <v/>
      </c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 t="str">
        <f si="5" t="shared"/>
        <v/>
      </c>
    </row>
    <row r="79" spans="10:32">
      <c r="J79" s="37" t="str">
        <f si="3" t="shared"/>
        <v/>
      </c>
      <c r="U79" s="72" t="str">
        <f si="4" t="shared"/>
        <v/>
      </c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 t="str">
        <f si="5" t="shared"/>
        <v/>
      </c>
    </row>
    <row r="80" spans="10:32">
      <c r="J80" s="37" t="str">
        <f si="3" t="shared"/>
        <v/>
      </c>
      <c r="U80" s="72" t="str">
        <f si="4" t="shared"/>
        <v/>
      </c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 t="str">
        <f si="5" t="shared"/>
        <v/>
      </c>
    </row>
    <row r="81" spans="10:32">
      <c r="J81" s="37" t="str">
        <f si="3" t="shared"/>
        <v/>
      </c>
      <c r="U81" s="72" t="str">
        <f si="4" t="shared"/>
        <v/>
      </c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 t="str">
        <f si="5" t="shared"/>
        <v/>
      </c>
    </row>
    <row r="82" spans="10:32">
      <c r="J82" s="37" t="str">
        <f si="3" t="shared"/>
        <v/>
      </c>
      <c r="U82" s="72" t="str">
        <f si="4" t="shared"/>
        <v/>
      </c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 t="str">
        <f si="5" t="shared"/>
        <v/>
      </c>
    </row>
    <row r="83" spans="10:32">
      <c r="J83" s="37" t="str">
        <f si="3" t="shared"/>
        <v/>
      </c>
      <c r="U83" s="72" t="str">
        <f si="4" t="shared"/>
        <v/>
      </c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 t="str">
        <f si="5" t="shared"/>
        <v/>
      </c>
    </row>
    <row r="84" spans="10:32">
      <c r="J84" s="37" t="str">
        <f si="3" t="shared"/>
        <v/>
      </c>
      <c r="U84" s="72" t="str">
        <f si="4" t="shared"/>
        <v/>
      </c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 t="str">
        <f si="5" t="shared"/>
        <v/>
      </c>
    </row>
    <row r="85" spans="10:32">
      <c r="J85" s="37" t="str">
        <f si="3" t="shared"/>
        <v/>
      </c>
      <c r="U85" s="72" t="str">
        <f si="4" t="shared"/>
        <v/>
      </c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 t="str">
        <f si="5" t="shared"/>
        <v/>
      </c>
    </row>
    <row r="86" spans="10:32">
      <c r="J86" s="37" t="str">
        <f si="3" t="shared"/>
        <v/>
      </c>
      <c r="U86" s="72" t="str">
        <f si="4" t="shared"/>
        <v/>
      </c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 t="str">
        <f si="5" t="shared"/>
        <v/>
      </c>
    </row>
    <row r="87" spans="10:32">
      <c r="J87" s="37" t="str">
        <f si="3" t="shared"/>
        <v/>
      </c>
      <c r="U87" s="72" t="str">
        <f si="4" t="shared"/>
        <v/>
      </c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 t="str">
        <f si="5" t="shared"/>
        <v/>
      </c>
    </row>
    <row r="88" spans="10:32">
      <c r="J88" s="37" t="str">
        <f si="3" t="shared"/>
        <v/>
      </c>
      <c r="U88" s="72" t="str">
        <f si="4" t="shared"/>
        <v/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 t="str">
        <f si="5" t="shared"/>
        <v/>
      </c>
    </row>
    <row r="89" spans="10:32">
      <c r="J89" s="37" t="str">
        <f si="3" t="shared"/>
        <v/>
      </c>
      <c r="U89" s="72" t="str">
        <f si="4" t="shared"/>
        <v/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 t="str">
        <f si="5" t="shared"/>
        <v/>
      </c>
    </row>
    <row r="90" spans="10:32">
      <c r="J90" s="37" t="str">
        <f si="3" t="shared"/>
        <v/>
      </c>
      <c r="U90" s="72" t="str">
        <f si="4" t="shared"/>
        <v/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 t="str">
        <f si="5" t="shared"/>
        <v/>
      </c>
    </row>
    <row r="91" spans="10:32">
      <c r="J91" s="37" t="str">
        <f si="3" t="shared"/>
        <v/>
      </c>
      <c r="U91" s="72" t="str">
        <f si="4" t="shared"/>
        <v/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 t="str">
        <f si="5" t="shared"/>
        <v/>
      </c>
    </row>
    <row r="92" spans="10:32">
      <c r="J92" s="37" t="str">
        <f si="3" t="shared"/>
        <v/>
      </c>
      <c r="U92" s="72" t="str">
        <f si="4" t="shared"/>
        <v/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 t="str">
        <f si="5" t="shared"/>
        <v/>
      </c>
    </row>
    <row r="93" spans="10:32">
      <c r="J93" s="37" t="str">
        <f si="3" t="shared"/>
        <v/>
      </c>
      <c r="U93" s="72" t="str">
        <f si="4" t="shared"/>
        <v/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 t="str">
        <f si="5" t="shared"/>
        <v/>
      </c>
    </row>
    <row r="94" spans="10:32">
      <c r="J94" s="37" t="str">
        <f si="3" t="shared"/>
        <v/>
      </c>
      <c r="U94" s="72" t="str">
        <f si="4" t="shared"/>
        <v/>
      </c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 t="str">
        <f si="5" t="shared"/>
        <v/>
      </c>
    </row>
    <row r="95" spans="10:32">
      <c r="J95" s="37" t="str">
        <f si="3" t="shared"/>
        <v/>
      </c>
      <c r="U95" s="72" t="str">
        <f si="4" t="shared"/>
        <v/>
      </c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 t="str">
        <f si="5" t="shared"/>
        <v/>
      </c>
    </row>
    <row r="96" spans="10:32">
      <c r="J96" s="37" t="str">
        <f si="3" t="shared"/>
        <v/>
      </c>
      <c r="U96" s="72" t="str">
        <f si="4" t="shared"/>
        <v/>
      </c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 t="str">
        <f si="5" t="shared"/>
        <v/>
      </c>
    </row>
    <row r="97" spans="10:32">
      <c r="J97" s="37" t="str">
        <f si="3" t="shared"/>
        <v/>
      </c>
      <c r="U97" s="72" t="str">
        <f si="4" t="shared"/>
        <v/>
      </c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 t="str">
        <f si="5" t="shared"/>
        <v/>
      </c>
    </row>
    <row r="98" spans="10:32">
      <c r="J98" s="37" t="str">
        <f si="3" t="shared"/>
        <v/>
      </c>
      <c r="U98" s="72" t="str">
        <f si="4" t="shared"/>
        <v/>
      </c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 t="str">
        <f si="5" t="shared"/>
        <v/>
      </c>
    </row>
    <row r="99" spans="10:32">
      <c r="J99" s="37" t="str">
        <f si="3" t="shared"/>
        <v/>
      </c>
      <c r="U99" s="72" t="str">
        <f si="4" t="shared"/>
        <v/>
      </c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</row>
  </sheetData>
  <pageMargins bottom="0.75" footer="0.3" header="0.3" left="0.7" right="0.7" top="0.75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9.140625" defaultRowHeight="12"/>
  <cols>
    <col min="1" max="1" bestFit="true" customWidth="true" style="25" width="30.42578125" collapsed="false"/>
    <col min="2" max="2" bestFit="true" customWidth="true" style="25" width="52.28515625" collapsed="false"/>
    <col min="3" max="4" style="25" width="9.140625" collapsed="false"/>
    <col min="5" max="5" customWidth="true" style="25" width="31.7109375" collapsed="false"/>
    <col min="6" max="8" style="25" width="9.140625" collapsed="false"/>
    <col min="9" max="9" customWidth="true" hidden="true" style="25" width="0.0" collapsed="false"/>
    <col min="10" max="16384" style="25" width="9.140625" collapsed="false"/>
  </cols>
  <sheetData>
    <row r="1" spans="1:9">
      <c r="A1" s="25" t="s">
        <v>40</v>
      </c>
      <c r="B1" s="26"/>
      <c r="I1" s="25" t="s">
        <v>41</v>
      </c>
    </row>
    <row r="2" spans="1:9">
      <c r="A2" s="25" t="s">
        <v>37</v>
      </c>
      <c r="B2" s="26"/>
      <c r="I2" s="25" t="s">
        <v>42</v>
      </c>
    </row>
    <row r="3" spans="1:9">
      <c r="A3" s="25" t="s">
        <v>38</v>
      </c>
      <c r="B3" s="25" t="s">
        <v>41</v>
      </c>
      <c r="I3" s="25" t="s">
        <v>43</v>
      </c>
    </row>
    <row r="4" spans="1:9">
      <c r="A4" s="25" t="s">
        <v>44</v>
      </c>
      <c r="B4" s="27"/>
      <c r="I4" s="25" t="s">
        <v>45</v>
      </c>
    </row>
    <row r="5" spans="1:9">
      <c r="E5" s="2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Data (with prelim 2018)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2007-01-16T14:40:51Z</dcterms:created>
  <dc:creator>Heuton, David</dc:creator>
  <cp:lastModifiedBy>Broich, Adam [LEGIS]</cp:lastModifiedBy>
  <cp:lastPrinted>2018-11-16T16:24:24Z</cp:lastPrinted>
  <dcterms:modified xsi:type="dcterms:W3CDTF">2018-11-16T16:26:10Z</dcterms:modified>
</cp:coreProperties>
</file>