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450" windowWidth="8115" xWindow="480" yWindow="240"/>
  </bookViews>
  <sheets>
    <sheet name="Factbook" r:id="rId1" sheetId="1" state="veryHidden"/>
    <sheet name="Data" r:id="rId2" sheetId="2" state="visible"/>
    <sheet name="Notes" r:id="rId3" sheetId="4" state="veryHidden"/>
  </sheets>
  <definedNames>
    <definedName name="CalendarYear">OFFSET(Data!$A$2,0,0,COUNTA(Data!$A:$A)-1)</definedName>
    <definedName name="MilesofGrading">OFFSET(Data!$C$2,0,0,COUNTA(Data!$C:$C)-1)</definedName>
    <definedName name="MilesofPaving">OFFSET(Data!$B$2,0,0,COUNTA(Data!$B:$B)-1)</definedName>
    <definedName localSheetId="0" name="_xlnm.Print_Area">Factbook!$A$1:$M$48</definedName>
  </definedNames>
  <calcPr calcId="162913"/>
</workbook>
</file>

<file path=xl/calcChain.xml><?xml version="1.0" encoding="utf-8"?>
<calcChain xmlns="http://schemas.openxmlformats.org/spreadsheetml/2006/main">
  <c i="1" l="1" r="A28"/>
  <c i="1" r="K28" s="1"/>
  <c i="1" r="A27"/>
  <c i="1" r="K27" s="1"/>
  <c i="1" r="A26"/>
  <c i="1" r="K26" s="1"/>
  <c i="1" r="A25"/>
  <c i="1" r="C25" s="1"/>
  <c i="1" r="A24"/>
  <c i="1" r="K24" s="1"/>
  <c i="1" r="A23"/>
  <c i="1" r="K23" s="1"/>
  <c i="1" r="A22"/>
  <c i="1" r="K22" s="1"/>
  <c i="1" r="A21"/>
  <c i="1" r="C21" s="1"/>
  <c i="1" r="A20"/>
  <c i="1" r="K20" s="1"/>
  <c i="1" r="A19"/>
  <c i="1" r="K19" s="1"/>
  <c i="1" l="1" r="C28"/>
  <c i="1" r="C24"/>
  <c i="1" r="C20"/>
  <c i="1" r="E25"/>
  <c i="1" r="E21"/>
  <c i="1" r="G25"/>
  <c i="1" r="G21"/>
  <c i="1" r="I25"/>
  <c i="1" r="I21"/>
  <c i="1" r="K25"/>
  <c i="1" r="K21"/>
  <c i="1" r="C27"/>
  <c i="1" r="C23"/>
  <c i="1" r="C19"/>
  <c i="1" r="E28"/>
  <c i="1" r="E24"/>
  <c i="1" r="E20"/>
  <c i="1" r="G28"/>
  <c i="1" r="G24"/>
  <c i="1" r="G20"/>
  <c i="1" r="I28"/>
  <c i="1" r="I24"/>
  <c i="1" r="I20"/>
  <c i="1" r="C26"/>
  <c i="1" r="C22"/>
  <c i="1" r="E27"/>
  <c i="1" r="E23"/>
  <c i="1" r="E19"/>
  <c i="1" r="G27"/>
  <c i="1" r="G23"/>
  <c i="1" r="G19"/>
  <c i="1" r="I27"/>
  <c i="1" r="I23"/>
  <c i="1" r="I19"/>
  <c i="1" r="E26"/>
  <c i="1" r="E22"/>
  <c i="1" r="G26"/>
  <c i="1" r="G22"/>
  <c i="1" r="I26"/>
  <c i="1" r="I22"/>
</calcChain>
</file>

<file path=xl/sharedStrings.xml><?xml version="1.0" encoding="utf-8"?>
<sst xmlns="http://schemas.openxmlformats.org/spreadsheetml/2006/main" count="35" uniqueCount="32">
  <si>
    <t>Miles of</t>
  </si>
  <si>
    <t xml:space="preserve">   Year   </t>
  </si>
  <si>
    <t xml:space="preserve">  Paving  </t>
  </si>
  <si>
    <t xml:space="preserve"> Grading </t>
  </si>
  <si>
    <t xml:space="preserve">Total Highway </t>
  </si>
  <si>
    <t>2)  Miles of paving includes resurfacing, overlays, and reconstruction.</t>
  </si>
  <si>
    <t>1)  State Highway Funds include moneys from the Primary Road Fund and moneys directed</t>
  </si>
  <si>
    <t>(dollars in millions)</t>
  </si>
  <si>
    <t>Source if Website - URL</t>
  </si>
  <si>
    <t>Frequency Released</t>
  </si>
  <si>
    <t>CalendarYear</t>
  </si>
  <si>
    <t>MilesofPaving</t>
  </si>
  <si>
    <t>MilesofGrading</t>
  </si>
  <si>
    <t>StateHighwayFunds</t>
  </si>
  <si>
    <t>FederalHighwayFunds</t>
  </si>
  <si>
    <t>TotalHighwayImprovementProgram</t>
  </si>
  <si>
    <t>Department/Source</t>
  </si>
  <si>
    <t>Annual</t>
  </si>
  <si>
    <t>Quarterly</t>
  </si>
  <si>
    <t>Monthly</t>
  </si>
  <si>
    <t>Notes</t>
  </si>
  <si>
    <t>Variable</t>
  </si>
  <si>
    <t xml:space="preserve">Improvement Program </t>
  </si>
  <si>
    <t>Highway Funds</t>
  </si>
  <si>
    <t>State</t>
  </si>
  <si>
    <t>Federal</t>
  </si>
  <si>
    <t xml:space="preserve">3)  The cost of highway construction varies depending on a number of factors, including terrain, </t>
  </si>
  <si>
    <t>right-of-way costs, design, and structures.  The estimated cost to construct a new one-mile segment of two-lane highway is $3.9 million and the cost for reconstruction is $1.6 million.</t>
  </si>
  <si>
    <t>Notes:</t>
  </si>
  <si>
    <t>Primary and Interstate Highway Construction</t>
  </si>
  <si>
    <t>to the Commercial Industrial Network.  Beginning in FY 2010, State funds include moneys from the       TIME-21 Fund.</t>
  </si>
  <si>
    <t>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</si>
</sst>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\ \ \ \ \ \ \ #,##0.0"/>
    <numFmt numFmtId="166" formatCode="#,##0.0"/>
    <numFmt numFmtId="167" formatCode="_(&quot;$&quot;* #,##0.0_);_(&quot;$&quot;* \(#,##0.0\);_(&quot;$&quot;* &quot;-&quot;_);_(@_)"/>
    <numFmt numFmtId="168" formatCode="_(* #,##0.0_);_(* \(#,##0.0\);_(* &quot;-&quot;_);_(@_)"/>
  </numFmts>
  <fonts count="13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7">
    <xf borderId="0" fillId="0" fontId="0" numFmtId="0"/>
    <xf borderId="0" fillId="0" fontId="5" numFmtId="0"/>
    <xf borderId="0" fillId="0" fontId="9" numFmtId="0"/>
    <xf applyAlignment="0" applyBorder="0" applyNumberFormat="0" applyProtection="0" borderId="0" fillId="5" fontId="10" numFmtId="0"/>
    <xf borderId="0" fillId="0" fontId="2" numFmtId="0"/>
    <xf borderId="0" fillId="0" fontId="11" numFmtId="0"/>
    <xf applyAlignment="0" applyBorder="0" applyFill="0" applyFont="0" applyProtection="0" borderId="0" fillId="0" fontId="12" numFmtId="43"/>
  </cellStyleXfs>
  <cellXfs count="79">
    <xf borderId="0" fillId="0" fontId="0" numFmtId="0" xfId="0"/>
    <xf applyFont="1" borderId="0" fillId="0" fontId="2" numFmtId="0" xfId="0"/>
    <xf applyAlignment="1" applyFont="1" borderId="0" fillId="0" fontId="2" numFmtId="0" xfId="0">
      <alignment vertical="top"/>
    </xf>
    <xf applyFont="1" borderId="0" fillId="0" fontId="4" numFmtId="0" xfId="0"/>
    <xf applyAlignment="1" applyFont="1" applyProtection="1" borderId="0" fillId="0" fontId="4" numFmtId="0" xfId="0">
      <alignment horizontal="center"/>
      <protection locked="0"/>
    </xf>
    <xf applyFont="1" applyProtection="1" borderId="0" fillId="0" fontId="4" numFmtId="0" xfId="0">
      <protection locked="0"/>
    </xf>
    <xf applyAlignment="1" applyFont="1" borderId="0" fillId="0" fontId="3" numFmtId="0" xfId="0">
      <alignment horizontal="left"/>
    </xf>
    <xf applyAlignment="1" applyFont="1" borderId="0" fillId="0" fontId="4" numFmtId="0" xfId="0">
      <alignment horizontal="left"/>
    </xf>
    <xf applyBorder="1" applyFont="1" borderId="0" fillId="0" fontId="4" numFmtId="0" xfId="0"/>
    <xf applyFont="1" applyNumberFormat="1" borderId="0" fillId="0" fontId="4" numFmtId="49" xfId="0"/>
    <xf applyAlignment="1" applyFont="1" borderId="0" fillId="0" fontId="1" numFmtId="0" xfId="0">
      <alignment vertical="center"/>
    </xf>
    <xf applyAlignment="1" applyFont="1" borderId="0" fillId="0" fontId="0" numFmtId="0" xfId="0">
      <alignment horizontal="center" vertical="top"/>
    </xf>
    <xf applyAlignment="1" applyFont="1" borderId="0" fillId="0" fontId="0" numFmtId="0" xfId="0">
      <alignment horizontal="center"/>
    </xf>
    <xf applyAlignment="1" applyFont="1" applyNumberFormat="1" borderId="0" fillId="0" fontId="4" numFmtId="164" xfId="0">
      <alignment horizontal="center"/>
    </xf>
    <xf applyFont="1" borderId="0" fillId="0" fontId="0" numFmtId="0" xfId="0"/>
    <xf applyAlignment="1" applyFont="1" borderId="0" fillId="0" fontId="0" numFmtId="0" xfId="0">
      <alignment horizontal="left"/>
    </xf>
    <xf applyBorder="1" applyFont="1" borderId="0" fillId="0" fontId="0" numFmtId="0" xfId="0"/>
    <xf applyAlignment="1" applyFont="1" applyProtection="1" borderId="0" fillId="0" fontId="0" numFmtId="0" xfId="0">
      <alignment horizontal="center"/>
      <protection locked="0"/>
    </xf>
    <xf applyFont="1" applyProtection="1" borderId="0" fillId="0" fontId="0" numFmtId="0" xfId="0">
      <protection locked="0"/>
    </xf>
    <xf applyAlignment="1" applyFont="1" applyNumberFormat="1" borderId="0" fillId="0" fontId="0" numFmtId="164" xfId="0">
      <alignment horizontal="center"/>
    </xf>
    <xf applyAlignment="1" applyBorder="1" applyFont="1" applyNumberFormat="1" borderId="0" fillId="0" fontId="0" numFmtId="0" xfId="0">
      <alignment horizontal="right"/>
    </xf>
    <xf applyAlignment="1" applyBorder="1" applyFont="1" applyNumberFormat="1" borderId="0" fillId="0" fontId="2" numFmtId="3" xfId="0">
      <alignment horizontal="right"/>
    </xf>
    <xf applyAlignment="1" applyBorder="1" applyFont="1" applyNumberFormat="1" borderId="0" fillId="0" fontId="2" numFmtId="166" xfId="0">
      <alignment horizontal="right"/>
    </xf>
    <xf applyAlignment="1" applyBorder="1" applyFont="1" applyNumberFormat="1" borderId="0" fillId="0" fontId="0" numFmtId="166" xfId="0">
      <alignment horizontal="right"/>
    </xf>
    <xf applyAlignment="1" applyFont="1" borderId="0" fillId="0" fontId="2" numFmtId="0" xfId="0">
      <alignment horizontal="right"/>
    </xf>
    <xf applyAlignment="1" applyBorder="1" applyFont="1" applyNumberFormat="1" borderId="0" fillId="0" fontId="4" numFmtId="0" xfId="0">
      <alignment horizontal="right"/>
    </xf>
    <xf applyAlignment="1" applyBorder="1" applyFont="1" applyNumberFormat="1" borderId="0" fillId="0" fontId="4" numFmtId="3" xfId="0">
      <alignment horizontal="right"/>
    </xf>
    <xf applyAlignment="1" applyBorder="1" applyFont="1" applyNumberFormat="1" borderId="0" fillId="0" fontId="4" numFmtId="166" xfId="0">
      <alignment horizontal="right"/>
    </xf>
    <xf applyAlignment="1" applyFont="1" borderId="0" fillId="0" fontId="4" numFmtId="0" xfId="0">
      <alignment horizontal="right"/>
    </xf>
    <xf applyAlignment="1" applyBorder="1" applyFont="1" applyNumberFormat="1" applyProtection="1" borderId="0" fillId="0" fontId="4" numFmtId="1" xfId="0">
      <alignment horizontal="right"/>
      <protection locked="0"/>
    </xf>
    <xf applyAlignment="1" applyBorder="1" applyFont="1" applyNumberFormat="1" applyProtection="1" borderId="0" fillId="0" fontId="4" numFmtId="3" xfId="0">
      <alignment horizontal="right"/>
      <protection locked="0"/>
    </xf>
    <xf applyAlignment="1" borderId="0" fillId="0" fontId="0" numFmtId="0" xfId="0">
      <alignment horizontal="right"/>
    </xf>
    <xf applyAlignment="1" applyNumberFormat="1" borderId="0" fillId="0" fontId="0" numFmtId="3" xfId="0">
      <alignment horizontal="right"/>
    </xf>
    <xf applyAlignment="1" applyNumberFormat="1" borderId="0" fillId="0" fontId="0" numFmtId="166" xfId="0">
      <alignment horizontal="right"/>
    </xf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Font="1" applyProtection="1" borderId="0" fillId="0" fontId="2" numFmtId="0" xfId="0">
      <alignment horizontal="center"/>
      <protection locked="0"/>
    </xf>
    <xf applyAlignment="1" applyFill="1" applyFont="1" applyProtection="1" borderId="0" fillId="0" fontId="2" numFmtId="0" xfId="0">
      <alignment horizontal="center"/>
      <protection locked="0"/>
    </xf>
    <xf applyFill="1" applyFont="1" applyProtection="1" borderId="0" fillId="0" fontId="2" numFmtId="0" xfId="0">
      <protection locked="0"/>
    </xf>
    <xf applyFill="1" applyFont="1" borderId="0" fillId="0" fontId="2" numFmtId="0" xfId="0"/>
    <xf applyAlignment="1" applyBorder="1" applyFill="1" applyFont="1" applyNumberFormat="1" borderId="0" fillId="0" fontId="0" numFmtId="165" xfId="0">
      <alignment horizontal="center"/>
    </xf>
    <xf applyAlignment="1" applyFont="1" borderId="0" fillId="0" fontId="0" numFmtId="0" xfId="0">
      <alignment horizontal="left" vertical="center"/>
    </xf>
    <xf applyFill="1" applyFont="1" borderId="0" fillId="2" fontId="4" numFmtId="0" xfId="0"/>
    <xf applyAlignment="1" applyBorder="1" applyFill="1" applyFont="1" applyProtection="1" borderId="2" fillId="2" fontId="4" numFmtId="0" xfId="0">
      <alignment horizontal="center"/>
      <protection hidden="1"/>
    </xf>
    <xf applyAlignment="1" applyBorder="1" applyFill="1" applyFont="1" applyProtection="1" borderId="2" fillId="2" fontId="4" numFmtId="0" xfId="0">
      <alignment horizontal="right"/>
      <protection hidden="1"/>
    </xf>
    <xf applyAlignment="1" applyBorder="1" applyFill="1" applyFont="1" applyNumberFormat="1" applyProtection="1" borderId="2" fillId="2" fontId="4" numFmtId="165" xfId="0">
      <alignment horizontal="right"/>
      <protection hidden="1"/>
    </xf>
    <xf applyAlignment="1" applyBorder="1" applyFill="1" applyFont="1" applyProtection="1" borderId="0" fillId="2" fontId="4" numFmtId="0" xfId="0">
      <alignment horizontal="center"/>
      <protection hidden="1"/>
    </xf>
    <xf applyAlignment="1" applyBorder="1" applyFill="1" applyFont="1" applyProtection="1" borderId="0" fillId="2" fontId="4" numFmtId="0" xfId="0">
      <alignment horizontal="right"/>
      <protection hidden="1"/>
    </xf>
    <xf applyAlignment="1" applyFill="1" applyFont="1" applyProtection="1" borderId="0" fillId="2" fontId="4" numFmtId="0" xfId="0">
      <alignment horizontal="center"/>
      <protection hidden="1"/>
    </xf>
    <xf applyAlignment="1" applyFill="1" applyFont="1" applyProtection="1" borderId="0" fillId="2" fontId="4" numFmtId="0" xfId="0">
      <alignment horizontal="right"/>
      <protection hidden="1"/>
    </xf>
    <xf applyAlignment="1" applyFill="1" applyFont="1" borderId="0" fillId="3" fontId="2" numFmtId="0" xfId="0">
      <alignment horizontal="center" vertical="top"/>
    </xf>
    <xf applyAlignment="1" applyFill="1" applyFont="1" borderId="0" fillId="3" fontId="2" numFmtId="0" xfId="0">
      <alignment vertical="top"/>
    </xf>
    <xf applyAlignment="1" applyFill="1" applyFont="1" borderId="0" fillId="3" fontId="0" numFmtId="0" xfId="0">
      <alignment horizontal="center" vertical="top"/>
    </xf>
    <xf applyAlignment="1" applyFill="1" applyFont="1" borderId="0" fillId="3" fontId="0" numFmtId="0" xfId="0">
      <alignment horizontal="center"/>
    </xf>
    <xf applyAlignment="1" applyBorder="1" applyFill="1" applyFont="1" borderId="1" fillId="3" fontId="2" numFmtId="0" xfId="0">
      <alignment horizontal="center"/>
    </xf>
    <xf applyAlignment="1" applyFill="1" applyFont="1" borderId="0" fillId="3" fontId="3" numFmtId="0" xfId="0">
      <alignment horizontal="center"/>
    </xf>
    <xf applyFill="1" applyFont="1" borderId="0" fillId="3" fontId="4" numFmtId="0" xfId="0"/>
    <xf applyAlignment="1" applyBorder="1" applyFill="1" applyFont="1" borderId="1" fillId="3" fontId="0" numFmtId="0" xfId="0">
      <alignment horizontal="center"/>
    </xf>
    <xf applyAlignment="1" applyFont="1" borderId="0" fillId="0" fontId="7" numFmtId="0" xfId="0">
      <alignment horizontal="left"/>
    </xf>
    <xf applyAlignment="1" applyFont="1" applyProtection="1" borderId="0" fillId="0" fontId="7" numFmtId="0" xfId="0">
      <alignment horizontal="center"/>
      <protection locked="0"/>
    </xf>
    <xf applyFont="1" applyProtection="1" borderId="0" fillId="0" fontId="7" numFmtId="0" xfId="0">
      <protection locked="0"/>
    </xf>
    <xf applyFont="1" borderId="0" fillId="0" fontId="7" numFmtId="0" xfId="0"/>
    <xf applyAlignment="1" applyFont="1" applyNumberFormat="1" borderId="0" fillId="0" fontId="7" numFmtId="164" xfId="0">
      <alignment horizontal="center"/>
    </xf>
    <xf applyAlignment="1" applyFont="1" borderId="0" fillId="0" fontId="8" numFmtId="0" xfId="0">
      <alignment horizontal="left"/>
    </xf>
    <xf applyAlignment="1" applyBorder="1" applyFill="1" applyFont="1" applyNumberFormat="1" applyProtection="1" borderId="2" fillId="2" fontId="4" numFmtId="167" xfId="0">
      <alignment horizontal="right"/>
      <protection hidden="1"/>
    </xf>
    <xf applyAlignment="1" applyBorder="1" applyFill="1" applyFont="1" applyNumberFormat="1" applyProtection="1" borderId="2" fillId="2" fontId="0" numFmtId="167" xfId="0">
      <alignment horizontal="right"/>
      <protection hidden="1"/>
    </xf>
    <xf applyAlignment="1" applyBorder="1" applyFill="1" applyFont="1" applyNumberFormat="1" applyProtection="1" borderId="0" fillId="2" fontId="4" numFmtId="168" xfId="0">
      <alignment horizontal="right"/>
      <protection hidden="1"/>
    </xf>
    <xf applyAlignment="1" applyBorder="1" applyFill="1" applyFont="1" applyNumberFormat="1" applyProtection="1" borderId="0" fillId="2" fontId="0" numFmtId="168" xfId="0">
      <alignment horizontal="right"/>
      <protection hidden="1"/>
    </xf>
    <xf applyAlignment="1" applyBorder="1" applyFill="1" applyFont="1" applyNumberFormat="1" applyProtection="1" borderId="2" fillId="2" fontId="4" numFmtId="168" xfId="0">
      <alignment horizontal="right"/>
      <protection hidden="1"/>
    </xf>
    <xf applyAlignment="1" applyBorder="1" applyFill="1" applyFont="1" applyNumberFormat="1" applyProtection="1" borderId="2" fillId="2" fontId="0" numFmtId="168" xfId="0">
      <alignment horizontal="right"/>
      <protection hidden="1"/>
    </xf>
    <xf applyAlignment="1" applyFill="1" applyFont="1" applyNumberFormat="1" applyProtection="1" borderId="0" fillId="2" fontId="4" numFmtId="168" xfId="0">
      <alignment horizontal="right"/>
      <protection hidden="1"/>
    </xf>
    <xf applyAlignment="1" applyBorder="1" applyFill="1" applyFont="1" applyProtection="1" borderId="0" fillId="4" fontId="4" numFmtId="0" xfId="0">
      <alignment horizontal="right"/>
      <protection hidden="1"/>
    </xf>
    <xf applyBorder="1" applyFill="1" applyFont="1" borderId="0" fillId="4" fontId="4" numFmtId="0" xfId="0"/>
    <xf applyAlignment="1" applyBorder="1" applyFill="1" applyFont="1" borderId="0" fillId="4" fontId="2" numFmtId="0" xfId="0">
      <alignment vertical="top"/>
    </xf>
    <xf applyAlignment="1" applyFont="1" borderId="0" fillId="0" fontId="7" numFmtId="0" xfId="0">
      <alignment horizontal="left"/>
    </xf>
    <xf applyAlignment="1" applyFont="1" borderId="0" fillId="0" fontId="7" numFmtId="0" xfId="0">
      <alignment horizontal="left" indent="2" vertical="top" wrapText="1"/>
    </xf>
    <xf applyAlignment="1" applyFont="1" borderId="0" fillId="0" fontId="0" numFmtId="0" xfId="0">
      <alignment horizontal="left" vertical="center"/>
    </xf>
    <xf applyAlignment="1" applyFont="1" borderId="0" fillId="0" fontId="1" numFmtId="0" xfId="0">
      <alignment horizontal="left" vertical="center"/>
    </xf>
  </cellXfs>
  <cellStyles count="7">
    <cellStyle name="Comma 2" xfId="6"/>
    <cellStyle name="Neutral 2" xfId="3"/>
    <cellStyle builtinId="0" name="Normal" xfId="0"/>
    <cellStyle name="Normal 2" xfId="1"/>
    <cellStyle name="Normal 2 2" xfId="4"/>
    <cellStyle name="Normal 3" xfId="5"/>
    <cellStyle name="Normal 4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29967047720686E-2"/>
          <c:y val="5.1400554097404488E-2"/>
          <c:w val="0.7987329304161597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Factbook!$C$17:$C$18</c:f>
              <c:strCache>
                <c:ptCount val="2"/>
                <c:pt idx="0">
                  <c:v>Miles of</c:v>
                </c:pt>
                <c:pt idx="1">
                  <c:v>  Paving 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[0]!CalendarYear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formatCode="0" idx="7">
                  <c:v>1990</c:v>
                </c:pt>
                <c:pt formatCode="0" idx="8">
                  <c:v>1992</c:v>
                </c:pt>
                <c:pt formatCode="0" idx="9">
                  <c:v>1993</c:v>
                </c:pt>
                <c:pt formatCode="0" idx="10">
                  <c:v>1994</c:v>
                </c:pt>
                <c:pt formatCode="0" idx="11">
                  <c:v>1995</c:v>
                </c:pt>
                <c:pt formatCode="0" idx="12">
                  <c:v>1997</c:v>
                </c:pt>
                <c:pt formatCode="0" idx="13">
                  <c:v>1998</c:v>
                </c:pt>
                <c:pt formatCode="0" idx="14">
                  <c:v>1999</c:v>
                </c:pt>
                <c:pt formatCode="0" idx="15">
                  <c:v>2000</c:v>
                </c:pt>
                <c:pt formatCode="0" idx="16">
                  <c:v>2001</c:v>
                </c:pt>
                <c:pt formatCode="0" idx="17">
                  <c:v>2002</c:v>
                </c:pt>
                <c:pt formatCode="0" idx="18">
                  <c:v>2003</c:v>
                </c:pt>
                <c:pt formatCode="0" idx="19">
                  <c:v>2004</c:v>
                </c:pt>
                <c:pt formatCode="0" idx="20">
                  <c:v>2005</c:v>
                </c:pt>
                <c:pt formatCode="0" idx="21">
                  <c:v>2006</c:v>
                </c:pt>
                <c:pt formatCode="0" idx="22">
                  <c:v>2007</c:v>
                </c:pt>
                <c:pt formatCode="0" idx="23">
                  <c:v>2008</c:v>
                </c:pt>
                <c:pt formatCode="0" idx="24">
                  <c:v>2009</c:v>
                </c:pt>
                <c:pt formatCode="0" idx="25">
                  <c:v>2010</c:v>
                </c:pt>
                <c:pt formatCode="0" idx="26">
                  <c:v>2011</c:v>
                </c:pt>
                <c:pt formatCode="0" idx="27">
                  <c:v>2012</c:v>
                </c:pt>
                <c:pt formatCode="0" idx="28">
                  <c:v>2013</c:v>
                </c:pt>
                <c:pt formatCode="0"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[0]!MilesofPaving</c:f>
              <c:numCache>
                <c:formatCode>#,##0</c:formatCode>
                <c:ptCount val="34"/>
                <c:pt idx="0">
                  <c:v>476</c:v>
                </c:pt>
                <c:pt idx="1">
                  <c:v>541</c:v>
                </c:pt>
                <c:pt idx="2">
                  <c:v>561</c:v>
                </c:pt>
                <c:pt idx="3">
                  <c:v>400</c:v>
                </c:pt>
                <c:pt idx="4">
                  <c:v>376</c:v>
                </c:pt>
                <c:pt idx="5">
                  <c:v>320</c:v>
                </c:pt>
                <c:pt idx="6">
                  <c:v>430</c:v>
                </c:pt>
                <c:pt idx="7">
                  <c:v>500</c:v>
                </c:pt>
                <c:pt idx="8">
                  <c:v>460</c:v>
                </c:pt>
                <c:pt idx="9">
                  <c:v>475</c:v>
                </c:pt>
                <c:pt idx="10">
                  <c:v>540</c:v>
                </c:pt>
                <c:pt idx="11">
                  <c:v>412</c:v>
                </c:pt>
                <c:pt idx="12">
                  <c:v>446</c:v>
                </c:pt>
                <c:pt idx="13">
                  <c:v>533</c:v>
                </c:pt>
                <c:pt idx="14">
                  <c:v>468</c:v>
                </c:pt>
                <c:pt idx="15">
                  <c:v>622</c:v>
                </c:pt>
                <c:pt idx="16">
                  <c:v>578</c:v>
                </c:pt>
                <c:pt idx="17">
                  <c:v>448</c:v>
                </c:pt>
                <c:pt idx="18">
                  <c:v>616</c:v>
                </c:pt>
                <c:pt idx="19">
                  <c:v>485</c:v>
                </c:pt>
                <c:pt idx="20">
                  <c:v>370</c:v>
                </c:pt>
                <c:pt idx="21">
                  <c:v>419</c:v>
                </c:pt>
                <c:pt idx="22">
                  <c:v>300</c:v>
                </c:pt>
                <c:pt idx="23">
                  <c:v>322</c:v>
                </c:pt>
                <c:pt idx="24">
                  <c:v>483</c:v>
                </c:pt>
                <c:pt idx="25">
                  <c:v>841</c:v>
                </c:pt>
                <c:pt idx="26">
                  <c:v>413</c:v>
                </c:pt>
                <c:pt idx="27">
                  <c:v>577</c:v>
                </c:pt>
                <c:pt idx="28">
                  <c:v>652</c:v>
                </c:pt>
                <c:pt idx="29">
                  <c:v>445</c:v>
                </c:pt>
                <c:pt idx="30">
                  <c:v>731</c:v>
                </c:pt>
                <c:pt idx="31">
                  <c:v>525</c:v>
                </c:pt>
                <c:pt idx="32">
                  <c:v>456</c:v>
                </c:pt>
                <c:pt idx="33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8-437C-9FBA-25C63A76EF55}"/>
            </c:ext>
          </c:extLst>
        </c:ser>
        <c:ser>
          <c:idx val="1"/>
          <c:order val="1"/>
          <c:tx>
            <c:strRef>
              <c:f>Factbook!$E$17:$E$18</c:f>
              <c:strCache>
                <c:ptCount val="2"/>
                <c:pt idx="0">
                  <c:v>Miles of</c:v>
                </c:pt>
                <c:pt idx="1">
                  <c:v> Grading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[0]!CalendarYear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formatCode="0" idx="7">
                  <c:v>1990</c:v>
                </c:pt>
                <c:pt formatCode="0" idx="8">
                  <c:v>1992</c:v>
                </c:pt>
                <c:pt formatCode="0" idx="9">
                  <c:v>1993</c:v>
                </c:pt>
                <c:pt formatCode="0" idx="10">
                  <c:v>1994</c:v>
                </c:pt>
                <c:pt formatCode="0" idx="11">
                  <c:v>1995</c:v>
                </c:pt>
                <c:pt formatCode="0" idx="12">
                  <c:v>1997</c:v>
                </c:pt>
                <c:pt formatCode="0" idx="13">
                  <c:v>1998</c:v>
                </c:pt>
                <c:pt formatCode="0" idx="14">
                  <c:v>1999</c:v>
                </c:pt>
                <c:pt formatCode="0" idx="15">
                  <c:v>2000</c:v>
                </c:pt>
                <c:pt formatCode="0" idx="16">
                  <c:v>2001</c:v>
                </c:pt>
                <c:pt formatCode="0" idx="17">
                  <c:v>2002</c:v>
                </c:pt>
                <c:pt formatCode="0" idx="18">
                  <c:v>2003</c:v>
                </c:pt>
                <c:pt formatCode="0" idx="19">
                  <c:v>2004</c:v>
                </c:pt>
                <c:pt formatCode="0" idx="20">
                  <c:v>2005</c:v>
                </c:pt>
                <c:pt formatCode="0" idx="21">
                  <c:v>2006</c:v>
                </c:pt>
                <c:pt formatCode="0" idx="22">
                  <c:v>2007</c:v>
                </c:pt>
                <c:pt formatCode="0" idx="23">
                  <c:v>2008</c:v>
                </c:pt>
                <c:pt formatCode="0" idx="24">
                  <c:v>2009</c:v>
                </c:pt>
                <c:pt formatCode="0" idx="25">
                  <c:v>2010</c:v>
                </c:pt>
                <c:pt formatCode="0" idx="26">
                  <c:v>2011</c:v>
                </c:pt>
                <c:pt formatCode="0" idx="27">
                  <c:v>2012</c:v>
                </c:pt>
                <c:pt formatCode="0" idx="28">
                  <c:v>2013</c:v>
                </c:pt>
                <c:pt formatCode="0"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[0]!MilesofGrading</c:f>
              <c:numCache>
                <c:formatCode>#,##0</c:formatCode>
                <c:ptCount val="34"/>
                <c:pt idx="0">
                  <c:v>76</c:v>
                </c:pt>
                <c:pt idx="1">
                  <c:v>52</c:v>
                </c:pt>
                <c:pt idx="2">
                  <c:v>35</c:v>
                </c:pt>
                <c:pt idx="3">
                  <c:v>42</c:v>
                </c:pt>
                <c:pt idx="4">
                  <c:v>37</c:v>
                </c:pt>
                <c:pt idx="5">
                  <c:v>25</c:v>
                </c:pt>
                <c:pt idx="6">
                  <c:v>50</c:v>
                </c:pt>
                <c:pt idx="7">
                  <c:v>55</c:v>
                </c:pt>
                <c:pt idx="8">
                  <c:v>30</c:v>
                </c:pt>
                <c:pt idx="9">
                  <c:v>30</c:v>
                </c:pt>
                <c:pt idx="10">
                  <c:v>71</c:v>
                </c:pt>
                <c:pt idx="11">
                  <c:v>91</c:v>
                </c:pt>
                <c:pt idx="12">
                  <c:v>129</c:v>
                </c:pt>
                <c:pt idx="13">
                  <c:v>198</c:v>
                </c:pt>
                <c:pt idx="14">
                  <c:v>131</c:v>
                </c:pt>
                <c:pt idx="15">
                  <c:v>102</c:v>
                </c:pt>
                <c:pt idx="16">
                  <c:v>120</c:v>
                </c:pt>
                <c:pt idx="17">
                  <c:v>206</c:v>
                </c:pt>
                <c:pt idx="18">
                  <c:v>165</c:v>
                </c:pt>
                <c:pt idx="19">
                  <c:v>93</c:v>
                </c:pt>
                <c:pt idx="20">
                  <c:v>121</c:v>
                </c:pt>
                <c:pt idx="21">
                  <c:v>85</c:v>
                </c:pt>
                <c:pt idx="22">
                  <c:v>47</c:v>
                </c:pt>
                <c:pt idx="23">
                  <c:v>70</c:v>
                </c:pt>
                <c:pt idx="24">
                  <c:v>42</c:v>
                </c:pt>
                <c:pt idx="25">
                  <c:v>30</c:v>
                </c:pt>
                <c:pt idx="26">
                  <c:v>70</c:v>
                </c:pt>
                <c:pt idx="27">
                  <c:v>43</c:v>
                </c:pt>
                <c:pt idx="28">
                  <c:v>82</c:v>
                </c:pt>
                <c:pt idx="29">
                  <c:v>55</c:v>
                </c:pt>
                <c:pt idx="30">
                  <c:v>106</c:v>
                </c:pt>
                <c:pt idx="31">
                  <c:v>88</c:v>
                </c:pt>
                <c:pt idx="32">
                  <c:v>105</c:v>
                </c:pt>
                <c:pt idx="33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8-437C-9FBA-25C63A76E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11648"/>
        <c:axId val="312413184"/>
      </c:lineChart>
      <c:catAx>
        <c:axId val="3124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2413184"/>
        <c:crosses val="autoZero"/>
        <c:auto val="1"/>
        <c:lblAlgn val="ctr"/>
        <c:lblOffset val="100"/>
        <c:tickLblSkip val="3"/>
        <c:noMultiLvlLbl val="0"/>
      </c:catAx>
      <c:valAx>
        <c:axId val="31241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124116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1</xdr:row>
      <xdr:rowOff>219075</xdr:rowOff>
    </xdr:from>
    <xdr:to>
      <xdr:col>12</xdr:col>
      <xdr:colOff>581024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0.87215</cdr:x>
      <cdr:y>0.29341</cdr:y>
    </cdr:from>
    <cdr:to>
      <cdr:x>0.99299</cdr:x>
      <cdr:y>0.42188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1421" y="804873"/>
          <a:ext cx="672184" cy="352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Miles of Paving</a:t>
          </a:r>
        </a:p>
      </cdr:txBody>
    </cdr:sp>
  </cdr:relSizeAnchor>
  <cdr:relSizeAnchor xmlns:cdr="http://schemas.openxmlformats.org/drawingml/2006/chartDrawing">
    <cdr:from>
      <cdr:x>0.87278</cdr:x>
      <cdr:y>0.72685</cdr:y>
    </cdr:from>
    <cdr:to>
      <cdr:x>0.99362</cdr:x>
      <cdr:y>0.85532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54912" y="1993898"/>
          <a:ext cx="672185" cy="352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Miles of Grading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P127"/>
  <sheetViews>
    <sheetView showGridLines="0" tabSelected="1" workbookViewId="0" zoomScaleNormal="100">
      <selection activeCell="M32" sqref="M32"/>
    </sheetView>
  </sheetViews>
  <sheetFormatPr defaultRowHeight="12" x14ac:dyDescent="0.2"/>
  <cols>
    <col min="1" max="1" customWidth="true" width="8.140625" collapsed="true"/>
    <col min="2" max="2" customWidth="true" width="1.7109375" collapsed="true"/>
    <col min="3" max="3" customWidth="true" width="7.28515625" collapsed="true"/>
    <col min="4" max="4" customWidth="true" width="1.7109375" collapsed="true"/>
    <col min="5" max="5" bestFit="true" customWidth="true" width="8.140625" collapsed="true"/>
    <col min="6" max="6" customWidth="true" width="1.7109375" collapsed="true"/>
    <col min="7" max="7" customWidth="true" width="14.0" collapsed="true"/>
    <col min="8" max="8" customWidth="true" width="1.7109375" collapsed="true"/>
    <col min="9" max="9" bestFit="true" customWidth="true" width="13.28515625" collapsed="true"/>
    <col min="10" max="10" customWidth="true" width="1.7109375" collapsed="true"/>
    <col min="11" max="11" customWidth="true" width="18.0" collapsed="true"/>
    <col min="12" max="12" customWidth="true" width="0.7109375" collapsed="true"/>
    <col min="15" max="15" bestFit="true" customWidth="true" width="14.28515625" collapsed="true"/>
  </cols>
  <sheetData>
    <row customFormat="1" ht="18" r="1" s="10" spans="1:11" x14ac:dyDescent="0.2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customFormat="1" ht="18" r="2" s="10" spans="1:11" x14ac:dyDescent="0.2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customFormat="1" ht="18" r="3" s="10" spans="1:1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customFormat="1" ht="18" r="4" s="10" spans="1:1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customFormat="1" ht="18" r="5" s="10" spans="1:1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customFormat="1" ht="18" r="6" s="10" spans="1:1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customFormat="1" ht="18" r="7" s="10" spans="1:1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customFormat="1" ht="18" r="8" s="10" spans="1:1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customFormat="1" ht="18" r="9" s="10" spans="1:1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customFormat="1" ht="18" r="10" s="10" spans="1:11" x14ac:dyDescent="0.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customFormat="1" ht="18" r="11" s="10" spans="1:1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customFormat="1" ht="18" r="12" s="10" spans="1:1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customFormat="1" ht="18" r="13" s="10" spans="1:1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customFormat="1" ht="18" r="14" s="10" spans="1:1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customFormat="1" ht="18" r="15" s="10" spans="1:1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customFormat="1" r="16" s="1" spans="1:11" x14ac:dyDescent="0.2">
      <c r="K16" s="12"/>
    </row>
    <row customFormat="1" customHeight="1" ht="12.75" r="17" s="2" spans="1:15" x14ac:dyDescent="0.2">
      <c r="A17" s="53" t="s">
        <v>31</v>
      </c>
      <c r="B17" s="51"/>
      <c r="C17" s="51" t="s">
        <v>0</v>
      </c>
      <c r="D17" s="51"/>
      <c r="E17" s="51" t="s">
        <v>0</v>
      </c>
      <c r="F17" s="74"/>
      <c r="G17" s="53" t="s">
        <v>24</v>
      </c>
      <c r="H17" s="52"/>
      <c r="I17" s="53" t="s">
        <v>25</v>
      </c>
      <c r="J17" s="52"/>
      <c r="K17" s="54" t="s">
        <v>4</v>
      </c>
      <c r="L17" s="52"/>
    </row>
    <row customFormat="1" customHeight="1" ht="11.1" r="18" s="3" spans="1:15" x14ac:dyDescent="0.2">
      <c r="A18" s="55" t="s">
        <v>1</v>
      </c>
      <c r="B18" s="56"/>
      <c r="C18" s="55" t="s">
        <v>2</v>
      </c>
      <c r="D18" s="56"/>
      <c r="E18" s="55" t="s">
        <v>3</v>
      </c>
      <c r="F18" s="73"/>
      <c r="G18" s="58" t="s">
        <v>23</v>
      </c>
      <c r="H18" s="57"/>
      <c r="I18" s="58" t="s">
        <v>23</v>
      </c>
      <c r="J18" s="57"/>
      <c r="K18" s="58" t="s">
        <v>22</v>
      </c>
      <c r="L18" s="57"/>
      <c r="O18" s="11"/>
    </row>
    <row customFormat="1" customHeight="1" ht="14.1" r="19" s="3" spans="1:15" x14ac:dyDescent="0.2">
      <c r="A19" s="44">
        <f>LARGE(Data!$A$2:$A$98,10)</f>
        <v>2009</v>
      </c>
      <c r="B19" s="44"/>
      <c r="C19" s="45">
        <f>INDEX(Data!$A$20:$F$98,MATCH($A19,Data!$A$20:$A$98,0),2)</f>
        <v>483</v>
      </c>
      <c r="D19" s="45"/>
      <c r="E19" s="45">
        <f>INDEX(Data!$A$20:$F$98,MATCH($A19,Data!$A$20:$A$98,0),3)</f>
        <v>42</v>
      </c>
      <c r="F19" s="72"/>
      <c r="G19" s="65">
        <f>INDEX(Data!$A$20:$F$98,MATCH($A19,Data!$A$20:$A$98,0),4)</f>
        <v>239.3</v>
      </c>
      <c r="H19" s="46"/>
      <c r="I19" s="66">
        <f>INDEX(Data!$A$20:$F$98,MATCH($A19,Data!$A$20:$A$98,0),5)</f>
        <v>230.1</v>
      </c>
      <c r="J19" s="46"/>
      <c r="K19" s="66">
        <f>INDEX(Data!$A$20:$F$98,MATCH($A19,Data!$A$20:$A$98,0),6)</f>
        <v>469.4</v>
      </c>
      <c r="L19" s="43"/>
    </row>
    <row customFormat="1" customHeight="1" ht="14.1" r="20" s="3" spans="1:15" x14ac:dyDescent="0.2">
      <c r="A20" s="47">
        <f>LARGE(Data!$A$2:$A$98,9)</f>
        <v>2010</v>
      </c>
      <c r="B20" s="47"/>
      <c r="C20" s="48">
        <f>INDEX(Data!$A$20:$F$98,MATCH($A20,Data!$A$20:$A$98,0),2)</f>
        <v>841</v>
      </c>
      <c r="D20" s="48"/>
      <c r="E20" s="48">
        <f>INDEX(Data!$A$20:$F$98,MATCH($A20,Data!$A$20:$A$98,0),3)</f>
        <v>30</v>
      </c>
      <c r="F20" s="72"/>
      <c r="G20" s="67">
        <f>INDEX(Data!$A$20:$F$98,MATCH($A20,Data!$A$20:$A$98,0),4)</f>
        <v>252.1</v>
      </c>
      <c r="H20" s="67"/>
      <c r="I20" s="68">
        <f>INDEX(Data!$A$20:$F$98,MATCH($A20,Data!$A$20:$A$98,0),5)</f>
        <v>230.1</v>
      </c>
      <c r="J20" s="67"/>
      <c r="K20" s="68">
        <f>INDEX(Data!$A$20:$F$98,MATCH($A20,Data!$A$20:$A$98,0),6)</f>
        <v>482.2</v>
      </c>
      <c r="L20" s="43"/>
    </row>
    <row customFormat="1" customHeight="1" ht="14.1" r="21" s="3" spans="1:15" x14ac:dyDescent="0.2">
      <c r="A21" s="47">
        <f>LARGE(Data!$A$2:$A$98,8)</f>
        <v>2011</v>
      </c>
      <c r="B21" s="47"/>
      <c r="C21" s="48">
        <f>INDEX(Data!$A$20:$F$98,MATCH($A21,Data!$A$20:$A$98,0),2)</f>
        <v>413</v>
      </c>
      <c r="D21" s="48"/>
      <c r="E21" s="48">
        <f>INDEX(Data!$A$20:$F$98,MATCH($A21,Data!$A$20:$A$98,0),3)</f>
        <v>70</v>
      </c>
      <c r="F21" s="72"/>
      <c r="G21" s="67">
        <f>INDEX(Data!$A$20:$F$98,MATCH($A21,Data!$A$20:$A$98,0),4)</f>
        <v>258.10000000000002</v>
      </c>
      <c r="H21" s="67"/>
      <c r="I21" s="68">
        <f>INDEX(Data!$A$20:$F$98,MATCH($A21,Data!$A$20:$A$98,0),5)</f>
        <v>246.3</v>
      </c>
      <c r="J21" s="67"/>
      <c r="K21" s="68">
        <f>INDEX(Data!$A$20:$F$98,MATCH($A21,Data!$A$20:$A$98,0),6)</f>
        <v>504.4</v>
      </c>
      <c r="L21" s="43"/>
    </row>
    <row customFormat="1" customHeight="1" ht="14.1" r="22" s="3" spans="1:15" x14ac:dyDescent="0.2">
      <c r="A22" s="44">
        <f>LARGE(Data!$A$2:$A$98,7)</f>
        <v>2012</v>
      </c>
      <c r="B22" s="44"/>
      <c r="C22" s="45">
        <f>INDEX(Data!$A$20:$F$98,MATCH($A22,Data!$A$20:$A$98,0),2)</f>
        <v>577</v>
      </c>
      <c r="D22" s="45"/>
      <c r="E22" s="45">
        <f>INDEX(Data!$A$20:$F$98,MATCH($A22,Data!$A$20:$A$98,0),3)</f>
        <v>43</v>
      </c>
      <c r="F22" s="72"/>
      <c r="G22" s="69">
        <f>INDEX(Data!$A$20:$F$98,MATCH($A22,Data!$A$20:$A$98,0),4)</f>
        <v>292.3</v>
      </c>
      <c r="H22" s="69"/>
      <c r="I22" s="70">
        <f>INDEX(Data!$A$20:$F$98,MATCH($A22,Data!$A$20:$A$98,0),5)</f>
        <v>221.6</v>
      </c>
      <c r="J22" s="69"/>
      <c r="K22" s="70">
        <f>INDEX(Data!$A$20:$F$98,MATCH($A22,Data!$A$20:$A$98,0),6)</f>
        <v>513.9</v>
      </c>
      <c r="L22" s="43"/>
    </row>
    <row customFormat="1" customHeight="1" ht="14.1" r="23" s="3" spans="1:15" x14ac:dyDescent="0.2">
      <c r="A23" s="47">
        <f>LARGE(Data!$A$2:$A$98,6)</f>
        <v>2013</v>
      </c>
      <c r="B23" s="47"/>
      <c r="C23" s="48">
        <f>INDEX(Data!$A$20:$F$98,MATCH($A23,Data!$A$20:$A$98,0),2)</f>
        <v>652</v>
      </c>
      <c r="D23" s="48"/>
      <c r="E23" s="48">
        <f>INDEX(Data!$A$20:$F$98,MATCH($A23,Data!$A$20:$A$98,0),3)</f>
        <v>82</v>
      </c>
      <c r="F23" s="72"/>
      <c r="G23" s="67">
        <f>INDEX(Data!$A$20:$F$98,MATCH($A23,Data!$A$20:$A$98,0),4)</f>
        <v>307.7</v>
      </c>
      <c r="H23" s="67"/>
      <c r="I23" s="68">
        <f>INDEX(Data!$A$20:$F$98,MATCH($A23,Data!$A$20:$A$98,0),5)</f>
        <v>280</v>
      </c>
      <c r="J23" s="67"/>
      <c r="K23" s="68">
        <f>INDEX(Data!$A$20:$F$98,MATCH($A23,Data!$A$20:$A$98,0),6)</f>
        <v>587.70000000000005</v>
      </c>
      <c r="L23" s="43"/>
    </row>
    <row customFormat="1" customHeight="1" ht="14.1" r="24" s="3" spans="1:15" x14ac:dyDescent="0.2">
      <c r="A24" s="47">
        <f>LARGE(Data!$A$2:$A$98,5)</f>
        <v>2014</v>
      </c>
      <c r="B24" s="47"/>
      <c r="C24" s="48">
        <f>INDEX(Data!$A$20:$F$98,MATCH($A24,Data!$A$20:$A$98,0),2)</f>
        <v>445</v>
      </c>
      <c r="D24" s="48"/>
      <c r="E24" s="48">
        <f>INDEX(Data!$A$20:$F$98,MATCH($A24,Data!$A$20:$A$98,0),3)</f>
        <v>55</v>
      </c>
      <c r="F24" s="72"/>
      <c r="G24" s="67">
        <f>INDEX(Data!$A$20:$F$98,MATCH($A24,Data!$A$20:$A$98,0),4)</f>
        <v>318.39999999999998</v>
      </c>
      <c r="H24" s="67"/>
      <c r="I24" s="68">
        <f>INDEX(Data!$A$20:$F$98,MATCH($A24,Data!$A$20:$A$98,0),5)</f>
        <v>303.89999999999998</v>
      </c>
      <c r="J24" s="67"/>
      <c r="K24" s="68">
        <f>INDEX(Data!$A$20:$F$98,MATCH($A24,Data!$A$20:$A$98,0),6)</f>
        <v>622.29999999999995</v>
      </c>
      <c r="L24" s="43"/>
    </row>
    <row customFormat="1" customHeight="1" ht="14.1" r="25" s="3" spans="1:15" x14ac:dyDescent="0.2">
      <c r="A25" s="44">
        <f>LARGE(Data!$A$2:$A$98,4)</f>
        <v>2015</v>
      </c>
      <c r="B25" s="44"/>
      <c r="C25" s="45">
        <f>INDEX(Data!$A$20:$F$98,MATCH($A25,Data!$A$20:$A$98,0),2)</f>
        <v>731</v>
      </c>
      <c r="D25" s="45"/>
      <c r="E25" s="45">
        <f>INDEX(Data!$A$20:$F$98,MATCH($A25,Data!$A$20:$A$98,0),3)</f>
        <v>106</v>
      </c>
      <c r="F25" s="72"/>
      <c r="G25" s="69">
        <f>INDEX(Data!$A$20:$F$98,MATCH($A25,Data!$A$20:$A$98,0),4)</f>
        <v>335.1</v>
      </c>
      <c r="H25" s="69"/>
      <c r="I25" s="70">
        <f>INDEX(Data!$A$20:$F$98,MATCH($A25,Data!$A$20:$A$98,0),5)</f>
        <v>309.5</v>
      </c>
      <c r="J25" s="69"/>
      <c r="K25" s="70">
        <f>INDEX(Data!$A$20:$F$98,MATCH($A25,Data!$A$20:$A$98,0),6)</f>
        <v>644.6</v>
      </c>
      <c r="L25" s="43"/>
    </row>
    <row customFormat="1" customHeight="1" ht="14.1" r="26" s="3" spans="1:15" x14ac:dyDescent="0.2">
      <c r="A26" s="47">
        <f>LARGE(Data!$A$2:$A$98,3)</f>
        <v>2016</v>
      </c>
      <c r="B26" s="47"/>
      <c r="C26" s="48">
        <f>INDEX(Data!$A$20:$F$98,MATCH($A26,Data!$A$20:$A$98,0),2)</f>
        <v>525</v>
      </c>
      <c r="D26" s="48"/>
      <c r="E26" s="48">
        <f>INDEX(Data!$A$20:$F$98,MATCH($A26,Data!$A$20:$A$98,0),3)</f>
        <v>88</v>
      </c>
      <c r="F26" s="72"/>
      <c r="G26" s="67">
        <f>INDEX(Data!$A$20:$F$98,MATCH($A26,Data!$A$20:$A$98,0),4)</f>
        <v>458.8</v>
      </c>
      <c r="H26" s="67"/>
      <c r="I26" s="68">
        <f>INDEX(Data!$A$20:$F$98,MATCH($A26,Data!$A$20:$A$98,0),5)</f>
        <v>307.8</v>
      </c>
      <c r="J26" s="67"/>
      <c r="K26" s="68">
        <f>INDEX(Data!$A$20:$F$98,MATCH($A26,Data!$A$20:$A$98,0),6)</f>
        <v>766.6</v>
      </c>
      <c r="L26" s="43"/>
    </row>
    <row customFormat="1" customHeight="1" ht="14.1" r="27" s="3" spans="1:15" x14ac:dyDescent="0.2">
      <c r="A27" s="47">
        <f>LARGE(Data!$A$2:$A$98,2)</f>
        <v>2017</v>
      </c>
      <c r="B27" s="49"/>
      <c r="C27" s="48">
        <f>INDEX(Data!$A$20:$F$98,MATCH($A27,Data!$A$20:$A$98,0),2)</f>
        <v>456</v>
      </c>
      <c r="D27" s="50"/>
      <c r="E27" s="48">
        <f>INDEX(Data!$A$20:$F$98,MATCH($A27,Data!$A$20:$A$98,0),3)</f>
        <v>105</v>
      </c>
      <c r="F27" s="72"/>
      <c r="G27" s="67">
        <f>INDEX(Data!$A$20:$F$98,MATCH($A27,Data!$A$20:$A$98,0),4)</f>
        <v>459.7</v>
      </c>
      <c r="H27" s="71"/>
      <c r="I27" s="68">
        <f>INDEX(Data!$A$20:$F$98,MATCH($A27,Data!$A$20:$A$98,0),5)</f>
        <v>336.3</v>
      </c>
      <c r="J27" s="71"/>
      <c r="K27" s="68">
        <f>INDEX(Data!$A$20:$F$98,MATCH($A27,Data!$A$20:$A$98,0),6)</f>
        <v>796</v>
      </c>
      <c r="L27" s="43"/>
    </row>
    <row customFormat="1" customHeight="1" ht="14.1" r="28" s="3" spans="1:15" x14ac:dyDescent="0.2">
      <c r="A28" s="47">
        <f>LARGE(Data!$A$2:$A$98,1)</f>
        <v>2018</v>
      </c>
      <c r="B28" s="49"/>
      <c r="C28" s="48">
        <f>INDEX(Data!$A$20:$F$98,MATCH($A28,Data!$A$20:$A$98,0),2)</f>
        <v>552</v>
      </c>
      <c r="D28" s="50"/>
      <c r="E28" s="48">
        <f>INDEX(Data!$A$20:$F$98,MATCH($A28,Data!$A$20:$A$98,0),3)</f>
        <v>81</v>
      </c>
      <c r="F28" s="72"/>
      <c r="G28" s="67">
        <f>INDEX(Data!$A$20:$F$98,MATCH($A28,Data!$A$20:$A$98,0),4)</f>
        <v>456.8</v>
      </c>
      <c r="H28" s="71"/>
      <c r="I28" s="68">
        <f>INDEX(Data!$A$20:$F$98,MATCH($A28,Data!$A$20:$A$98,0),5)</f>
        <v>348.9</v>
      </c>
      <c r="J28" s="71"/>
      <c r="K28" s="68">
        <f>INDEX(Data!$A$20:$F$98,MATCH($A28,Data!$A$20:$A$98,0),6)</f>
        <v>805.7</v>
      </c>
      <c r="L28" s="43"/>
    </row>
    <row customFormat="1" customHeight="1" ht="12" r="29" s="3" spans="1:15" x14ac:dyDescent="0.2">
      <c r="A29" s="6"/>
      <c r="B29" s="4"/>
      <c r="C29" s="4"/>
      <c r="D29" s="5"/>
      <c r="E29" s="4"/>
      <c r="I29" s="13"/>
    </row>
    <row customFormat="1" customHeight="1" ht="12" r="30" s="3" spans="1:15" x14ac:dyDescent="0.2">
      <c r="A30" s="59" t="s">
        <v>28</v>
      </c>
      <c r="B30" s="60"/>
      <c r="C30" s="60"/>
      <c r="D30" s="61"/>
      <c r="E30" s="60"/>
      <c r="F30" s="62"/>
      <c r="G30" s="62"/>
      <c r="H30" s="62"/>
      <c r="I30" s="63"/>
      <c r="J30" s="62"/>
      <c r="K30" s="62"/>
    </row>
    <row customFormat="1" customHeight="1" ht="12" r="31" s="3" spans="1:15" x14ac:dyDescent="0.2">
      <c r="A31" s="75" t="s">
        <v>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customFormat="1" customHeight="1" ht="24" r="32" s="3" spans="1:15" x14ac:dyDescent="0.2">
      <c r="A32" s="76" t="s">
        <v>30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customFormat="1" customHeight="1" ht="3" r="33" s="3" spans="1:11" x14ac:dyDescent="0.2">
      <c r="A33" s="64"/>
      <c r="B33" s="60"/>
      <c r="C33" s="60"/>
      <c r="D33" s="61"/>
      <c r="E33" s="60"/>
      <c r="F33" s="62"/>
      <c r="G33" s="62"/>
      <c r="H33" s="62"/>
      <c r="I33" s="63"/>
      <c r="J33" s="62"/>
      <c r="K33" s="62"/>
    </row>
    <row customFormat="1" customHeight="1" ht="12" r="34" s="3" spans="1:11" x14ac:dyDescent="0.2">
      <c r="A34" s="59" t="s">
        <v>5</v>
      </c>
      <c r="B34" s="60"/>
      <c r="C34" s="60"/>
      <c r="D34" s="61"/>
      <c r="E34" s="60"/>
      <c r="F34" s="62"/>
      <c r="G34" s="62"/>
      <c r="H34" s="62"/>
      <c r="I34" s="63"/>
      <c r="J34" s="62"/>
      <c r="K34" s="62"/>
    </row>
    <row customFormat="1" customHeight="1" ht="3" r="35" s="3" spans="1:11" x14ac:dyDescent="0.2">
      <c r="A35" s="64"/>
      <c r="B35" s="60"/>
      <c r="C35" s="60"/>
      <c r="D35" s="61"/>
      <c r="E35" s="60"/>
      <c r="F35" s="62"/>
      <c r="G35" s="62"/>
      <c r="H35" s="62"/>
      <c r="I35" s="63"/>
      <c r="J35" s="62"/>
      <c r="K35" s="62"/>
    </row>
    <row customFormat="1" customHeight="1" ht="12" r="36" s="3" spans="1:11" x14ac:dyDescent="0.2">
      <c r="A36" s="75" t="s">
        <v>26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customFormat="1" customHeight="1" ht="24" r="37" s="3" spans="1:11" x14ac:dyDescent="0.2">
      <c r="A37" s="76" t="s">
        <v>27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customFormat="1" customHeight="1" ht="12" r="38" s="3" spans="1:11" x14ac:dyDescent="0.2">
      <c r="A38" s="59"/>
      <c r="B38" s="60"/>
      <c r="C38" s="60"/>
      <c r="D38" s="61"/>
      <c r="E38" s="60"/>
      <c r="F38" s="62"/>
      <c r="G38" s="62"/>
      <c r="H38" s="62"/>
      <c r="I38" s="63"/>
      <c r="J38" s="62"/>
      <c r="K38" s="62"/>
    </row>
    <row customFormat="1" customHeight="1" ht="12" r="39" s="3" spans="1:11" x14ac:dyDescent="0.2">
      <c r="A39" s="59"/>
      <c r="B39" s="60"/>
      <c r="C39" s="60"/>
      <c r="D39" s="61"/>
      <c r="E39" s="60"/>
      <c r="F39" s="62"/>
      <c r="G39" s="62"/>
      <c r="H39" s="62"/>
      <c r="I39" s="63"/>
      <c r="J39" s="62"/>
      <c r="K39" s="62"/>
    </row>
    <row customFormat="1" customHeight="1" ht="12" r="40" s="3" spans="1:11" x14ac:dyDescent="0.2">
      <c r="A40" s="15"/>
      <c r="B40" s="17"/>
      <c r="C40" s="17"/>
      <c r="D40" s="18"/>
      <c r="E40" s="17"/>
      <c r="F40" s="14"/>
      <c r="G40" s="14"/>
      <c r="H40" s="14"/>
      <c r="I40" s="19"/>
      <c r="J40" s="14"/>
      <c r="K40" s="14"/>
    </row>
    <row customFormat="1" customHeight="1" ht="12" r="41" s="3" spans="1:11" x14ac:dyDescent="0.2">
      <c r="A41" s="15"/>
      <c r="B41" s="17"/>
      <c r="C41" s="17"/>
      <c r="D41" s="18"/>
      <c r="E41" s="17"/>
      <c r="F41" s="14"/>
      <c r="G41" s="14"/>
      <c r="H41" s="14"/>
      <c r="I41" s="19"/>
      <c r="J41" s="14"/>
      <c r="K41" s="14"/>
    </row>
    <row customFormat="1" customHeight="1" ht="12" r="42" s="3" spans="1:11" x14ac:dyDescent="0.2">
      <c r="A42" s="15"/>
      <c r="B42" s="17"/>
      <c r="C42" s="17"/>
      <c r="D42" s="18"/>
      <c r="E42" s="17"/>
      <c r="F42" s="14"/>
      <c r="G42" s="14"/>
      <c r="H42" s="14"/>
      <c r="I42" s="19"/>
      <c r="J42" s="14"/>
      <c r="K42" s="14"/>
    </row>
    <row customFormat="1" customHeight="1" ht="12" r="43" s="3" spans="1:11" x14ac:dyDescent="0.2">
      <c r="A43" s="6"/>
      <c r="B43" s="4"/>
      <c r="C43" s="4"/>
      <c r="D43" s="5"/>
      <c r="E43" s="4"/>
      <c r="I43" s="13"/>
    </row>
    <row customFormat="1" r="44" s="3" spans="1:11" x14ac:dyDescent="0.2">
      <c r="A44" s="16"/>
      <c r="B44" s="8"/>
      <c r="C44" s="8"/>
      <c r="D44" s="8"/>
      <c r="E44" s="8"/>
      <c r="F44" s="8"/>
    </row>
    <row customFormat="1" r="45" s="3" spans="1:11" x14ac:dyDescent="0.2">
      <c r="A45" s="8"/>
      <c r="B45" s="8"/>
      <c r="C45" s="8"/>
      <c r="D45" s="8"/>
      <c r="E45" s="8"/>
    </row>
    <row customFormat="1" r="46" s="3" spans="1:11" x14ac:dyDescent="0.2">
      <c r="A46" s="1"/>
      <c r="B46" s="1"/>
      <c r="C46" s="1"/>
      <c r="D46" s="1"/>
      <c r="E46" s="1"/>
      <c r="F46" s="1"/>
    </row>
    <row customFormat="1" r="47" s="3" spans="1:11" x14ac:dyDescent="0.2">
      <c r="A47" s="7"/>
      <c r="B47"/>
    </row>
    <row customFormat="1" r="48" s="3" spans="1:11" x14ac:dyDescent="0.2">
      <c r="B48"/>
    </row>
    <row customFormat="1" r="49" s="3" spans="1:7" x14ac:dyDescent="0.2">
      <c r="A49"/>
      <c r="B49"/>
    </row>
    <row customFormat="1" r="50" s="3" spans="1:7" x14ac:dyDescent="0.2">
      <c r="B50"/>
    </row>
    <row customFormat="1" r="51" s="3" spans="1:7" x14ac:dyDescent="0.2">
      <c r="B51"/>
    </row>
    <row customFormat="1" r="52" s="3" spans="1:7" x14ac:dyDescent="0.2">
      <c r="A52"/>
      <c r="B52"/>
    </row>
    <row customFormat="1" r="53" s="3" spans="1:7" x14ac:dyDescent="0.2">
      <c r="B53" s="7"/>
    </row>
    <row customFormat="1" r="54" s="3" spans="1:7" x14ac:dyDescent="0.2">
      <c r="A54" s="9"/>
      <c r="B54" s="7"/>
    </row>
    <row customFormat="1" r="55" s="3" spans="1:7" x14ac:dyDescent="0.2">
      <c r="A55" s="9"/>
      <c r="B55" s="7"/>
    </row>
    <row customFormat="1" r="56" s="3" spans="1:7" x14ac:dyDescent="0.2">
      <c r="A56" s="9"/>
      <c r="B56" s="7"/>
    </row>
    <row customFormat="1" r="57" s="3" spans="1:7" x14ac:dyDescent="0.2">
      <c r="A57" s="9"/>
      <c r="B57" s="7"/>
    </row>
    <row customFormat="1" r="58" s="3" spans="1:7" x14ac:dyDescent="0.2">
      <c r="A58" s="9"/>
      <c r="B58" s="7"/>
    </row>
    <row customFormat="1" customHeight="1" ht="12" r="59" s="3" spans="1:7" x14ac:dyDescent="0.2">
      <c r="A59" s="8"/>
      <c r="B59" s="8"/>
      <c r="C59" s="8"/>
      <c r="D59" s="8"/>
      <c r="E59" s="8"/>
      <c r="F59" s="8"/>
      <c r="G59" s="8"/>
    </row>
    <row customFormat="1" r="60" s="3" spans="1:7" x14ac:dyDescent="0.2"/>
    <row customFormat="1" r="61" s="3" spans="1:7" x14ac:dyDescent="0.2"/>
    <row customFormat="1" r="62" s="3" spans="1:7" x14ac:dyDescent="0.2"/>
    <row customFormat="1" r="63" s="3" spans="1:7" x14ac:dyDescent="0.2"/>
    <row customFormat="1" r="64" s="3" spans="1:7" x14ac:dyDescent="0.2"/>
    <row customFormat="1" r="65" s="3" x14ac:dyDescent="0.2"/>
    <row customFormat="1" r="66" s="3" x14ac:dyDescent="0.2"/>
    <row customFormat="1" r="67" s="3" x14ac:dyDescent="0.2"/>
    <row customFormat="1" r="68" s="3" x14ac:dyDescent="0.2"/>
    <row customFormat="1" r="69" s="3" x14ac:dyDescent="0.2"/>
    <row customFormat="1" r="70" s="3" x14ac:dyDescent="0.2"/>
    <row customFormat="1" r="71" s="3" x14ac:dyDescent="0.2"/>
    <row customFormat="1" r="72" s="3" x14ac:dyDescent="0.2"/>
    <row customFormat="1" r="73" s="3" x14ac:dyDescent="0.2"/>
    <row customFormat="1" r="74" s="3" x14ac:dyDescent="0.2"/>
    <row customFormat="1" r="75" s="3" x14ac:dyDescent="0.2"/>
    <row customFormat="1" r="76" s="3" x14ac:dyDescent="0.2"/>
    <row customFormat="1" r="77" s="3" x14ac:dyDescent="0.2"/>
    <row customFormat="1" r="78" s="3" x14ac:dyDescent="0.2"/>
    <row customFormat="1" r="79" s="3" x14ac:dyDescent="0.2"/>
    <row customFormat="1" r="80" s="3" x14ac:dyDescent="0.2"/>
    <row customFormat="1" r="81" s="3" x14ac:dyDescent="0.2"/>
    <row customFormat="1" r="82" s="3" x14ac:dyDescent="0.2"/>
    <row customFormat="1" r="83" s="3" x14ac:dyDescent="0.2"/>
    <row customFormat="1" r="84" s="3" x14ac:dyDescent="0.2"/>
    <row customFormat="1" r="85" s="3" x14ac:dyDescent="0.2"/>
    <row customFormat="1" r="86" s="3" x14ac:dyDescent="0.2"/>
    <row customFormat="1" r="87" s="3" x14ac:dyDescent="0.2"/>
    <row customFormat="1" r="88" s="3" x14ac:dyDescent="0.2"/>
    <row customFormat="1" r="89" s="3" x14ac:dyDescent="0.2"/>
    <row customFormat="1" r="90" s="3" x14ac:dyDescent="0.2"/>
    <row customFormat="1" r="91" s="3" x14ac:dyDescent="0.2"/>
    <row customFormat="1" r="92" s="3" x14ac:dyDescent="0.2"/>
    <row customFormat="1" r="93" s="3" x14ac:dyDescent="0.2"/>
    <row customFormat="1" r="94" s="3" x14ac:dyDescent="0.2"/>
    <row customFormat="1" r="95" s="3" x14ac:dyDescent="0.2"/>
    <row customFormat="1" r="96" s="3" x14ac:dyDescent="0.2"/>
    <row customFormat="1" r="97" s="3" x14ac:dyDescent="0.2"/>
    <row customFormat="1" r="98" s="3" x14ac:dyDescent="0.2"/>
    <row customFormat="1" r="99" s="3" x14ac:dyDescent="0.2"/>
    <row customFormat="1" r="100" s="3" x14ac:dyDescent="0.2"/>
    <row customFormat="1" r="101" s="3" x14ac:dyDescent="0.2"/>
    <row customFormat="1" r="102" s="3" x14ac:dyDescent="0.2"/>
    <row customFormat="1" r="103" s="3" x14ac:dyDescent="0.2"/>
    <row customFormat="1" r="104" s="3" x14ac:dyDescent="0.2"/>
    <row customFormat="1" r="105" s="3" x14ac:dyDescent="0.2"/>
    <row customFormat="1" r="106" s="3" x14ac:dyDescent="0.2"/>
    <row customFormat="1" r="107" s="3" x14ac:dyDescent="0.2"/>
    <row customFormat="1" r="108" s="3" x14ac:dyDescent="0.2"/>
    <row customFormat="1" r="109" s="3" x14ac:dyDescent="0.2"/>
    <row customFormat="1" r="110" s="3" x14ac:dyDescent="0.2"/>
    <row customFormat="1" r="111" s="3" x14ac:dyDescent="0.2"/>
    <row customFormat="1" r="112" s="3" x14ac:dyDescent="0.2"/>
    <row customFormat="1" r="113" s="3" spans="1:5" x14ac:dyDescent="0.2"/>
    <row customFormat="1" r="114" s="3" spans="1:5" x14ac:dyDescent="0.2"/>
    <row customFormat="1" r="115" s="3" spans="1:5" x14ac:dyDescent="0.2"/>
    <row customFormat="1" r="116" s="3" spans="1:5" x14ac:dyDescent="0.2"/>
    <row customFormat="1" r="117" s="3" spans="1:5" x14ac:dyDescent="0.2"/>
    <row customFormat="1" r="118" s="3" spans="1:5" x14ac:dyDescent="0.2"/>
    <row customFormat="1" r="119" s="3" spans="1:5" x14ac:dyDescent="0.2"/>
    <row customFormat="1" r="120" s="3" spans="1:5" x14ac:dyDescent="0.2"/>
    <row customFormat="1" r="121" s="3" spans="1:5" x14ac:dyDescent="0.2"/>
    <row customFormat="1" r="122" s="3" spans="1:5" x14ac:dyDescent="0.2"/>
    <row customFormat="1" r="123" s="3" spans="1:5" x14ac:dyDescent="0.2"/>
    <row customFormat="1" r="124" s="3" spans="1:5" x14ac:dyDescent="0.2"/>
    <row customFormat="1" r="125" s="3" spans="1:5" x14ac:dyDescent="0.2"/>
    <row customFormat="1" r="126" s="3" spans="1:5" x14ac:dyDescent="0.2"/>
    <row r="127" spans="1:5" x14ac:dyDescent="0.2">
      <c r="A127" s="3"/>
      <c r="B127" s="3"/>
      <c r="C127" s="3"/>
      <c r="D127" s="3"/>
      <c r="E127" s="3"/>
    </row>
  </sheetData>
  <mergeCells count="6">
    <mergeCell ref="A36:K36"/>
    <mergeCell ref="A37:K37"/>
    <mergeCell ref="A2:K2"/>
    <mergeCell ref="A1:K1"/>
    <mergeCell ref="A31:K31"/>
    <mergeCell ref="A32:K32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Transportation
LSA Staff Contact:  Michael Guanci (515.729.7755) &Umichael.guanci@legis.iowa.gov &U
&C&G
&R&G]]></oddFooter>
  </headerFooter>
  <ignoredErrors>
    <ignoredError sqref="A19:A28 C19:G28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35"/>
  <sheetViews>
    <sheetView workbookViewId="0">
      <pane activePane="bottomLeft" state="frozen" topLeftCell="A2" ySplit="1"/>
      <selection activeCell="B1" pane="bottomLeft" sqref="B1:B35"/>
    </sheetView>
  </sheetViews>
  <sheetFormatPr customHeight="1" defaultColWidth="9" defaultRowHeight="12.75" x14ac:dyDescent="0.2"/>
  <cols>
    <col min="1" max="1" bestFit="true" customWidth="true" style="31" width="12.0" collapsed="true"/>
    <col min="2" max="2" bestFit="true" customWidth="true" style="32" width="12.0" collapsed="true"/>
    <col min="3" max="3" bestFit="true" customWidth="true" style="32" width="13.0" collapsed="true"/>
    <col min="4" max="4" bestFit="true" customWidth="true" style="33" width="17.42578125" collapsed="true"/>
    <col min="5" max="5" bestFit="true" customWidth="true" style="33" width="19.28515625" collapsed="true"/>
    <col min="6" max="6" bestFit="true" customWidth="true" style="33" width="30.140625" collapsed="true"/>
    <col min="7" max="16384" style="31" width="9.0" collapsed="true"/>
  </cols>
  <sheetData>
    <row customFormat="1" customHeight="1" ht="12.75" r="1" s="24" spans="1:6" x14ac:dyDescent="0.2">
      <c r="A1" s="20" t="s">
        <v>10</v>
      </c>
      <c r="B1" s="21" t="s">
        <v>11</v>
      </c>
      <c r="C1" s="21" t="s">
        <v>12</v>
      </c>
      <c r="D1" s="22" t="s">
        <v>13</v>
      </c>
      <c r="E1" s="22" t="s">
        <v>14</v>
      </c>
      <c r="F1" s="23" t="s">
        <v>15</v>
      </c>
    </row>
    <row customFormat="1" customHeight="1" ht="12.75" r="2" s="28" spans="1:6" x14ac:dyDescent="0.2">
      <c r="A2" s="25">
        <v>1983</v>
      </c>
      <c r="B2" s="26">
        <v>476</v>
      </c>
      <c r="C2" s="26">
        <v>76</v>
      </c>
      <c r="D2" s="27"/>
      <c r="E2" s="27"/>
      <c r="F2" s="27"/>
    </row>
    <row customFormat="1" customHeight="1" ht="12.75" r="3" s="28" spans="1:6" x14ac:dyDescent="0.2">
      <c r="A3" s="25">
        <v>1984</v>
      </c>
      <c r="B3" s="26">
        <v>541</v>
      </c>
      <c r="C3" s="26">
        <v>52</v>
      </c>
      <c r="D3" s="27"/>
      <c r="E3" s="27"/>
      <c r="F3" s="27"/>
    </row>
    <row customFormat="1" customHeight="1" ht="12.75" r="4" s="28" spans="1:6" x14ac:dyDescent="0.2">
      <c r="A4" s="25">
        <v>1985</v>
      </c>
      <c r="B4" s="26">
        <v>561</v>
      </c>
      <c r="C4" s="26">
        <v>35</v>
      </c>
      <c r="D4" s="27"/>
      <c r="E4" s="27"/>
      <c r="F4" s="27"/>
    </row>
    <row customFormat="1" customHeight="1" ht="12.75" r="5" s="28" spans="1:6" x14ac:dyDescent="0.2">
      <c r="A5" s="25">
        <v>1986</v>
      </c>
      <c r="B5" s="26">
        <v>400</v>
      </c>
      <c r="C5" s="26">
        <v>42</v>
      </c>
      <c r="D5" s="27"/>
      <c r="E5" s="27"/>
      <c r="F5" s="27"/>
    </row>
    <row customFormat="1" customHeight="1" ht="12.75" r="6" s="28" spans="1:6" x14ac:dyDescent="0.2">
      <c r="A6" s="25">
        <v>1987</v>
      </c>
      <c r="B6" s="26">
        <v>376</v>
      </c>
      <c r="C6" s="26">
        <v>37</v>
      </c>
      <c r="D6" s="27"/>
      <c r="E6" s="27"/>
      <c r="F6" s="27"/>
    </row>
    <row customFormat="1" customHeight="1" ht="12.75" r="7" s="28" spans="1:6" x14ac:dyDescent="0.2">
      <c r="A7" s="25">
        <v>1988</v>
      </c>
      <c r="B7" s="26">
        <v>320</v>
      </c>
      <c r="C7" s="26">
        <v>25</v>
      </c>
      <c r="D7" s="27"/>
      <c r="E7" s="27"/>
      <c r="F7" s="27"/>
    </row>
    <row customFormat="1" customHeight="1" ht="12.75" r="8" s="28" spans="1:6" x14ac:dyDescent="0.2">
      <c r="A8" s="25">
        <v>1989</v>
      </c>
      <c r="B8" s="26">
        <v>430</v>
      </c>
      <c r="C8" s="26">
        <v>50</v>
      </c>
      <c r="D8" s="27"/>
      <c r="E8" s="27"/>
      <c r="F8" s="27"/>
    </row>
    <row customFormat="1" customHeight="1" ht="12.75" r="9" s="28" spans="1:6" x14ac:dyDescent="0.2">
      <c r="A9" s="29">
        <v>1990</v>
      </c>
      <c r="B9" s="30">
        <v>500</v>
      </c>
      <c r="C9" s="30">
        <v>55</v>
      </c>
      <c r="D9" s="27"/>
      <c r="E9" s="27"/>
      <c r="F9" s="27"/>
    </row>
    <row customFormat="1" customHeight="1" ht="12.75" r="10" s="28" spans="1:6" x14ac:dyDescent="0.2">
      <c r="A10" s="29">
        <v>1992</v>
      </c>
      <c r="B10" s="30">
        <v>460</v>
      </c>
      <c r="C10" s="30">
        <v>30</v>
      </c>
      <c r="D10" s="27"/>
      <c r="E10" s="27"/>
      <c r="F10" s="27"/>
    </row>
    <row customFormat="1" customHeight="1" ht="12.75" r="11" s="28" spans="1:6" x14ac:dyDescent="0.2">
      <c r="A11" s="29">
        <v>1993</v>
      </c>
      <c r="B11" s="30">
        <v>475</v>
      </c>
      <c r="C11" s="30">
        <v>30</v>
      </c>
      <c r="D11" s="27"/>
      <c r="E11" s="27"/>
      <c r="F11" s="27"/>
    </row>
    <row customFormat="1" customHeight="1" ht="12.75" r="12" s="28" spans="1:6" x14ac:dyDescent="0.2">
      <c r="A12" s="29">
        <v>1994</v>
      </c>
      <c r="B12" s="30">
        <v>540</v>
      </c>
      <c r="C12" s="30">
        <v>71</v>
      </c>
      <c r="D12" s="27"/>
      <c r="E12" s="27"/>
      <c r="F12" s="27"/>
    </row>
    <row customFormat="1" customHeight="1" ht="12.75" r="13" s="28" spans="1:6" x14ac:dyDescent="0.2">
      <c r="A13" s="29">
        <v>1995</v>
      </c>
      <c r="B13" s="30">
        <v>412</v>
      </c>
      <c r="C13" s="30">
        <v>91</v>
      </c>
      <c r="D13" s="27"/>
      <c r="E13" s="27"/>
      <c r="F13" s="27"/>
    </row>
    <row customFormat="1" customHeight="1" ht="12.75" r="14" s="28" spans="1:6" x14ac:dyDescent="0.2">
      <c r="A14" s="29">
        <v>1997</v>
      </c>
      <c r="B14" s="30">
        <v>446</v>
      </c>
      <c r="C14" s="30">
        <v>129</v>
      </c>
      <c r="D14" s="27"/>
      <c r="E14" s="27"/>
      <c r="F14" s="27"/>
    </row>
    <row customFormat="1" customHeight="1" ht="12.75" r="15" s="28" spans="1:6" x14ac:dyDescent="0.2">
      <c r="A15" s="29">
        <v>1998</v>
      </c>
      <c r="B15" s="30">
        <v>533</v>
      </c>
      <c r="C15" s="30">
        <v>198</v>
      </c>
      <c r="D15" s="27"/>
      <c r="E15" s="27"/>
      <c r="F15" s="27"/>
    </row>
    <row customFormat="1" customHeight="1" ht="12.75" r="16" s="28" spans="1:6" x14ac:dyDescent="0.2">
      <c r="A16" s="29">
        <v>1999</v>
      </c>
      <c r="B16" s="30">
        <v>468</v>
      </c>
      <c r="C16" s="30">
        <v>131</v>
      </c>
      <c r="D16" s="27"/>
      <c r="E16" s="27"/>
      <c r="F16" s="27"/>
    </row>
    <row customFormat="1" customHeight="1" ht="12.75" r="17" s="28" spans="1:20" x14ac:dyDescent="0.2">
      <c r="A17" s="29">
        <v>2000</v>
      </c>
      <c r="B17" s="30">
        <v>622</v>
      </c>
      <c r="C17" s="30">
        <v>102</v>
      </c>
      <c r="D17" s="27"/>
      <c r="E17" s="27"/>
      <c r="F17" s="27"/>
    </row>
    <row customFormat="1" customHeight="1" ht="12.75" r="18" s="28" spans="1:20" x14ac:dyDescent="0.2">
      <c r="A18" s="29">
        <v>2001</v>
      </c>
      <c r="B18" s="30">
        <v>578</v>
      </c>
      <c r="C18" s="30">
        <v>120</v>
      </c>
      <c r="D18" s="27">
        <v>272.2</v>
      </c>
      <c r="E18" s="27">
        <v>229.3</v>
      </c>
      <c r="F18" s="27">
        <v>501.7</v>
      </c>
    </row>
    <row customFormat="1" customHeight="1" ht="12.75" r="19" s="28" spans="1:20" x14ac:dyDescent="0.2">
      <c r="A19" s="29">
        <v>2002</v>
      </c>
      <c r="B19" s="30">
        <v>448</v>
      </c>
      <c r="C19" s="30">
        <v>206</v>
      </c>
      <c r="D19" s="27">
        <v>234.6</v>
      </c>
      <c r="E19" s="27">
        <v>242.3</v>
      </c>
      <c r="F19" s="27">
        <v>476.9</v>
      </c>
    </row>
    <row customFormat="1" customHeight="1" ht="12.75" r="20" s="28" spans="1:20" x14ac:dyDescent="0.2">
      <c r="A20" s="29">
        <v>2003</v>
      </c>
      <c r="B20" s="30">
        <v>616</v>
      </c>
      <c r="C20" s="30">
        <v>165</v>
      </c>
      <c r="D20" s="27">
        <v>270.2</v>
      </c>
      <c r="E20" s="27">
        <v>199</v>
      </c>
      <c r="F20" s="27">
        <v>469.2</v>
      </c>
    </row>
    <row customFormat="1" customHeight="1" ht="12.75" r="21" s="28" spans="1:20" x14ac:dyDescent="0.2">
      <c r="A21" s="29">
        <v>2004</v>
      </c>
      <c r="B21" s="30">
        <v>485</v>
      </c>
      <c r="C21" s="30">
        <v>93</v>
      </c>
      <c r="D21" s="23">
        <v>269.60000000000002</v>
      </c>
      <c r="E21" s="23">
        <v>195</v>
      </c>
      <c r="F21" s="23">
        <v>464.6</v>
      </c>
    </row>
    <row customFormat="1" customHeight="1" ht="12.75" r="22" s="28" spans="1:20" x14ac:dyDescent="0.2">
      <c r="A22" s="29">
        <v>2005</v>
      </c>
      <c r="B22" s="30">
        <v>370</v>
      </c>
      <c r="C22" s="30">
        <v>121</v>
      </c>
      <c r="D22" s="23">
        <v>265.8</v>
      </c>
      <c r="E22" s="23">
        <v>195</v>
      </c>
      <c r="F22" s="23">
        <v>460.8</v>
      </c>
      <c r="J22" s="37"/>
      <c r="K22" s="37"/>
      <c r="L22" s="38"/>
      <c r="M22" s="39"/>
      <c r="N22" s="38"/>
      <c r="O22" s="40"/>
      <c r="P22" s="41"/>
      <c r="Q22" s="40"/>
      <c r="R22" s="41"/>
      <c r="S22" s="40"/>
      <c r="T22" s="41"/>
    </row>
    <row customFormat="1" customHeight="1" ht="12.75" r="23" s="28" spans="1:20" x14ac:dyDescent="0.2">
      <c r="A23" s="29">
        <v>2006</v>
      </c>
      <c r="B23" s="30">
        <v>419</v>
      </c>
      <c r="C23" s="30">
        <v>85</v>
      </c>
      <c r="D23" s="23">
        <v>255.4</v>
      </c>
      <c r="E23" s="23">
        <v>207.4</v>
      </c>
      <c r="F23" s="23">
        <v>462.8</v>
      </c>
      <c r="J23" s="37"/>
      <c r="K23" s="37"/>
      <c r="L23" s="38"/>
      <c r="M23" s="39"/>
      <c r="N23" s="38"/>
      <c r="O23" s="40"/>
      <c r="P23" s="41"/>
      <c r="Q23" s="40"/>
      <c r="R23" s="41"/>
      <c r="S23" s="40"/>
      <c r="T23" s="41"/>
    </row>
    <row customFormat="1" customHeight="1" ht="12.75" r="24" s="28" spans="1:20" x14ac:dyDescent="0.2">
      <c r="A24" s="29">
        <v>2007</v>
      </c>
      <c r="B24" s="30">
        <v>300</v>
      </c>
      <c r="C24" s="30">
        <v>47</v>
      </c>
      <c r="D24" s="23">
        <v>237.5</v>
      </c>
      <c r="E24" s="23">
        <v>201.1</v>
      </c>
      <c r="F24" s="23">
        <v>438.6</v>
      </c>
    </row>
    <row customFormat="1" customHeight="1" ht="12.75" r="25" s="28" spans="1:20" x14ac:dyDescent="0.2">
      <c r="A25" s="29">
        <v>2008</v>
      </c>
      <c r="B25" s="30">
        <v>322</v>
      </c>
      <c r="C25" s="30">
        <v>70</v>
      </c>
      <c r="D25" s="23">
        <v>235.5</v>
      </c>
      <c r="E25" s="23">
        <v>230.1</v>
      </c>
      <c r="F25" s="23">
        <v>465.6</v>
      </c>
    </row>
    <row customFormat="1" customHeight="1" ht="12.75" r="26" s="28" spans="1:20" x14ac:dyDescent="0.2">
      <c r="A26" s="29">
        <v>2009</v>
      </c>
      <c r="B26" s="30">
        <v>483</v>
      </c>
      <c r="C26" s="30">
        <v>42</v>
      </c>
      <c r="D26" s="23">
        <v>239.3</v>
      </c>
      <c r="E26" s="23">
        <v>230.1</v>
      </c>
      <c r="F26" s="23">
        <v>469.4</v>
      </c>
    </row>
    <row customFormat="1" customHeight="1" ht="12.75" r="27" s="28" spans="1:20" x14ac:dyDescent="0.2">
      <c r="A27" s="29">
        <v>2010</v>
      </c>
      <c r="B27" s="30">
        <v>841</v>
      </c>
      <c r="C27" s="30">
        <v>30</v>
      </c>
      <c r="D27" s="23">
        <v>252.1</v>
      </c>
      <c r="E27" s="23">
        <v>230.1</v>
      </c>
      <c r="F27" s="23">
        <v>482.2</v>
      </c>
    </row>
    <row customFormat="1" customHeight="1" ht="12.75" r="28" s="28" spans="1:20" x14ac:dyDescent="0.2">
      <c r="A28" s="29">
        <v>2011</v>
      </c>
      <c r="B28" s="30">
        <v>413</v>
      </c>
      <c r="C28" s="30">
        <v>70</v>
      </c>
      <c r="D28" s="23">
        <v>258.10000000000002</v>
      </c>
      <c r="E28" s="23">
        <v>246.3</v>
      </c>
      <c r="F28" s="23">
        <v>504.4</v>
      </c>
    </row>
    <row customFormat="1" customHeight="1" ht="12.75" r="29" s="28" spans="1:20" x14ac:dyDescent="0.2">
      <c r="A29" s="29">
        <v>2012</v>
      </c>
      <c r="B29" s="30">
        <v>577</v>
      </c>
      <c r="C29" s="30">
        <v>43</v>
      </c>
      <c r="D29" s="23">
        <v>292.3</v>
      </c>
      <c r="E29" s="23">
        <v>221.6</v>
      </c>
      <c r="F29" s="23">
        <v>513.9</v>
      </c>
    </row>
    <row customFormat="1" customHeight="1" ht="12.75" r="30" s="28" spans="1:20" x14ac:dyDescent="0.2">
      <c r="A30" s="29">
        <v>2013</v>
      </c>
      <c r="B30" s="30">
        <v>652</v>
      </c>
      <c r="C30" s="30">
        <v>82</v>
      </c>
      <c r="D30" s="23">
        <v>307.7</v>
      </c>
      <c r="E30" s="23">
        <v>280</v>
      </c>
      <c r="F30" s="23">
        <v>587.70000000000005</v>
      </c>
    </row>
    <row customFormat="1" customHeight="1" ht="12.75" r="31" s="28" spans="1:20" x14ac:dyDescent="0.2">
      <c r="A31" s="29">
        <v>2014</v>
      </c>
      <c r="B31" s="30">
        <v>445</v>
      </c>
      <c r="C31" s="30">
        <v>55</v>
      </c>
      <c r="D31" s="23">
        <v>318.39999999999998</v>
      </c>
      <c r="E31" s="23">
        <v>303.89999999999998</v>
      </c>
      <c r="F31" s="23">
        <v>622.29999999999995</v>
      </c>
    </row>
    <row customFormat="1" customHeight="1" ht="12.75" r="32" s="28" spans="1:20" x14ac:dyDescent="0.2">
      <c r="A32" s="31">
        <v>2015</v>
      </c>
      <c r="B32" s="30">
        <v>731</v>
      </c>
      <c r="C32" s="30">
        <v>106</v>
      </c>
      <c r="D32" s="23">
        <v>335.1</v>
      </c>
      <c r="E32" s="23">
        <v>309.5</v>
      </c>
      <c r="F32" s="23">
        <v>644.6</v>
      </c>
    </row>
    <row customHeight="1" ht="12.75" r="33" spans="1:6" x14ac:dyDescent="0.2">
      <c r="A33" s="31">
        <v>2016</v>
      </c>
      <c r="B33" s="32">
        <v>525</v>
      </c>
      <c r="C33" s="32">
        <v>88</v>
      </c>
      <c r="D33" s="33">
        <v>458.8</v>
      </c>
      <c r="E33" s="33">
        <v>307.8</v>
      </c>
      <c r="F33" s="33">
        <v>766.6</v>
      </c>
    </row>
    <row customHeight="1" ht="12.75" r="34" spans="1:6" x14ac:dyDescent="0.2">
      <c r="A34" s="31">
        <v>2017</v>
      </c>
      <c r="B34" s="32">
        <v>456</v>
      </c>
      <c r="C34" s="32">
        <v>105</v>
      </c>
      <c r="D34" s="33">
        <v>459.7</v>
      </c>
      <c r="E34" s="33">
        <v>336.3</v>
      </c>
      <c r="F34" s="33">
        <v>796</v>
      </c>
    </row>
    <row customHeight="1" ht="12.75" r="35" spans="1:6" x14ac:dyDescent="0.2">
      <c r="A35" s="31">
        <v>2018</v>
      </c>
      <c r="B35" s="32">
        <v>552</v>
      </c>
      <c r="C35" s="32">
        <v>81</v>
      </c>
      <c r="D35" s="33">
        <v>456.8</v>
      </c>
      <c r="E35" s="33">
        <v>348.9</v>
      </c>
      <c r="F35" s="33">
        <v>805.7</v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9.140625" defaultRowHeight="12" x14ac:dyDescent="0.2"/>
  <cols>
    <col min="1" max="1" bestFit="true" customWidth="true" style="34" width="30.42578125" collapsed="true"/>
    <col min="2" max="2" bestFit="true" customWidth="true" style="34" width="52.28515625" collapsed="true"/>
    <col min="3" max="4" style="34" width="9.140625" collapsed="true"/>
    <col min="5" max="5" customWidth="true" style="34" width="31.7109375" collapsed="true"/>
    <col min="6" max="8" style="34" width="9.140625" collapsed="true"/>
    <col min="9" max="9" customWidth="true" hidden="true" style="34" width="0.0" collapsed="true"/>
    <col min="10" max="16384" style="34" width="9.140625" collapsed="true"/>
  </cols>
  <sheetData>
    <row r="1" spans="1:9" x14ac:dyDescent="0.2">
      <c r="A1" s="34" t="s">
        <v>16</v>
      </c>
      <c r="B1" s="35"/>
      <c r="I1" s="34" t="s">
        <v>17</v>
      </c>
    </row>
    <row r="2" spans="1:9" x14ac:dyDescent="0.2">
      <c r="A2" s="34" t="s">
        <v>8</v>
      </c>
      <c r="B2" s="35"/>
      <c r="I2" s="34" t="s">
        <v>18</v>
      </c>
    </row>
    <row r="3" spans="1:9" x14ac:dyDescent="0.2">
      <c r="A3" s="34" t="s">
        <v>9</v>
      </c>
      <c r="B3" s="34" t="s">
        <v>17</v>
      </c>
      <c r="I3" s="34" t="s">
        <v>19</v>
      </c>
    </row>
    <row r="4" spans="1:9" x14ac:dyDescent="0.2">
      <c r="A4" s="34" t="s">
        <v>20</v>
      </c>
      <c r="B4" s="36"/>
      <c r="I4" s="34" t="s">
        <v>21</v>
      </c>
    </row>
    <row r="5" spans="1:9" x14ac:dyDescent="0.2">
      <c r="E5" s="35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2007-01-12T16:16:01Z</dcterms:created>
  <dc:creator>Guanci, Michael [LEGIS]</dc:creator>
  <cp:lastModifiedBy>Broich, Adam [LEGIS]</cp:lastModifiedBy>
  <cp:lastPrinted>2018-07-31T13:34:25Z</cp:lastPrinted>
  <dcterms:modified xsi:type="dcterms:W3CDTF">2018-10-12T20:25:45Z</dcterms:modified>
</cp:coreProperties>
</file>