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 defaultThemeVersion="124226"/>
  <mc:AlternateContent>
    <mc:Choice Requires="x15">
      <x15ac:absPath xmlns:x15ac="http://schemas.microsoft.com/office/spreadsheetml/2010/11/ac" url="\\legislature.intranet\prod\LINC\LINCCLIENT\users\temp\JACTON\"/>
    </mc:Choice>
  </mc:AlternateContent>
  <xr:revisionPtr documentId="10_ncr:100000_{FE8ACA5F-6BC0-4702-93DF-5900AA9253BD}" revIDLastSave="0" xr10:uidLastSave="{00000000-0000-0000-0000-000000000000}" xr6:coauthVersionLast="31" xr6:coauthVersionMax="31"/>
  <bookViews>
    <workbookView windowHeight="3570" windowWidth="8355" xWindow="240" xr2:uid="{00000000-000D-0000-FFFF-FFFF00000000}" yWindow="120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Factbook!$B$1:$Q$57</definedName>
  </definedNames>
  <calcPr calcId="179017"/>
</workbook>
</file>

<file path=xl/calcChain.xml><?xml version="1.0" encoding="utf-8"?>
<calcChain xmlns="http://schemas.openxmlformats.org/spreadsheetml/2006/main">
  <c i="1" l="1" r="K23"/>
  <c i="1" r="K26"/>
  <c i="1" r="G26"/>
  <c i="1" r="G23"/>
  <c i="1" r="K20"/>
  <c i="1" r="G20"/>
  <c i="1" r="K17"/>
  <c i="1" r="G17"/>
  <c i="1" r="G18"/>
  <c i="1" r="K14"/>
  <c i="1" r="G14"/>
  <c i="1" r="K11"/>
  <c i="1" r="G11"/>
  <c i="1" r="K8"/>
  <c i="1" r="G8"/>
  <c i="1" l="1" r="C26"/>
  <c i="1" l="1" r="C28"/>
  <c i="1" r="C27"/>
  <c i="1" l="1" r="E27"/>
  <c i="1" r="G27"/>
  <c i="1" r="K28"/>
  <c i="1" r="G28"/>
  <c i="1" r="C7"/>
  <c i="1" r="L7" s="1"/>
  <c i="1" r="C8"/>
  <c i="1" r="N8" s="1"/>
  <c i="1" r="C9"/>
  <c i="1" r="L9" s="1"/>
  <c i="1" r="C10"/>
  <c i="1" r="N10" s="1"/>
  <c i="1" r="C11"/>
  <c i="1" r="L11" s="1"/>
  <c i="1" r="C12"/>
  <c i="1" r="N12" s="1"/>
  <c i="1" r="C13"/>
  <c i="1" r="L13" s="1"/>
  <c i="1" r="C14"/>
  <c i="1" r="N14" s="1"/>
  <c i="1" r="C15"/>
  <c i="1" r="L15" s="1"/>
  <c i="1" r="C16"/>
  <c i="1" r="N16" s="1"/>
  <c i="1" r="C17"/>
  <c i="1" r="L17" s="1"/>
  <c i="1" r="C18"/>
  <c i="1" r="N18" s="1"/>
  <c i="1" r="C19"/>
  <c i="1" r="L19" s="1"/>
  <c i="1" r="C20"/>
  <c i="1" r="N20" s="1"/>
  <c i="1" r="C21"/>
  <c i="1" r="L21" s="1"/>
  <c i="1" r="C22"/>
  <c i="1" r="N22" s="1"/>
  <c i="1" r="C23"/>
  <c i="1" r="L23" s="1"/>
  <c i="1" r="C24"/>
  <c i="1" r="N24" s="1"/>
  <c i="1" r="C25"/>
  <c i="1" r="L25" s="1"/>
  <c i="1" r="N26"/>
  <c i="1" r="L27"/>
  <c i="1" r="N28"/>
  <c i="1" r="C6"/>
  <c i="1" r="N6" s="1"/>
  <c i="1" l="1" r="G6"/>
  <c i="1" r="K6"/>
  <c i="1" r="E7"/>
  <c i="1" r="I7"/>
  <c i="1" r="M7"/>
  <c i="1" r="E9"/>
  <c i="1" r="I9"/>
  <c i="1" r="M9"/>
  <c i="1" r="G10"/>
  <c i="1" r="K10"/>
  <c i="1" r="E11"/>
  <c i="1" r="I11"/>
  <c i="1" r="M11"/>
  <c i="1" r="G12"/>
  <c i="1" r="K12"/>
  <c i="1" r="E13"/>
  <c i="1" r="I13"/>
  <c i="1" r="M13"/>
  <c i="1" r="E15"/>
  <c i="1" r="I15"/>
  <c i="1" r="M15"/>
  <c i="1" r="G16"/>
  <c i="1" r="K16"/>
  <c i="1" r="E17"/>
  <c i="1" r="I17"/>
  <c i="1" r="M17"/>
  <c i="1" r="K18"/>
  <c i="1" r="E19"/>
  <c i="1" r="I19"/>
  <c i="1" r="M19"/>
  <c i="1" r="E21"/>
  <c i="1" r="I21"/>
  <c i="1" r="M21"/>
  <c i="1" r="G22"/>
  <c i="1" r="K22"/>
  <c i="1" r="E23"/>
  <c i="1" r="I23"/>
  <c i="1" r="M23"/>
  <c i="1" r="G24"/>
  <c i="1" r="K24"/>
  <c i="1" r="E25"/>
  <c i="1" r="I25"/>
  <c i="1" r="M25"/>
  <c i="1" r="I27"/>
  <c i="1" r="M27"/>
  <c i="1" r="H6"/>
  <c i="1" r="L6"/>
  <c i="1" r="F7"/>
  <c i="1" r="J7"/>
  <c i="1" r="N7"/>
  <c i="1" r="H8"/>
  <c i="1" r="L8"/>
  <c i="1" r="F9"/>
  <c i="1" r="J9"/>
  <c i="1" r="N9"/>
  <c i="1" r="H10"/>
  <c i="1" r="L10"/>
  <c i="1" r="F11"/>
  <c i="1" r="J11"/>
  <c i="1" r="N11"/>
  <c i="1" r="H12"/>
  <c i="1" r="L12"/>
  <c i="1" r="F13"/>
  <c i="1" r="J13"/>
  <c i="1" r="N13"/>
  <c i="1" r="H14"/>
  <c i="1" r="L14"/>
  <c i="1" r="F15"/>
  <c i="1" r="J15"/>
  <c i="1" r="N15"/>
  <c i="1" r="H16"/>
  <c i="1" r="L16"/>
  <c i="1" r="F17"/>
  <c i="1" r="J17"/>
  <c i="1" r="N17"/>
  <c i="1" r="H18"/>
  <c i="1" r="L18"/>
  <c i="1" r="F19"/>
  <c i="1" r="J19"/>
  <c i="1" r="N19"/>
  <c i="1" r="H20"/>
  <c i="1" r="L20"/>
  <c i="1" r="F21"/>
  <c i="1" r="J21"/>
  <c i="1" r="N21"/>
  <c i="1" r="H22"/>
  <c i="1" r="L22"/>
  <c i="1" r="F23"/>
  <c i="1" r="J23"/>
  <c i="1" r="N23"/>
  <c i="1" r="H24"/>
  <c i="1" r="L24"/>
  <c i="1" r="F25"/>
  <c i="1" r="J25"/>
  <c i="1" r="N25"/>
  <c i="1" r="H26"/>
  <c i="1" r="L26"/>
  <c i="1" r="F27"/>
  <c i="1" r="J27"/>
  <c i="1" r="N27"/>
  <c i="1" r="H28"/>
  <c i="1" r="L28"/>
  <c i="1" r="E6"/>
  <c i="1" r="I6"/>
  <c i="1" r="M6"/>
  <c i="1" r="G7"/>
  <c i="1" r="K7"/>
  <c i="1" r="E8"/>
  <c i="1" r="I8"/>
  <c i="1" r="M8"/>
  <c i="1" r="G9"/>
  <c i="1" r="K9"/>
  <c i="1" r="E10"/>
  <c i="1" r="I10"/>
  <c i="1" r="M10"/>
  <c i="1" r="E12"/>
  <c i="1" r="I12"/>
  <c i="1" r="M12"/>
  <c i="1" r="G13"/>
  <c i="1" r="K13"/>
  <c i="1" r="E14"/>
  <c i="1" r="I14"/>
  <c i="1" r="M14"/>
  <c i="1" r="G15"/>
  <c i="1" r="K15"/>
  <c i="1" r="E16"/>
  <c i="1" r="I16"/>
  <c i="1" r="M16"/>
  <c i="1" r="E18"/>
  <c i="1" r="I18"/>
  <c i="1" r="M18"/>
  <c i="1" r="G19"/>
  <c i="1" r="K19"/>
  <c i="1" r="E20"/>
  <c i="1" r="I20"/>
  <c i="1" r="M20"/>
  <c i="1" r="G21"/>
  <c i="1" r="K21"/>
  <c i="1" r="E22"/>
  <c i="1" r="I22"/>
  <c i="1" r="M22"/>
  <c i="1" r="E24"/>
  <c i="1" r="I24"/>
  <c i="1" r="M24"/>
  <c i="1" r="G25"/>
  <c i="1" r="K25"/>
  <c i="1" r="E26"/>
  <c i="1" r="I26"/>
  <c i="1" r="M26"/>
  <c i="1" r="E28"/>
  <c i="1" r="I28"/>
  <c i="1" r="M28"/>
  <c i="1" r="F6"/>
  <c i="1" r="J6"/>
  <c i="1" r="H7"/>
  <c i="1" r="F8"/>
  <c i="1" r="J8"/>
  <c i="1" r="H9"/>
  <c i="1" r="F10"/>
  <c i="1" r="J10"/>
  <c i="1" r="H11"/>
  <c i="1" r="F12"/>
  <c i="1" r="J12"/>
  <c i="1" r="H13"/>
  <c i="1" r="F14"/>
  <c i="1" r="J14"/>
  <c i="1" r="H15"/>
  <c i="1" r="F16"/>
  <c i="1" r="J16"/>
  <c i="1" r="H17"/>
  <c i="1" r="F18"/>
  <c i="1" r="J18"/>
  <c i="1" r="H19"/>
  <c i="1" r="F20"/>
  <c i="1" r="J20"/>
  <c i="1" r="H21"/>
  <c i="1" r="F22"/>
  <c i="1" r="J22"/>
  <c i="1" r="H23"/>
  <c i="1" r="F24"/>
  <c i="1" r="J24"/>
  <c i="1" r="H25"/>
  <c i="1" r="F26"/>
  <c i="1" r="J26"/>
  <c i="1" r="H27"/>
  <c i="1" r="F28"/>
  <c i="1" r="J28"/>
</calcChain>
</file>

<file path=xl/sharedStrings.xml><?xml version="1.0" encoding="utf-8"?>
<sst xmlns="http://schemas.openxmlformats.org/spreadsheetml/2006/main" count="196" uniqueCount="84">
  <si>
    <t>Contractual (AFSCME)</t>
  </si>
  <si>
    <t>Fiscal</t>
  </si>
  <si>
    <t>Merit</t>
  </si>
  <si>
    <t xml:space="preserve"> Year </t>
  </si>
  <si>
    <t xml:space="preserve"> Steps </t>
  </si>
  <si>
    <t xml:space="preserve">       Steps       </t>
  </si>
  <si>
    <t xml:space="preserve">  plus $410</t>
  </si>
  <si>
    <t xml:space="preserve"> + Merit Step</t>
  </si>
  <si>
    <t>8 to 7</t>
  </si>
  <si>
    <t>%</t>
  </si>
  <si>
    <t>7 to 6</t>
  </si>
  <si>
    <t>(a)</t>
  </si>
  <si>
    <t>None</t>
  </si>
  <si>
    <t xml:space="preserve"> </t>
  </si>
  <si>
    <t>(b)</t>
  </si>
  <si>
    <t>(c)</t>
  </si>
  <si>
    <t>plus $650</t>
  </si>
  <si>
    <t>(d)</t>
  </si>
  <si>
    <t>(e)</t>
  </si>
  <si>
    <t>6 to 7</t>
  </si>
  <si>
    <t>(f)</t>
  </si>
  <si>
    <t>7 to 8</t>
  </si>
  <si>
    <t>Board</t>
  </si>
  <si>
    <t>Across the</t>
  </si>
  <si>
    <t>Min/Max</t>
  </si>
  <si>
    <t>(g)</t>
  </si>
  <si>
    <t>(i)</t>
  </si>
  <si>
    <t>(h)</t>
  </si>
  <si>
    <t xml:space="preserve"> + Step</t>
  </si>
  <si>
    <t xml:space="preserve"> + Merit</t>
  </si>
  <si>
    <t>+ 4.0%</t>
  </si>
  <si>
    <t>(j)</t>
  </si>
  <si>
    <t>+ 4.5%</t>
  </si>
  <si>
    <t>(k)</t>
  </si>
  <si>
    <t>+4.0%</t>
  </si>
  <si>
    <t>(l)</t>
  </si>
  <si>
    <t>(a)   Contractual employees received a $400 bonus in December 1992.</t>
  </si>
  <si>
    <t>(b)   Merit steps are optional at the discretion of the individual department.</t>
  </si>
  <si>
    <t>+4.5%</t>
  </si>
  <si>
    <t xml:space="preserve">               </t>
  </si>
  <si>
    <t>(m)</t>
  </si>
  <si>
    <t xml:space="preserve">       and 2.0% effective December 30, 1994.</t>
  </si>
  <si>
    <t>Noncontract</t>
  </si>
  <si>
    <t xml:space="preserve">       noncontract employees.</t>
  </si>
  <si>
    <t>(n)</t>
  </si>
  <si>
    <t xml:space="preserve">       and 2.0% starting with the pay periods that include January 1, for both FY 2014 and FY 2015.</t>
  </si>
  <si>
    <t xml:space="preserve">(a)   There were two increases for FY 1995, consisting of 2.0% effective July 1, 1994, </t>
  </si>
  <si>
    <t>FiscalYear</t>
  </si>
  <si>
    <t>MeritSteps</t>
  </si>
  <si>
    <t>ContractualAcrosstheBoard</t>
  </si>
  <si>
    <t>Steps</t>
  </si>
  <si>
    <t>NonContractAcrosstheBoard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</si>
  <si>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</si>
  <si>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</si>
  <si>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</si>
  <si>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</si>
  <si>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</si>
  <si>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</si>
  <si>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</si>
  <si>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</si>
  <si>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 xml:space="preserve"> beginning fiscal year biweekly base pay, starting with the pay periods that include July 1, </t>
  </si>
  <si>
    <t>Notes:</t>
  </si>
  <si>
    <t>(e)   All AFSCME employees were assigned to Pay Plan 014 and maximums were</t>
  </si>
  <si>
    <t>(g)  The FY 2005 increase was effective December 31, 2004.</t>
  </si>
  <si>
    <t>(i)   The FY 2006 merit plus 4.0% rate increase was set by the Governor for Executive Branch and</t>
  </si>
  <si>
    <t>Salary Increases of State Employees in Iowa</t>
  </si>
  <si>
    <t>(h)  The FY 2006 increase to the pay range maximum of 2.5% was effective April 1, 2006.</t>
  </si>
  <si>
    <t>(n)  Increase of 2.25% effective July 1, 2016, and 1.25% effective January 1, 2017.</t>
  </si>
  <si>
    <t xml:space="preserve">(a)    A one-time $300 payment for full-time employees at the top step was provided in December </t>
  </si>
  <si>
    <t xml:space="preserve">        1996.  Part-time employees at the top step received a one-time $150 payment.</t>
  </si>
  <si>
    <t>(b)   The number of steps was increased, but the minimum and maximums were retained.</t>
  </si>
  <si>
    <t>(d)   Noncontract employees were assigned to Pay Plan 000 and ranges were matched</t>
  </si>
  <si>
    <t xml:space="preserve">        to the AFSCME Pay Plan 014.</t>
  </si>
  <si>
    <t xml:space="preserve">        increased by 4.0%.</t>
  </si>
  <si>
    <t>(f)   The FY 2003 increase was effective November 1, 2002.</t>
  </si>
  <si>
    <t xml:space="preserve">(m) Provides nonrecurring additional payments each pay period equal to 1.0% of the employees' </t>
  </si>
  <si>
    <t>(l)    Increase of 2.0% effective July 1, 2012, and 1.0% effective January 1, 2013.</t>
  </si>
  <si>
    <t>(k)   Increase of 2.0% effective July 1, 2011, and 1.0% effective January 1, 2012.</t>
  </si>
  <si>
    <t>(j)    Increase of 2.0% effective June 25, 2010, and 1.0% effective December 24, 2010.</t>
  </si>
  <si>
    <t>+3.5%</t>
  </si>
  <si>
    <t>+3.0%</t>
  </si>
  <si>
    <t>(o)</t>
  </si>
  <si>
    <t>(o) An additional 1.0% merit available for satisfactory or better performance.</t>
  </si>
  <si>
    <t>(c)   The maximum was increased on average by 3.2% due to the additon of an eighth step.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</si>
</sst>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164" formatCode="0.0%"/>
    <numFmt numFmtId="165" formatCode="#,##0.0\ \ \ ;\(#,##0.0\)"/>
    <numFmt numFmtId="166" formatCode="0.0"/>
    <numFmt numFmtId="167" formatCode="* #,##0.0\ ;\(*#\,##0.0\ \)"/>
    <numFmt numFmtId="168" formatCode="#,##0.0\ "/>
    <numFmt numFmtId="169" formatCode="0.0\ \ \ "/>
  </numFmts>
  <fonts count="10" x14ac:knownFonts="1"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9"/>
  </cellStyleXfs>
  <cellXfs count="96">
    <xf borderId="0" fillId="0" fontId="0" numFmtId="0" xfId="0"/>
    <xf applyAlignment="1" borderId="0" fillId="0" fontId="0" numFmtId="0" xfId="0">
      <alignment horizontal="center"/>
    </xf>
    <xf applyFont="1" borderId="0" fillId="0" fontId="2" numFmtId="0" xfId="0"/>
    <xf applyAlignment="1" applyFont="1" borderId="0" fillId="0" fontId="2" numFmtId="0" xfId="0">
      <alignment horizontal="center"/>
    </xf>
    <xf applyAlignment="1" applyBorder="1" applyFont="1" borderId="0" fillId="0" fontId="3" numFmtId="0" xfId="0">
      <alignment horizontal="center"/>
    </xf>
    <xf applyAlignment="1" applyFont="1" borderId="0" fillId="0" fontId="3" numFmtId="0" xfId="0">
      <alignment horizontal="center"/>
    </xf>
    <xf applyAlignment="1" applyFont="1" borderId="0" fillId="0" fontId="2" numFmtId="0" xfId="0">
      <alignment vertical="top"/>
    </xf>
    <xf applyAlignment="1" applyFont="1" borderId="0" fillId="0" fontId="2" numFmtId="0" xfId="0">
      <alignment horizontal="center" vertical="top"/>
    </xf>
    <xf applyAlignment="1" applyFont="1" borderId="0" fillId="0" fontId="5" numFmtId="0" xfId="0">
      <alignment vertical="top"/>
    </xf>
    <xf applyAlignment="1" applyFont="1" borderId="0" fillId="0" fontId="5" numFmtId="0" xfId="0"/>
    <xf applyFont="1" borderId="0" fillId="0" fontId="5" numFmtId="0" xfId="0"/>
    <xf applyAlignment="1" applyBorder="1" applyFill="1" applyFont="1" borderId="0" fillId="0" fontId="5" numFmtId="0" xfId="0">
      <alignment horizontal="center"/>
    </xf>
    <xf applyAlignment="1" applyBorder="1" applyFill="1" applyFont="1" borderId="0" fillId="0" fontId="5" numFmtId="0" xfId="0">
      <alignment horizontal="right"/>
    </xf>
    <xf applyAlignment="1" applyBorder="1" applyFill="1" applyFont="1" applyNumberFormat="1" borderId="0" fillId="0" fontId="5" numFmtId="164" xfId="0">
      <alignment horizontal="right"/>
    </xf>
    <xf applyBorder="1" applyFill="1" applyFont="1" applyNumberFormat="1" borderId="0" fillId="0" fontId="5" numFmtId="164" xfId="0"/>
    <xf applyAlignment="1" applyBorder="1" applyFill="1" applyFont="1" applyNumberFormat="1" borderId="0" fillId="0" fontId="5" numFmtId="165" xfId="0">
      <alignment horizontal="right"/>
    </xf>
    <xf applyBorder="1" applyFill="1" applyFont="1" borderId="0" fillId="0" fontId="5" numFmtId="0" xfId="0"/>
    <xf applyAlignment="1" applyBorder="1" applyFill="1" applyFont="1" borderId="0" fillId="0" fontId="5" numFmtId="0" xfId="0">
      <alignment horizontal="left"/>
    </xf>
    <xf applyAlignment="1" applyBorder="1" applyFill="1" applyFont="1" applyProtection="1" borderId="0" fillId="0" fontId="5" numFmtId="0" xfId="0">
      <alignment horizontal="center"/>
      <protection locked="0"/>
    </xf>
    <xf applyBorder="1" applyFill="1" applyFont="1" applyProtection="1" borderId="0" fillId="0" fontId="5" numFmtId="0" xfId="0">
      <protection locked="0"/>
    </xf>
    <xf applyAlignment="1" applyBorder="1" applyFill="1" applyFont="1" applyNumberFormat="1" applyProtection="1" borderId="0" fillId="0" fontId="5" numFmtId="165" xfId="0">
      <protection locked="0"/>
    </xf>
    <xf applyAlignment="1" applyBorder="1" applyFill="1" applyFont="1" applyProtection="1" borderId="0" fillId="0" fontId="5" numFmtId="0" xfId="0">
      <alignment horizontal="left"/>
      <protection locked="0"/>
    </xf>
    <xf applyBorder="1" applyFill="1" applyFont="1" applyNumberFormat="1" applyProtection="1" borderId="0" fillId="0" fontId="5" numFmtId="166" xfId="0">
      <protection locked="0"/>
    </xf>
    <xf applyAlignment="1" applyFont="1" borderId="0" fillId="0" fontId="5" numFmtId="0" xfId="0">
      <alignment horizontal="center"/>
    </xf>
    <xf applyAlignment="1" applyBorder="1" applyFill="1" applyFont="1" applyNumberFormat="1" borderId="0" fillId="0" fontId="5" numFmtId="166" xfId="0">
      <alignment horizontal="right"/>
    </xf>
    <xf applyAlignment="1" applyBorder="1" applyFill="1" applyFont="1" borderId="0" fillId="0" fontId="6" numFmtId="0" xfId="0">
      <alignment horizontal="left"/>
    </xf>
    <xf applyBorder="1" applyFill="1" applyFont="1" applyProtection="1" borderId="0" fillId="0" fontId="6" numFmtId="0" xfId="0">
      <protection locked="0"/>
    </xf>
    <xf applyAlignment="1" applyBorder="1" applyFont="1" borderId="1" fillId="0" fontId="2" numFmtId="0" xfId="0">
      <alignment horizontal="center"/>
    </xf>
    <xf applyAlignment="1" applyBorder="1" applyFont="1" borderId="1" fillId="0" fontId="2" numFmtId="0" xfId="0">
      <alignment horizontal="centerContinuous" vertical="top"/>
    </xf>
    <xf applyAlignment="1" applyBorder="1" applyFont="1" borderId="1" fillId="0" fontId="3" numFmtId="0" xfId="0">
      <alignment horizontal="centerContinuous"/>
    </xf>
    <xf applyAlignment="1" applyBorder="1" applyFont="1" borderId="1" fillId="0" fontId="3" numFmtId="0" xfId="0">
      <alignment horizontal="centerContinuous" vertical="top"/>
    </xf>
    <xf applyAlignment="1" applyBorder="1" applyFill="1" applyFont="1" applyProtection="1" borderId="0" fillId="0" fontId="5" numFmtId="0" xfId="0">
      <alignment horizontal="right"/>
      <protection locked="0"/>
    </xf>
    <xf applyAlignment="1" applyBorder="1" applyFill="1" applyFont="1" applyProtection="1" borderId="0" fillId="0" fontId="7" numFmtId="0" xfId="0">
      <alignment horizontal="left"/>
      <protection locked="0"/>
    </xf>
    <xf applyAlignment="1" applyFont="1" borderId="0" fillId="0" fontId="4" numFmtId="0" xfId="0">
      <alignment vertical="center"/>
    </xf>
    <xf applyAlignment="1" applyBorder="1" applyFont="1" borderId="0" fillId="0" fontId="3" numFmtId="0" xfId="0"/>
    <xf applyAlignment="1" applyBorder="1" applyFont="1" borderId="2" fillId="0" fontId="3" numFmtId="0" xfId="0">
      <alignment vertical="top"/>
    </xf>
    <xf applyAlignment="1" applyBorder="1" applyFill="1" applyFont="1" applyNumberFormat="1" borderId="0" fillId="0" fontId="5" numFmtId="49" xfId="0">
      <alignment horizontal="right"/>
    </xf>
    <xf applyBorder="1" applyFill="1" applyFont="1" applyProtection="1" borderId="0" fillId="0" fontId="7" numFmtId="0" xfId="0">
      <protection locked="0"/>
    </xf>
    <xf applyFont="1" borderId="0" fillId="0" fontId="8" numFmtId="0" xfId="0"/>
    <xf applyAlignment="1" applyBorder="1" applyFill="1" applyFont="1" applyNumberFormat="1" applyProtection="1" borderId="0" fillId="0" fontId="2" numFmtId="49" xfId="0">
      <alignment horizontal="left"/>
      <protection locked="0"/>
    </xf>
    <xf applyAlignment="1" applyFont="1" borderId="0" fillId="0" fontId="2" numFmtId="0" xfId="0">
      <alignment horizontal="left"/>
    </xf>
    <xf applyBorder="1" applyFill="1" applyFont="1" borderId="0" fillId="0" fontId="7" numFmtId="0" xfId="0"/>
    <xf applyAlignment="1" applyBorder="1" applyFill="1" applyFont="1" applyProtection="1" borderId="0" fillId="0" fontId="6" numFmtId="0" xfId="0">
      <alignment horizontal="left"/>
      <protection locked="0"/>
    </xf>
    <xf applyBorder="1" applyFill="1" applyFont="1" borderId="0" fillId="0" fontId="6" numFmtId="0" xfId="0"/>
    <xf applyBorder="1" applyFill="1" applyFont="1" applyProtection="1" borderId="0" fillId="0" fontId="0" numFmtId="0" xfId="0">
      <protection locked="0"/>
    </xf>
    <xf applyAlignment="1" applyBorder="1" applyFill="1" applyFont="1" applyProtection="1" borderId="0" fillId="0" fontId="0" numFmtId="0" xfId="0">
      <alignment horizontal="center"/>
      <protection locked="0"/>
    </xf>
    <xf applyBorder="1" applyFill="1" applyFont="1" borderId="0" fillId="0" fontId="0" numFmtId="0" xfId="0"/>
    <xf applyAlignment="1" applyBorder="1" applyFill="1" applyFont="1" applyProtection="1" borderId="0" fillId="0" fontId="0" numFmtId="0" xfId="0">
      <alignment horizontal="right"/>
      <protection locked="0"/>
    </xf>
    <xf applyAlignment="1" applyBorder="1" applyFill="1" applyFont="1" applyNumberFormat="1" borderId="0" fillId="0" fontId="0" numFmtId="49" xfId="0">
      <alignment horizontal="right"/>
    </xf>
    <xf applyAlignment="1" applyBorder="1" applyFill="1" applyFont="1" applyNumberFormat="1" applyProtection="1" borderId="0" fillId="0" fontId="5" numFmtId="164" xfId="0">
      <alignment horizontal="right"/>
      <protection locked="0"/>
    </xf>
    <xf applyBorder="1" applyFill="1" applyFont="1" applyProtection="1" borderId="0" fillId="2" fontId="0" numFmtId="0" xfId="0">
      <protection locked="0"/>
    </xf>
    <xf applyBorder="1" applyFill="1" applyFont="1" applyProtection="1" borderId="0" fillId="2" fontId="5" numFmtId="0" xfId="0">
      <protection locked="0"/>
    </xf>
    <xf applyBorder="1" applyFill="1" applyFont="1" applyNumberFormat="1" applyProtection="1" borderId="0" fillId="2" fontId="5" numFmtId="166" xfId="0">
      <protection locked="0"/>
    </xf>
    <xf applyAlignment="1" applyBorder="1" applyFill="1" applyFont="1" applyProtection="1" borderId="0" fillId="2" fontId="5" numFmtId="0" xfId="0">
      <alignment horizontal="center"/>
      <protection locked="0"/>
    </xf>
    <xf applyFill="1" applyFont="1" borderId="0" fillId="2" fontId="5" numFmtId="0" xfId="0"/>
    <xf applyAlignment="1" applyBorder="1" applyFill="1" applyFont="1" applyProtection="1" borderId="0" fillId="0" fontId="0" numFmtId="0" xfId="0">
      <protection locked="0"/>
    </xf>
    <xf applyAlignment="1" applyBorder="1" applyFill="1" applyFont="1" applyNumberFormat="1" borderId="0" fillId="0" fontId="2" numFmtId="0" xfId="0">
      <alignment horizontal="center" vertical="top"/>
    </xf>
    <xf applyAlignment="1" applyBorder="1" applyFill="1" applyFont="1" borderId="0" fillId="0" fontId="2" numFmtId="0" xfId="0">
      <alignment horizontal="center" vertical="top"/>
    </xf>
    <xf applyAlignment="1" applyBorder="1" applyFill="1" applyFont="1" applyNumberFormat="1" borderId="0" fillId="0" fontId="0" numFmtId="0" xfId="0">
      <alignment horizontal="center" vertical="top"/>
    </xf>
    <xf applyAlignment="1" applyBorder="1" applyFill="1" applyFont="1" borderId="0" fillId="0" fontId="2" numFmtId="0" xfId="0">
      <alignment vertical="top"/>
    </xf>
    <xf applyAlignment="1" applyBorder="1" applyFill="1" applyFont="1" borderId="0" fillId="0" fontId="3" numFmtId="0" xfId="0">
      <alignment vertical="top"/>
    </xf>
    <xf applyAlignment="1" applyBorder="1" applyFill="1" applyFont="1" borderId="0" fillId="0" fontId="5" numFmtId="0" xfId="0">
      <alignment vertical="top"/>
    </xf>
    <xf applyAlignment="1" applyBorder="1" applyFill="1" applyFont="1" applyNumberFormat="1" borderId="0" fillId="0" fontId="5" numFmtId="5" xfId="0">
      <alignment horizontal="right"/>
    </xf>
    <xf applyBorder="1" applyFill="1" borderId="0" fillId="0" fontId="0" numFmtId="0" xfId="0"/>
    <xf applyFont="1" borderId="0" fillId="0" fontId="9" numFmtId="0" xfId="0"/>
    <xf applyAlignment="1" applyFont="1" borderId="0" fillId="0" fontId="9" numFmtId="0" xfId="0">
      <alignment wrapText="1"/>
    </xf>
    <xf applyAlignment="1" applyBorder="1" applyFont="1" applyNumberFormat="1" borderId="0" fillId="0" fontId="9" numFmtId="1" xfId="0">
      <alignment horizontal="left" vertical="top" wrapText="1"/>
    </xf>
    <xf applyAlignment="1" applyBorder="1" applyFill="1" applyFont="1" applyProtection="1" borderId="0" fillId="0" fontId="5" numFmtId="0" xfId="0">
      <alignment horizontal="center"/>
      <protection hidden="1"/>
    </xf>
    <xf applyAlignment="1" applyBorder="1" applyFill="1" applyFont="1" applyProtection="1" borderId="0" fillId="0" fontId="5" numFmtId="0" xfId="0">
      <alignment horizontal="right"/>
      <protection hidden="1"/>
    </xf>
    <xf applyAlignment="1" applyBorder="1" applyFill="1" applyFont="1" applyNumberFormat="1" applyProtection="1" borderId="0" fillId="0" fontId="5" numFmtId="164" xfId="1">
      <alignment horizontal="right"/>
      <protection hidden="1"/>
    </xf>
    <xf applyBorder="1" applyFill="1" applyFont="1" applyProtection="1" borderId="0" fillId="0" fontId="5" numFmtId="0" xfId="0">
      <protection hidden="1"/>
    </xf>
    <xf applyBorder="1" applyFill="1" applyFont="1" applyProtection="1" borderId="0" fillId="0" fontId="0" numFmtId="0" xfId="0">
      <protection hidden="1"/>
    </xf>
    <xf applyAlignment="1" applyBorder="1" applyFill="1" applyFont="1" applyProtection="1" borderId="0" fillId="0" fontId="6" numFmtId="0" xfId="0">
      <alignment horizontal="left"/>
      <protection hidden="1"/>
    </xf>
    <xf applyAlignment="1" applyBorder="1" applyFill="1" applyFont="1" applyProtection="1" borderId="0" fillId="0" fontId="0" numFmtId="0" xfId="0">
      <alignment horizontal="left"/>
      <protection hidden="1"/>
    </xf>
    <xf applyAlignment="1" applyBorder="1" applyFill="1" applyFont="1" applyNumberFormat="1" borderId="0" fillId="0" fontId="2" numFmtId="1" xfId="0">
      <alignment horizontal="right" vertical="top"/>
    </xf>
    <xf applyAlignment="1" applyBorder="1" applyFill="1" applyFont="1" applyNumberFormat="1" borderId="0" fillId="0" fontId="5" numFmtId="0" xfId="0">
      <alignment horizontal="right"/>
    </xf>
    <xf applyAlignment="1" applyBorder="1" applyFill="1" applyFont="1" applyNumberFormat="1" borderId="0" fillId="0" fontId="5" numFmtId="1" xfId="0">
      <alignment horizontal="right"/>
    </xf>
    <xf applyAlignment="1" applyBorder="1" applyFill="1" applyFont="1" applyNumberFormat="1" applyProtection="1" borderId="0" fillId="0" fontId="5" numFmtId="1" xfId="0">
      <alignment horizontal="right"/>
      <protection locked="0"/>
    </xf>
    <xf applyAlignment="1" applyBorder="1" applyFill="1" applyFont="1" applyNumberFormat="1" applyProtection="1" borderId="0" fillId="0" fontId="0" numFmtId="1" xfId="0">
      <alignment horizontal="right"/>
      <protection locked="0"/>
    </xf>
    <xf applyAlignment="1" applyBorder="1" applyFill="1" applyNumberFormat="1" borderId="0" fillId="0" fontId="0" numFmtId="1" xfId="0">
      <alignment horizontal="right"/>
    </xf>
    <xf applyAlignment="1" applyBorder="1" applyFill="1" applyFont="1" applyNumberFormat="1" applyProtection="1" borderId="0" fillId="2" fontId="5" numFmtId="164" xfId="1">
      <alignment horizontal="right"/>
      <protection hidden="1"/>
    </xf>
    <xf applyAlignment="1" applyBorder="1" applyFill="1" applyFont="1" applyProtection="1" borderId="3" fillId="0" fontId="0" numFmtId="0" xfId="0">
      <alignment horizontal="center"/>
      <protection hidden="1"/>
    </xf>
    <xf applyBorder="1" applyFill="1" applyFont="1" applyNumberFormat="1" applyProtection="1" borderId="3" fillId="0" fontId="0" numFmtId="167" xfId="0">
      <protection hidden="1"/>
    </xf>
    <xf applyBorder="1" applyFill="1" applyFont="1" applyNumberFormat="1" applyProtection="1" borderId="3" fillId="0" fontId="0" numFmtId="168" xfId="0">
      <protection hidden="1"/>
    </xf>
    <xf applyBorder="1" applyFill="1" applyFont="1" applyProtection="1" borderId="3" fillId="0" fontId="0" numFmtId="0" xfId="0">
      <protection hidden="1"/>
    </xf>
    <xf applyAlignment="1" applyBorder="1" applyFill="1" applyFont="1" applyNumberFormat="1" applyProtection="1" borderId="3" fillId="0" fontId="0" numFmtId="167" xfId="0">
      <alignment horizontal="right"/>
      <protection hidden="1"/>
    </xf>
    <xf applyAlignment="1" applyBorder="1" applyFill="1" applyFont="1" applyNumberFormat="1" applyProtection="1" borderId="3" fillId="0" fontId="0" numFmtId="169" xfId="0">
      <alignment horizontal="right"/>
      <protection hidden="1"/>
    </xf>
    <xf applyAlignment="1" applyBorder="1" applyFill="1" applyFont="1" applyProtection="1" borderId="3" fillId="0" fontId="6" numFmtId="0" xfId="0">
      <alignment horizontal="center"/>
      <protection hidden="1"/>
    </xf>
    <xf applyBorder="1" applyFill="1" applyFont="1" applyNumberFormat="1" applyProtection="1" borderId="3" fillId="0" fontId="6" numFmtId="168" xfId="0">
      <protection hidden="1"/>
    </xf>
    <xf applyBorder="1" applyFill="1" applyFont="1" applyNumberFormat="1" applyProtection="1" borderId="3" fillId="0" fontId="6" numFmtId="167" xfId="0">
      <protection hidden="1"/>
    </xf>
    <xf applyAlignment="1" applyBorder="1" applyFont="1" borderId="1" fillId="0" fontId="2" numFmtId="0" xfId="0">
      <alignment horizontal="center" vertical="top"/>
    </xf>
    <xf applyAlignment="1" applyFont="1" borderId="0" fillId="0" fontId="4" numFmtId="0" xfId="0">
      <alignment horizontal="left" vertical="center"/>
    </xf>
    <xf applyAlignment="1" applyBorder="1" applyFill="1" applyFont="1" applyProtection="1" borderId="0" fillId="0" fontId="0" numFmtId="0" xfId="0">
      <protection locked="0"/>
    </xf>
    <xf applyAlignment="1" borderId="0" fillId="0" fontId="0" numFmtId="0" xfId="0"/>
    <xf applyAlignment="1" applyBorder="1" applyFill="1" applyFont="1" applyProtection="1" borderId="0" fillId="0" fontId="0" numFmtId="0" xfId="0">
      <alignment horizontal="left"/>
      <protection locked="0"/>
    </xf>
    <xf applyAlignment="1" applyBorder="1" applyFill="1" applyFont="1" applyProtection="1" borderId="0" fillId="0" fontId="0" numFmtId="0" xfId="0">
      <alignment horizontal="left" indent="2" vertical="top" wrapText="1"/>
      <protection locked="0"/>
    </xf>
  </cellXfs>
  <cellStyles count="2">
    <cellStyle builtinId="0" name="Normal" xfId="0"/>
    <cellStyle builtinId="5" name="Percent" xfId="1"/>
  </cellStyles>
  <dxfs count="64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0"/>
  <sheetViews>
    <sheetView showGridLines="0" tabSelected="1" topLeftCell="C16" workbookViewId="0" zoomScaleNormal="100">
      <selection activeCell="C39" sqref="C39"/>
    </sheetView>
  </sheetViews>
  <sheetFormatPr defaultColWidth="9.140625" defaultRowHeight="12" x14ac:dyDescent="0.2"/>
  <cols>
    <col min="1" max="1" customWidth="true" hidden="true" width="0.0" collapsed="false"/>
    <col min="2" max="2" customWidth="true" hidden="true" width="3.0" collapsed="false"/>
    <col min="3" max="3" customWidth="true" width="5.42578125" collapsed="false"/>
    <col min="4" max="4" customWidth="true" width="3.42578125" collapsed="false"/>
    <col min="5" max="5" customWidth="true" width="6.7109375" collapsed="false"/>
    <col min="6" max="6" customWidth="true" width="4.85546875" collapsed="false"/>
    <col min="7" max="7" customWidth="true" width="9.7109375" collapsed="false"/>
    <col min="8" max="8" customWidth="true" width="4.7109375" collapsed="false"/>
    <col min="9" max="9" customWidth="true" width="10.28515625" collapsed="false"/>
    <col min="10" max="10" customWidth="true" width="4.140625" collapsed="false"/>
    <col min="11" max="11" bestFit="true" customWidth="true" style="1" width="9.28515625" collapsed="false"/>
    <col min="12" max="12" customWidth="true" width="3.5703125" collapsed="false"/>
    <col min="13" max="13" customWidth="true" width="13.42578125" collapsed="false"/>
    <col min="14" max="14" customWidth="true" width="5.7109375" collapsed="false"/>
    <col min="15" max="15" customWidth="true" width="2.28515625" collapsed="false"/>
  </cols>
  <sheetData>
    <row customFormat="1" customHeight="1" ht="15" r="1" s="33" spans="1:15" x14ac:dyDescent="0.2">
      <c r="B1" s="91" t="s">
        <v>65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customFormat="1" customHeight="1" ht="2.25" r="2" s="2" spans="1:15" x14ac:dyDescent="0.2">
      <c r="J2" s="3"/>
      <c r="K2" s="3"/>
    </row>
    <row customFormat="1" customHeight="1" ht="12" r="3" s="6" spans="1:15" x14ac:dyDescent="0.2">
      <c r="C3" s="7"/>
      <c r="D3" s="7"/>
      <c r="E3" s="7"/>
      <c r="F3" s="7"/>
      <c r="G3" s="28" t="s">
        <v>0</v>
      </c>
      <c r="H3" s="29"/>
      <c r="I3" s="30"/>
      <c r="J3" s="7"/>
      <c r="K3" s="90" t="s">
        <v>42</v>
      </c>
      <c r="L3" s="90"/>
      <c r="M3" s="90"/>
      <c r="N3" s="90"/>
    </row>
    <row customFormat="1" customHeight="1" ht="11.1" r="4" s="8" spans="1:15" x14ac:dyDescent="0.2">
      <c r="B4" s="6"/>
      <c r="C4" s="7" t="s">
        <v>1</v>
      </c>
      <c r="D4" s="7"/>
      <c r="E4" s="7" t="s">
        <v>2</v>
      </c>
      <c r="F4" s="7"/>
      <c r="G4" s="7" t="s">
        <v>23</v>
      </c>
      <c r="H4" s="7"/>
      <c r="I4" s="7"/>
      <c r="J4" s="6"/>
      <c r="K4" s="7" t="s">
        <v>23</v>
      </c>
      <c r="L4" s="7"/>
      <c r="M4" s="7" t="s">
        <v>2</v>
      </c>
      <c r="N4" s="35"/>
    </row>
    <row customFormat="1" customHeight="1" ht="11.1" r="5" s="9" spans="1:15" x14ac:dyDescent="0.2">
      <c r="C5" s="27" t="s">
        <v>3</v>
      </c>
      <c r="D5" s="4"/>
      <c r="E5" s="27" t="s">
        <v>4</v>
      </c>
      <c r="F5" s="5"/>
      <c r="G5" s="27" t="s">
        <v>22</v>
      </c>
      <c r="H5" s="5"/>
      <c r="I5" s="27" t="s">
        <v>5</v>
      </c>
      <c r="K5" s="27" t="s">
        <v>22</v>
      </c>
      <c r="L5" s="5"/>
      <c r="M5" s="27" t="s">
        <v>5</v>
      </c>
      <c r="N5" s="34"/>
    </row>
    <row customFormat="1" customHeight="1" ht="12" r="6" s="10" spans="1:15" x14ac:dyDescent="0.2">
      <c r="A6" s="10">
        <v>23</v>
      </c>
      <c r="C6" s="67">
        <f>LARGE(Data!$A$2:$A$100,Factbook!A6)</f>
        <v>1997</v>
      </c>
      <c r="D6" s="72"/>
      <c r="E6" s="68">
        <f>INDEX(Data!$A$2:$K$100,MATCH($C6,Data!$A$2:$A$100,0),2)</f>
        <v>6</v>
      </c>
      <c r="F6" s="72">
        <f>INDEX(Data!$A$2:$K$100,MATCH($C6,Data!$A$2:$A$100,0),3)</f>
        <v>0</v>
      </c>
      <c r="G6" s="69">
        <f>INDEX(Data!$A$2:$K$100,MATCH($C6,Data!$A$2:$A$100,0),4)</f>
        <v>2.5000000000000001E-2</v>
      </c>
      <c r="H6" s="72">
        <f>INDEX(Data!$A$2:$K$100,MATCH($C6,Data!$A$2:$A$100,0),5)</f>
        <v>0</v>
      </c>
      <c r="I6" s="68" t="str">
        <f>INDEX(Data!$A$2:$K$100,MATCH($C6,Data!$A$2:$A$100,0),6)</f>
        <v xml:space="preserve"> + Step</v>
      </c>
      <c r="J6" s="72" t="str">
        <f>INDEX(Data!$A$2:$K$100,MATCH($C6,Data!$A$2:$A$100,0),7)</f>
        <v>(a)</v>
      </c>
      <c r="K6" s="69">
        <f>INDEX(Data!$A$2:$K$100,MATCH($C6,Data!$A$2:$A$100,0),8)</f>
        <v>2.5000000000000001E-2</v>
      </c>
      <c r="L6" s="72">
        <f>INDEX(Data!$A$2:$K$100,MATCH($C6,Data!$A$2:$A$100,0),9)</f>
        <v>0</v>
      </c>
      <c r="M6" s="68" t="str">
        <f>INDEX(Data!$A$2:$K$100,MATCH($C6,Data!$A$2:$A$100,0),10)</f>
        <v xml:space="preserve"> + Merit</v>
      </c>
      <c r="N6" s="73">
        <f>INDEX(Data!$A$2:$K$100,MATCH($C6,Data!$A$2:$A$100,0),11)</f>
        <v>0</v>
      </c>
    </row>
    <row customFormat="1" customHeight="1" ht="12" r="7" s="10" spans="1:15" x14ac:dyDescent="0.2">
      <c r="A7" s="10">
        <v>22</v>
      </c>
      <c r="C7" s="67">
        <f>LARGE(Data!$A$2:$A$100,Factbook!A7)</f>
        <v>1998</v>
      </c>
      <c r="D7" s="67"/>
      <c r="E7" s="68">
        <f>INDEX(Data!$A$2:$K$100,MATCH($C7,Data!$A$2:$A$100,0),2)</f>
        <v>6</v>
      </c>
      <c r="F7" s="72">
        <f>INDEX(Data!$A$2:$K$100,MATCH($C7,Data!$A$2:$A$100,0),3)</f>
        <v>0</v>
      </c>
      <c r="G7" s="69">
        <f>INDEX(Data!$A$2:$K$100,MATCH($C7,Data!$A$2:$A$100,0),4)</f>
        <v>0.03</v>
      </c>
      <c r="H7" s="73">
        <f>INDEX(Data!$A$2:$K$100,MATCH($C7,Data!$A$2:$A$100,0),5)</f>
        <v>0</v>
      </c>
      <c r="I7" s="68" t="str">
        <f>INDEX(Data!$A$2:$K$100,MATCH($C7,Data!$A$2:$A$100,0),6)</f>
        <v xml:space="preserve"> + Step</v>
      </c>
      <c r="J7" s="72">
        <f>INDEX(Data!$A$2:$K$100,MATCH($C7,Data!$A$2:$A$100,0),7)</f>
        <v>0</v>
      </c>
      <c r="K7" s="69">
        <f>INDEX(Data!$A$2:$K$100,MATCH($C7,Data!$A$2:$A$100,0),8)</f>
        <v>0.03</v>
      </c>
      <c r="L7" s="72">
        <f>INDEX(Data!$A$2:$K$100,MATCH($C7,Data!$A$2:$A$100,0),9)</f>
        <v>0</v>
      </c>
      <c r="M7" s="68" t="str">
        <f>INDEX(Data!$A$2:$K$100,MATCH($C7,Data!$A$2:$A$100,0),10)</f>
        <v xml:space="preserve"> + Merit</v>
      </c>
      <c r="N7" s="73">
        <f>INDEX(Data!$A$2:$K$100,MATCH($C7,Data!$A$2:$A$100,0),11)</f>
        <v>0</v>
      </c>
    </row>
    <row customFormat="1" customHeight="1" ht="12" r="8" s="10" spans="1:15" x14ac:dyDescent="0.2">
      <c r="A8" s="10">
        <v>21</v>
      </c>
      <c r="C8" s="81">
        <f>LARGE(Data!$A$2:$A$100,Factbook!A8)</f>
        <v>1999</v>
      </c>
      <c r="D8" s="82"/>
      <c r="E8" s="83">
        <f>INDEX(Data!$A$2:$K$100,MATCH($C8,Data!$A$2:$A$100,0),2)</f>
        <v>6</v>
      </c>
      <c r="F8" s="83">
        <f>INDEX(Data!$A$2:$K$100,MATCH($C8,Data!$A$2:$A$100,0),3)</f>
        <v>0</v>
      </c>
      <c r="G8" s="69">
        <f>INDEX(Data!$A$2:$K$100,MATCH($C8,Data!$A$2:$A$100,0),4)</f>
        <v>0.03</v>
      </c>
      <c r="H8" s="89">
        <f>INDEX(Data!$A$2:$K$100,MATCH($C8,Data!$A$2:$A$100,0),5)</f>
        <v>0</v>
      </c>
      <c r="I8" s="86" t="str">
        <f>INDEX(Data!$A$2:$K$100,MATCH($C8,Data!$A$2:$A$100,0),6)</f>
        <v xml:space="preserve"> + Step</v>
      </c>
      <c r="J8" s="84">
        <f>INDEX(Data!$A$2:$K$100,MATCH($C8,Data!$A$2:$A$100,0),7)</f>
        <v>0</v>
      </c>
      <c r="K8" s="69">
        <f>INDEX(Data!$A$2:$K$100,MATCH($C8,Data!$A$2:$A$100,0),4)</f>
        <v>0.03</v>
      </c>
      <c r="L8" s="81">
        <f>INDEX(Data!$A$2:$K$100,MATCH($C8,Data!$A$2:$A$100,0),9)</f>
        <v>0</v>
      </c>
      <c r="M8" s="85" t="str">
        <f>INDEX(Data!$A$2:$K$100,MATCH($C8,Data!$A$2:$A$100,0),10)</f>
        <v xml:space="preserve"> + Merit</v>
      </c>
      <c r="N8" s="83">
        <f>INDEX(Data!$A$2:$K$100,MATCH($C8,Data!$A$2:$A$100,0),11)</f>
        <v>0</v>
      </c>
    </row>
    <row customFormat="1" customHeight="1" ht="12" r="9" s="10" spans="1:15" x14ac:dyDescent="0.2">
      <c r="A9" s="10">
        <v>20</v>
      </c>
      <c r="C9" s="67">
        <f>LARGE(Data!$A$2:$A$100,Factbook!A9)</f>
        <v>2000</v>
      </c>
      <c r="D9" s="67"/>
      <c r="E9" s="68" t="str">
        <f>INDEX(Data!$A$2:$K$100,MATCH($C9,Data!$A$2:$A$100,0),2)</f>
        <v>6 to 7</v>
      </c>
      <c r="F9" s="72">
        <f>INDEX(Data!$A$2:$K$100,MATCH($C9,Data!$A$2:$A$100,0),3)</f>
        <v>0</v>
      </c>
      <c r="G9" s="69">
        <f>INDEX(Data!$A$2:$K$100,MATCH($C9,Data!$A$2:$A$100,0),4)</f>
        <v>0</v>
      </c>
      <c r="H9" s="72" t="str">
        <f>INDEX(Data!$A$2:$K$100,MATCH($C9,Data!$A$2:$A$100,0),5)</f>
        <v>(b)</v>
      </c>
      <c r="I9" s="68" t="str">
        <f>INDEX(Data!$A$2:$K$100,MATCH($C9,Data!$A$2:$A$100,0),6)</f>
        <v xml:space="preserve"> + Step</v>
      </c>
      <c r="J9" s="72">
        <f>INDEX(Data!$A$2:$K$100,MATCH($C9,Data!$A$2:$A$100,0),7)</f>
        <v>0</v>
      </c>
      <c r="K9" s="69">
        <f>INDEX(Data!$A$2:$K$100,MATCH($C9,Data!$A$2:$A$100,0),8)</f>
        <v>0.03</v>
      </c>
      <c r="L9" s="72">
        <f>INDEX(Data!$A$2:$K$100,MATCH($C9,Data!$A$2:$A$100,0),9)</f>
        <v>0</v>
      </c>
      <c r="M9" s="68" t="str">
        <f>INDEX(Data!$A$2:$K$100,MATCH($C9,Data!$A$2:$A$100,0),10)</f>
        <v xml:space="preserve"> + Merit</v>
      </c>
      <c r="N9" s="73">
        <f>INDEX(Data!$A$2:$K$100,MATCH($C9,Data!$A$2:$A$100,0),11)</f>
        <v>0</v>
      </c>
    </row>
    <row customFormat="1" customHeight="1" ht="12" r="10" s="10" spans="1:15" x14ac:dyDescent="0.2">
      <c r="A10" s="10">
        <v>19</v>
      </c>
      <c r="C10" s="67">
        <f>LARGE(Data!$A$2:$A$100,Factbook!A10)</f>
        <v>2001</v>
      </c>
      <c r="D10" s="67"/>
      <c r="E10" s="68" t="str">
        <f>INDEX(Data!$A$2:$K$100,MATCH($C10,Data!$A$2:$A$100,0),2)</f>
        <v>7 to 8</v>
      </c>
      <c r="F10" s="72">
        <f>INDEX(Data!$A$2:$K$100,MATCH($C10,Data!$A$2:$A$100,0),3)</f>
        <v>0</v>
      </c>
      <c r="G10" s="69">
        <f>INDEX(Data!$A$2:$K$100,MATCH($C10,Data!$A$2:$A$100,0),4)</f>
        <v>2.5999999999999999E-2</v>
      </c>
      <c r="H10" s="72" t="str">
        <f>INDEX(Data!$A$2:$K$100,MATCH($C10,Data!$A$2:$A$100,0),5)</f>
        <v>(c)</v>
      </c>
      <c r="I10" s="68" t="str">
        <f>INDEX(Data!$A$2:$K$100,MATCH($C10,Data!$A$2:$A$100,0),6)</f>
        <v xml:space="preserve"> + Step</v>
      </c>
      <c r="J10" s="72">
        <f>INDEX(Data!$A$2:$K$100,MATCH($C10,Data!$A$2:$A$100,0),7)</f>
        <v>0</v>
      </c>
      <c r="K10" s="69">
        <f>INDEX(Data!$A$2:$K$100,MATCH($C10,Data!$A$2:$A$100,0),8)</f>
        <v>0.03</v>
      </c>
      <c r="L10" s="72">
        <f>INDEX(Data!$A$2:$K$100,MATCH($C10,Data!$A$2:$A$100,0),9)</f>
        <v>0</v>
      </c>
      <c r="M10" s="68" t="str">
        <f>INDEX(Data!$A$2:$K$100,MATCH($C10,Data!$A$2:$A$100,0),10)</f>
        <v xml:space="preserve"> + Merit</v>
      </c>
      <c r="N10" s="73">
        <f>INDEX(Data!$A$2:$K$100,MATCH($C10,Data!$A$2:$A$100,0),11)</f>
        <v>0</v>
      </c>
    </row>
    <row customFormat="1" customHeight="1" ht="12" r="11" s="10" spans="1:15" x14ac:dyDescent="0.2">
      <c r="A11" s="10">
        <v>18</v>
      </c>
      <c r="C11" s="81">
        <f>LARGE(Data!$A$2:$A$100,Factbook!A11)</f>
        <v>2002</v>
      </c>
      <c r="D11" s="82"/>
      <c r="E11" s="83">
        <f>INDEX(Data!$A$2:$K$100,MATCH($C11,Data!$A$2:$A$100,0),2)</f>
        <v>8</v>
      </c>
      <c r="F11" s="83">
        <f>INDEX(Data!$A$2:$K$100,MATCH($C11,Data!$A$2:$A$100,0),3)</f>
        <v>0</v>
      </c>
      <c r="G11" s="69">
        <f>INDEX(Data!$A$2:$K$100,MATCH($C11,Data!$A$2:$A$100,0),4)</f>
        <v>0.03</v>
      </c>
      <c r="H11" s="89">
        <f>INDEX(Data!$A$2:$K$100,MATCH($C11,Data!$A$2:$A$100,0),5)</f>
        <v>0</v>
      </c>
      <c r="I11" s="86" t="str">
        <f>INDEX(Data!$A$2:$K$100,MATCH($C11,Data!$A$2:$A$100,0),6)</f>
        <v xml:space="preserve"> + Step</v>
      </c>
      <c r="J11" s="84">
        <f>INDEX(Data!$A$2:$K$100,MATCH($C11,Data!$A$2:$A$100,0),7)</f>
        <v>0</v>
      </c>
      <c r="K11" s="69">
        <f>INDEX(Data!$A$2:$K$100,MATCH($C11,Data!$A$2:$A$100,0),4)</f>
        <v>0.03</v>
      </c>
      <c r="L11" s="87">
        <f>INDEX(Data!$A$2:$K$100,MATCH($C11,Data!$A$2:$A$100,0),9)</f>
        <v>0</v>
      </c>
      <c r="M11" s="85" t="str">
        <f>INDEX(Data!$A$2:$K$100,MATCH($C11,Data!$A$2:$A$100,0),10)</f>
        <v xml:space="preserve"> + Merit</v>
      </c>
      <c r="N11" s="88" t="str">
        <f>INDEX(Data!$A$2:$K$100,MATCH($C11,Data!$A$2:$A$100,0),11)</f>
        <v>(d)</v>
      </c>
    </row>
    <row customFormat="1" customHeight="1" ht="12" r="12" s="10" spans="1:15" x14ac:dyDescent="0.2">
      <c r="A12" s="10">
        <v>17</v>
      </c>
      <c r="C12" s="67">
        <f>LARGE(Data!$A$2:$A$100,Factbook!A12)</f>
        <v>2003</v>
      </c>
      <c r="D12" s="67"/>
      <c r="E12" s="68" t="str">
        <f>INDEX(Data!$A$2:$K$100,MATCH($C12,Data!$A$2:$A$100,0),2)</f>
        <v>Min/Max</v>
      </c>
      <c r="F12" s="72" t="str">
        <f>INDEX(Data!$A$2:$K$100,MATCH($C12,Data!$A$2:$A$100,0),3)</f>
        <v>(e)</v>
      </c>
      <c r="G12" s="69">
        <f>INDEX(Data!$A$2:$K$100,MATCH($C12,Data!$A$2:$A$100,0),4)</f>
        <v>0.03</v>
      </c>
      <c r="H12" s="72" t="str">
        <f>INDEX(Data!$A$2:$K$100,MATCH($C12,Data!$A$2:$A$100,0),5)</f>
        <v>(f)</v>
      </c>
      <c r="I12" s="68" t="str">
        <f>INDEX(Data!$A$2:$K$100,MATCH($C12,Data!$A$2:$A$100,0),6)</f>
        <v>+ 4.0%</v>
      </c>
      <c r="J12" s="72">
        <f>INDEX(Data!$A$2:$K$100,MATCH($C12,Data!$A$2:$A$100,0),7)</f>
        <v>0</v>
      </c>
      <c r="K12" s="69">
        <f>INDEX(Data!$A$2:$K$100,MATCH($C12,Data!$A$2:$A$100,0),8)</f>
        <v>0.03</v>
      </c>
      <c r="L12" s="72">
        <f>INDEX(Data!$A$2:$K$100,MATCH($C12,Data!$A$2:$A$100,0),9)</f>
        <v>0</v>
      </c>
      <c r="M12" s="68" t="str">
        <f>INDEX(Data!$A$2:$K$100,MATCH($C12,Data!$A$2:$A$100,0),10)</f>
        <v xml:space="preserve"> + Merit</v>
      </c>
      <c r="N12" s="73">
        <f>INDEX(Data!$A$2:$K$100,MATCH($C12,Data!$A$2:$A$100,0),11)</f>
        <v>0</v>
      </c>
    </row>
    <row customFormat="1" customHeight="1" ht="12" r="13" s="10" spans="1:15" x14ac:dyDescent="0.2">
      <c r="A13" s="10">
        <v>16</v>
      </c>
      <c r="C13" s="67">
        <f>LARGE(Data!$A$2:$A$100,Factbook!A13)</f>
        <v>2004</v>
      </c>
      <c r="D13" s="67"/>
      <c r="E13" s="68" t="str">
        <f>INDEX(Data!$A$2:$K$100,MATCH($C13,Data!$A$2:$A$100,0),2)</f>
        <v>Min/Max</v>
      </c>
      <c r="F13" s="72">
        <f>INDEX(Data!$A$2:$K$100,MATCH($C13,Data!$A$2:$A$100,0),3)</f>
        <v>0</v>
      </c>
      <c r="G13" s="69">
        <f>INDEX(Data!$A$2:$K$100,MATCH($C13,Data!$A$2:$A$100,0),4)</f>
        <v>0.02</v>
      </c>
      <c r="H13" s="72">
        <f>INDEX(Data!$A$2:$K$100,MATCH($C13,Data!$A$2:$A$100,0),5)</f>
        <v>0</v>
      </c>
      <c r="I13" s="68" t="str">
        <f>INDEX(Data!$A$2:$K$100,MATCH($C13,Data!$A$2:$A$100,0),6)</f>
        <v>+ 4.5%</v>
      </c>
      <c r="J13" s="72">
        <f>INDEX(Data!$A$2:$K$100,MATCH($C13,Data!$A$2:$A$100,0),7)</f>
        <v>0</v>
      </c>
      <c r="K13" s="69">
        <f>INDEX(Data!$A$2:$K$100,MATCH($C13,Data!$A$2:$A$100,0),8)</f>
        <v>0.02</v>
      </c>
      <c r="L13" s="72">
        <f>INDEX(Data!$A$2:$K$100,MATCH($C13,Data!$A$2:$A$100,0),9)</f>
        <v>0</v>
      </c>
      <c r="M13" s="68" t="str">
        <f>INDEX(Data!$A$2:$K$100,MATCH($C13,Data!$A$2:$A$100,0),10)</f>
        <v xml:space="preserve"> + Merit</v>
      </c>
      <c r="N13" s="73">
        <f>INDEX(Data!$A$2:$K$100,MATCH($C13,Data!$A$2:$A$100,0),11)</f>
        <v>0</v>
      </c>
    </row>
    <row customFormat="1" customHeight="1" ht="12" r="14" s="10" spans="1:15" x14ac:dyDescent="0.2">
      <c r="A14" s="10">
        <v>15</v>
      </c>
      <c r="C14" s="81">
        <f>LARGE(Data!$A$2:$A$100,Factbook!A14)</f>
        <v>2005</v>
      </c>
      <c r="D14" s="82"/>
      <c r="E14" s="83" t="str">
        <f>INDEX(Data!$A$2:$K$100,MATCH($C14,Data!$A$2:$A$100,0),2)</f>
        <v>Min/Max</v>
      </c>
      <c r="F14" s="83">
        <f>INDEX(Data!$A$2:$K$100,MATCH($C14,Data!$A$2:$A$100,0),3)</f>
        <v>0</v>
      </c>
      <c r="G14" s="69">
        <f>INDEX(Data!$A$2:$K$100,MATCH($C14,Data!$A$2:$A$100,0),4)</f>
        <v>0.02</v>
      </c>
      <c r="H14" s="89" t="str">
        <f>INDEX(Data!$A$2:$K$100,MATCH($C14,Data!$A$2:$A$100,0),5)</f>
        <v>(g)</v>
      </c>
      <c r="I14" s="86" t="str">
        <f>INDEX(Data!$A$2:$K$100,MATCH($C14,Data!$A$2:$A$100,0),6)</f>
        <v>+ 4.5%</v>
      </c>
      <c r="J14" s="84">
        <f>INDEX(Data!$A$2:$K$100,MATCH($C14,Data!$A$2:$A$100,0),7)</f>
        <v>0</v>
      </c>
      <c r="K14" s="69">
        <f>INDEX(Data!$A$2:$K$100,MATCH($C14,Data!$A$2:$A$100,0),4)</f>
        <v>0.02</v>
      </c>
      <c r="L14" s="87" t="str">
        <f>INDEX(Data!$A$2:$K$100,MATCH($C14,Data!$A$2:$A$100,0),9)</f>
        <v>(g)</v>
      </c>
      <c r="M14" s="85" t="str">
        <f>INDEX(Data!$A$2:$K$100,MATCH($C14,Data!$A$2:$A$100,0),10)</f>
        <v xml:space="preserve"> + Merit</v>
      </c>
      <c r="N14" s="83">
        <f>INDEX(Data!$A$2:$K$100,MATCH($C14,Data!$A$2:$A$100,0),11)</f>
        <v>0</v>
      </c>
    </row>
    <row customFormat="1" customHeight="1" ht="12" r="15" s="10" spans="1:15" x14ac:dyDescent="0.2">
      <c r="A15" s="10">
        <v>14</v>
      </c>
      <c r="C15" s="67">
        <f>LARGE(Data!$A$2:$A$100,Factbook!A15)</f>
        <v>2006</v>
      </c>
      <c r="D15" s="67"/>
      <c r="E15" s="68" t="str">
        <f>INDEX(Data!$A$2:$K$100,MATCH($C15,Data!$A$2:$A$100,0),2)</f>
        <v>Min/Max</v>
      </c>
      <c r="F15" s="72" t="str">
        <f>INDEX(Data!$A$2:$K$100,MATCH($C15,Data!$A$2:$A$100,0),3)</f>
        <v>(h)</v>
      </c>
      <c r="G15" s="69">
        <f>INDEX(Data!$A$2:$K$100,MATCH($C15,Data!$A$2:$A$100,0),4)</f>
        <v>0</v>
      </c>
      <c r="H15" s="72">
        <f>INDEX(Data!$A$2:$K$100,MATCH($C15,Data!$A$2:$A$100,0),5)</f>
        <v>0</v>
      </c>
      <c r="I15" s="68" t="str">
        <f>INDEX(Data!$A$2:$K$100,MATCH($C15,Data!$A$2:$A$100,0),6)</f>
        <v>+ 4.5%</v>
      </c>
      <c r="J15" s="72">
        <f>INDEX(Data!$A$2:$K$100,MATCH($C15,Data!$A$2:$A$100,0),7)</f>
        <v>0</v>
      </c>
      <c r="K15" s="69">
        <f>INDEX(Data!$A$2:$K$100,MATCH($C15,Data!$A$2:$A$100,0),8)</f>
        <v>0</v>
      </c>
      <c r="L15" s="72" t="str">
        <f>INDEX(Data!$A$2:$K$100,MATCH($C15,Data!$A$2:$A$100,0),9)</f>
        <v>(i)</v>
      </c>
      <c r="M15" s="68" t="str">
        <f>INDEX(Data!$A$2:$K$100,MATCH($C15,Data!$A$2:$A$100,0),10)</f>
        <v xml:space="preserve"> + Merit</v>
      </c>
      <c r="N15" s="73" t="str">
        <f>INDEX(Data!$A$2:$K$100,MATCH($C15,Data!$A$2:$A$100,0),11)</f>
        <v>+4.0%</v>
      </c>
    </row>
    <row customFormat="1" customHeight="1" ht="12" r="16" s="10" spans="1:15" x14ac:dyDescent="0.2">
      <c r="A16" s="10">
        <v>13</v>
      </c>
      <c r="C16" s="67">
        <f>LARGE(Data!$A$2:$A$100,Factbook!A16)</f>
        <v>2007</v>
      </c>
      <c r="D16" s="67"/>
      <c r="E16" s="68" t="str">
        <f>INDEX(Data!$A$2:$K$100,MATCH($C16,Data!$A$2:$A$100,0),2)</f>
        <v>Min/Max</v>
      </c>
      <c r="F16" s="72">
        <f>INDEX(Data!$A$2:$K$100,MATCH($C16,Data!$A$2:$A$100,0),3)</f>
        <v>0</v>
      </c>
      <c r="G16" s="69">
        <f>INDEX(Data!$A$2:$K$100,MATCH($C16,Data!$A$2:$A$100,0),4)</f>
        <v>0.02</v>
      </c>
      <c r="H16" s="72">
        <f>INDEX(Data!$A$2:$K$100,MATCH($C16,Data!$A$2:$A$100,0),5)</f>
        <v>0</v>
      </c>
      <c r="I16" s="68" t="str">
        <f>INDEX(Data!$A$2:$K$100,MATCH($C16,Data!$A$2:$A$100,0),6)</f>
        <v>+4.5%</v>
      </c>
      <c r="J16" s="72">
        <f>INDEX(Data!$A$2:$K$100,MATCH($C16,Data!$A$2:$A$100,0),7)</f>
        <v>0</v>
      </c>
      <c r="K16" s="69">
        <f>INDEX(Data!$A$2:$K$100,MATCH($C16,Data!$A$2:$A$100,0),8)</f>
        <v>0.02</v>
      </c>
      <c r="L16" s="72">
        <f>INDEX(Data!$A$2:$K$100,MATCH($C16,Data!$A$2:$A$100,0),9)</f>
        <v>0</v>
      </c>
      <c r="M16" s="68" t="str">
        <f>INDEX(Data!$A$2:$K$100,MATCH($C16,Data!$A$2:$A$100,0),10)</f>
        <v xml:space="preserve"> + Merit</v>
      </c>
      <c r="N16" s="73">
        <f>INDEX(Data!$A$2:$K$100,MATCH($C16,Data!$A$2:$A$100,0),11)</f>
        <v>0</v>
      </c>
    </row>
    <row customFormat="1" customHeight="1" ht="12" r="17" s="10" spans="1:14" x14ac:dyDescent="0.2">
      <c r="A17" s="10">
        <v>12</v>
      </c>
      <c r="C17" s="81">
        <f>LARGE(Data!$A$2:$A$100,Factbook!A17)</f>
        <v>2008</v>
      </c>
      <c r="D17" s="82"/>
      <c r="E17" s="83" t="str">
        <f>INDEX(Data!$A$2:$K$100,MATCH($C17,Data!$A$2:$A$100,0),2)</f>
        <v>Min/Max</v>
      </c>
      <c r="F17" s="83">
        <f>INDEX(Data!$A$2:$K$100,MATCH($C17,Data!$A$2:$A$100,0),3)</f>
        <v>0</v>
      </c>
      <c r="G17" s="69">
        <f>INDEX(Data!$A$2:$K$100,MATCH($C17,Data!$A$2:$A$100,0),4)</f>
        <v>0.03</v>
      </c>
      <c r="H17" s="89">
        <f>INDEX(Data!$A$2:$K$100,MATCH($C17,Data!$A$2:$A$100,0),5)</f>
        <v>0</v>
      </c>
      <c r="I17" s="86" t="str">
        <f>INDEX(Data!$A$2:$K$100,MATCH($C17,Data!$A$2:$A$100,0),6)</f>
        <v>+4.5%</v>
      </c>
      <c r="J17" s="84">
        <f>INDEX(Data!$A$2:$K$100,MATCH($C17,Data!$A$2:$A$100,0),7)</f>
        <v>0</v>
      </c>
      <c r="K17" s="69">
        <f>INDEX(Data!$A$2:$K$100,MATCH($C17,Data!$A$2:$A$100,0),4)</f>
        <v>0.03</v>
      </c>
      <c r="L17" s="87">
        <f>INDEX(Data!$A$2:$K$100,MATCH($C17,Data!$A$2:$A$100,0),9)</f>
        <v>0</v>
      </c>
      <c r="M17" s="85" t="str">
        <f>INDEX(Data!$A$2:$K$100,MATCH($C17,Data!$A$2:$A$100,0),10)</f>
        <v xml:space="preserve"> + Merit</v>
      </c>
      <c r="N17" s="83">
        <f>INDEX(Data!$A$2:$K$100,MATCH($C17,Data!$A$2:$A$100,0),11)</f>
        <v>0</v>
      </c>
    </row>
    <row customFormat="1" customHeight="1" ht="12" r="18" s="10" spans="1:14" x14ac:dyDescent="0.2">
      <c r="A18" s="10">
        <v>11</v>
      </c>
      <c r="C18" s="67">
        <f>LARGE(Data!$A$2:$A$100,Factbook!A18)</f>
        <v>2009</v>
      </c>
      <c r="D18" s="67"/>
      <c r="E18" s="68" t="str">
        <f>INDEX(Data!$A$2:$K$100,MATCH($C18,Data!$A$2:$A$100,0),2)</f>
        <v>Min/Max</v>
      </c>
      <c r="F18" s="72">
        <f>INDEX(Data!$A$2:$K$100,MATCH($C18,Data!$A$2:$A$100,0),3)</f>
        <v>0</v>
      </c>
      <c r="G18" s="69">
        <f>INDEX(Data!$A$2:$K$100,MATCH($C18,Data!$A$2:$A$100,0),4)</f>
        <v>0.03</v>
      </c>
      <c r="H18" s="72">
        <f>INDEX(Data!$A$2:$K$100,MATCH($C18,Data!$A$2:$A$100,0),5)</f>
        <v>0</v>
      </c>
      <c r="I18" s="68" t="str">
        <f>INDEX(Data!$A$2:$K$100,MATCH($C18,Data!$A$2:$A$100,0),6)</f>
        <v>+4.5%</v>
      </c>
      <c r="J18" s="72">
        <f>INDEX(Data!$A$2:$K$100,MATCH($C18,Data!$A$2:$A$100,0),7)</f>
        <v>0</v>
      </c>
      <c r="K18" s="69">
        <f>INDEX(Data!$A$2:$K$100,MATCH($C18,Data!$A$2:$A$100,0),8)</f>
        <v>0.03</v>
      </c>
      <c r="L18" s="72">
        <f>INDEX(Data!$A$2:$K$100,MATCH($C18,Data!$A$2:$A$100,0),9)</f>
        <v>0</v>
      </c>
      <c r="M18" s="68" t="str">
        <f>INDEX(Data!$A$2:$K$100,MATCH($C18,Data!$A$2:$A$100,0),10)</f>
        <v xml:space="preserve"> + Merit</v>
      </c>
      <c r="N18" s="73">
        <f>INDEX(Data!$A$2:$K$100,MATCH($C18,Data!$A$2:$A$100,0),11)</f>
        <v>0</v>
      </c>
    </row>
    <row customFormat="1" customHeight="1" ht="12" r="19" s="10" spans="1:14" x14ac:dyDescent="0.2">
      <c r="A19" s="10">
        <v>10</v>
      </c>
      <c r="C19" s="67">
        <f>LARGE(Data!$A$2:$A$100,Factbook!A19)</f>
        <v>2010</v>
      </c>
      <c r="D19" s="67"/>
      <c r="E19" s="68" t="str">
        <f>INDEX(Data!$A$2:$K$100,MATCH($C19,Data!$A$2:$A$100,0),2)</f>
        <v>Min/Max</v>
      </c>
      <c r="F19" s="72">
        <f>INDEX(Data!$A$2:$K$100,MATCH($C19,Data!$A$2:$A$100,0),3)</f>
        <v>0</v>
      </c>
      <c r="G19" s="69">
        <f>INDEX(Data!$A$2:$K$100,MATCH($C19,Data!$A$2:$A$100,0),4)</f>
        <v>0</v>
      </c>
      <c r="H19" s="72">
        <f>INDEX(Data!$A$2:$K$100,MATCH($C19,Data!$A$2:$A$100,0),5)</f>
        <v>0</v>
      </c>
      <c r="I19" s="68" t="str">
        <f>INDEX(Data!$A$2:$K$100,MATCH($C19,Data!$A$2:$A$100,0),6)</f>
        <v>+4.5%</v>
      </c>
      <c r="J19" s="72">
        <f>INDEX(Data!$A$2:$K$100,MATCH($C19,Data!$A$2:$A$100,0),7)</f>
        <v>0</v>
      </c>
      <c r="K19" s="69">
        <f>INDEX(Data!$A$2:$K$100,MATCH($C19,Data!$A$2:$A$100,0),8)</f>
        <v>0</v>
      </c>
      <c r="L19" s="72">
        <f>INDEX(Data!$A$2:$K$100,MATCH($C19,Data!$A$2:$A$100,0),9)</f>
        <v>0</v>
      </c>
      <c r="M19" s="68" t="str">
        <f>INDEX(Data!$A$2:$K$100,MATCH($C19,Data!$A$2:$A$100,0),10)</f>
        <v xml:space="preserve"> + Merit</v>
      </c>
      <c r="N19" s="73">
        <f>INDEX(Data!$A$2:$K$100,MATCH($C19,Data!$A$2:$A$100,0),11)</f>
        <v>0</v>
      </c>
    </row>
    <row customFormat="1" customHeight="1" ht="12" r="20" s="10" spans="1:14" x14ac:dyDescent="0.2">
      <c r="A20" s="10">
        <v>9</v>
      </c>
      <c r="C20" s="81">
        <f>LARGE(Data!$A$2:$A$100,Factbook!A20)</f>
        <v>2011</v>
      </c>
      <c r="D20" s="82"/>
      <c r="E20" s="83" t="str">
        <f>INDEX(Data!$A$2:$K$100,MATCH($C20,Data!$A$2:$A$100,0),2)</f>
        <v>Min/Max</v>
      </c>
      <c r="F20" s="83">
        <f>INDEX(Data!$A$2:$K$100,MATCH($C20,Data!$A$2:$A$100,0),3)</f>
        <v>0</v>
      </c>
      <c r="G20" s="69">
        <f>INDEX(Data!$A$2:$K$100,MATCH($C20,Data!$A$2:$A$100,0),4)</f>
        <v>0.03</v>
      </c>
      <c r="H20" s="89" t="str">
        <f>INDEX(Data!$A$2:$K$100,MATCH($C20,Data!$A$2:$A$100,0),5)</f>
        <v>(j)</v>
      </c>
      <c r="I20" s="86" t="str">
        <f>INDEX(Data!$A$2:$K$100,MATCH($C20,Data!$A$2:$A$100,0),6)</f>
        <v>+4.5%</v>
      </c>
      <c r="J20" s="84">
        <f>INDEX(Data!$A$2:$K$100,MATCH($C20,Data!$A$2:$A$100,0),7)</f>
        <v>0</v>
      </c>
      <c r="K20" s="69">
        <f>INDEX(Data!$A$2:$K$100,MATCH($C20,Data!$A$2:$A$100,0),8)</f>
        <v>0</v>
      </c>
      <c r="L20" s="87">
        <f>INDEX(Data!$A$2:$K$100,MATCH($C20,Data!$A$2:$A$100,0),9)</f>
        <v>0</v>
      </c>
      <c r="M20" s="85" t="str">
        <f>INDEX(Data!$A$2:$K$100,MATCH($C20,Data!$A$2:$A$100,0),10)</f>
        <v>None</v>
      </c>
      <c r="N20" s="83">
        <f>INDEX(Data!$A$2:$K$100,MATCH($C20,Data!$A$2:$A$100,0),11)</f>
        <v>0</v>
      </c>
    </row>
    <row customFormat="1" customHeight="1" ht="12" r="21" s="10" spans="1:14" x14ac:dyDescent="0.2">
      <c r="A21" s="10">
        <v>8</v>
      </c>
      <c r="C21" s="67">
        <f>LARGE(Data!$A$2:$A$100,Factbook!A21)</f>
        <v>2012</v>
      </c>
      <c r="D21" s="70"/>
      <c r="E21" s="68" t="str">
        <f>INDEX(Data!$A$2:$K$100,MATCH($C21,Data!$A$2:$A$100,0),2)</f>
        <v>Min/Max</v>
      </c>
      <c r="F21" s="72">
        <f>INDEX(Data!$A$2:$K$100,MATCH($C21,Data!$A$2:$A$100,0),3)</f>
        <v>0</v>
      </c>
      <c r="G21" s="69">
        <f>INDEX(Data!$A$2:$K$100,MATCH($C21,Data!$A$2:$A$100,0),4)</f>
        <v>0.03</v>
      </c>
      <c r="H21" s="72" t="str">
        <f>INDEX(Data!$A$2:$K$100,MATCH($C21,Data!$A$2:$A$100,0),5)</f>
        <v>(k)</v>
      </c>
      <c r="I21" s="68" t="str">
        <f>INDEX(Data!$A$2:$K$100,MATCH($C21,Data!$A$2:$A$100,0),6)</f>
        <v>+4.5%</v>
      </c>
      <c r="J21" s="72">
        <f>INDEX(Data!$A$2:$K$100,MATCH($C21,Data!$A$2:$A$100,0),7)</f>
        <v>0</v>
      </c>
      <c r="K21" s="69">
        <f>INDEX(Data!$A$2:$K$100,MATCH($C21,Data!$A$2:$A$100,0),8)</f>
        <v>0.03</v>
      </c>
      <c r="L21" s="72" t="str">
        <f>INDEX(Data!$A$2:$K$100,MATCH($C21,Data!$A$2:$A$100,0),9)</f>
        <v>(k)</v>
      </c>
      <c r="M21" s="68" t="str">
        <f>INDEX(Data!$A$2:$K$100,MATCH($C21,Data!$A$2:$A$100,0),10)</f>
        <v xml:space="preserve"> + Merit</v>
      </c>
      <c r="N21" s="73">
        <f>INDEX(Data!$A$2:$K$100,MATCH($C21,Data!$A$2:$A$100,0),11)</f>
        <v>0</v>
      </c>
    </row>
    <row customFormat="1" r="22" s="10" spans="1:14" x14ac:dyDescent="0.2">
      <c r="A22" s="10">
        <v>7</v>
      </c>
      <c r="C22" s="67">
        <f>LARGE(Data!$A$2:$A$100,Factbook!A22)</f>
        <v>2013</v>
      </c>
      <c r="D22" s="70"/>
      <c r="E22" s="68" t="str">
        <f>INDEX(Data!$A$2:$K$100,MATCH($C22,Data!$A$2:$A$100,0),2)</f>
        <v>Min/Max</v>
      </c>
      <c r="F22" s="72">
        <f>INDEX(Data!$A$2:$K$100,MATCH($C22,Data!$A$2:$A$100,0),3)</f>
        <v>0</v>
      </c>
      <c r="G22" s="69">
        <f>INDEX(Data!$A$2:$K$100,MATCH($C22,Data!$A$2:$A$100,0),4)</f>
        <v>0.03</v>
      </c>
      <c r="H22" s="72" t="str">
        <f>INDEX(Data!$A$2:$K$100,MATCH($C22,Data!$A$2:$A$100,0),5)</f>
        <v>(l)</v>
      </c>
      <c r="I22" s="68" t="str">
        <f>INDEX(Data!$A$2:$K$100,MATCH($C22,Data!$A$2:$A$100,0),6)</f>
        <v>+4.5%</v>
      </c>
      <c r="J22" s="72">
        <f>INDEX(Data!$A$2:$K$100,MATCH($C22,Data!$A$2:$A$100,0),7)</f>
        <v>0</v>
      </c>
      <c r="K22" s="69">
        <f>INDEX(Data!$A$2:$K$100,MATCH($C22,Data!$A$2:$A$100,0),8)</f>
        <v>0.03</v>
      </c>
      <c r="L22" s="72" t="str">
        <f>INDEX(Data!$A$2:$K$100,MATCH($C22,Data!$A$2:$A$100,0),9)</f>
        <v>(l)</v>
      </c>
      <c r="M22" s="68" t="str">
        <f>INDEX(Data!$A$2:$K$100,MATCH($C22,Data!$A$2:$A$100,0),10)</f>
        <v xml:space="preserve"> + Merit</v>
      </c>
      <c r="N22" s="73">
        <f>INDEX(Data!$A$2:$K$100,MATCH($C22,Data!$A$2:$A$100,0),11)</f>
        <v>0</v>
      </c>
    </row>
    <row customFormat="1" r="23" s="10" spans="1:14" x14ac:dyDescent="0.2">
      <c r="A23" s="10">
        <v>6</v>
      </c>
      <c r="C23" s="81">
        <f>LARGE(Data!$A$2:$A$100,Factbook!A23)</f>
        <v>2014</v>
      </c>
      <c r="D23" s="82"/>
      <c r="E23" s="83" t="str">
        <f>INDEX(Data!$A$2:$K$100,MATCH($C23,Data!$A$2:$A$100,0),2)</f>
        <v>Min/Max</v>
      </c>
      <c r="F23" s="83">
        <f>INDEX(Data!$A$2:$K$100,MATCH($C23,Data!$A$2:$A$100,0),3)</f>
        <v>0</v>
      </c>
      <c r="G23" s="69">
        <f>INDEX(Data!$A$2:$K$100,MATCH($C23,Data!$A$2:$A$100,0),4)</f>
        <v>0</v>
      </c>
      <c r="H23" s="89">
        <f>INDEX(Data!$A$2:$K$100,MATCH($C23,Data!$A$2:$A$100,0),5)</f>
        <v>0</v>
      </c>
      <c r="I23" s="86" t="str">
        <f>INDEX(Data!$A$2:$K$100,MATCH($C23,Data!$A$2:$A$100,0),6)</f>
        <v>+4.5%</v>
      </c>
      <c r="J23" s="84">
        <f>INDEX(Data!$A$2:$K$100,MATCH($C23,Data!$A$2:$A$100,0),7)</f>
        <v>0</v>
      </c>
      <c r="K23" s="69">
        <f>INDEX(Data!$A$2:$K$100,MATCH($C23,Data!$A$2:$A$100,0),4)</f>
        <v>0</v>
      </c>
      <c r="L23" s="87" t="str">
        <f>INDEX(Data!$A$2:$K$100,MATCH($C23,Data!$A$2:$A$100,0),9)</f>
        <v>(m)</v>
      </c>
      <c r="M23" s="85" t="str">
        <f>INDEX(Data!$A$2:$K$100,MATCH($C23,Data!$A$2:$A$100,0),10)</f>
        <v xml:space="preserve"> + Merit</v>
      </c>
      <c r="N23" s="83">
        <f>INDEX(Data!$A$2:$K$100,MATCH($C23,Data!$A$2:$A$100,0),11)</f>
        <v>0</v>
      </c>
    </row>
    <row customFormat="1" r="24" s="10" spans="1:14" x14ac:dyDescent="0.2">
      <c r="A24" s="10">
        <v>5</v>
      </c>
      <c r="C24" s="67">
        <f>LARGE(Data!$A$2:$A$100,Factbook!A24)</f>
        <v>2015</v>
      </c>
      <c r="D24" s="71"/>
      <c r="E24" s="68" t="str">
        <f>INDEX(Data!$A$2:$K$100,MATCH($C24,Data!$A$2:$A$100,0),2)</f>
        <v>Min/Max</v>
      </c>
      <c r="F24" s="72">
        <f>INDEX(Data!$A$2:$K$100,MATCH($C24,Data!$A$2:$A$100,0),3)</f>
        <v>0</v>
      </c>
      <c r="G24" s="69">
        <f>INDEX(Data!$A$2:$K$100,MATCH($C24,Data!$A$2:$A$100,0),4)</f>
        <v>0</v>
      </c>
      <c r="H24" s="72">
        <f>INDEX(Data!$A$2:$K$100,MATCH($C24,Data!$A$2:$A$100,0),5)</f>
        <v>0</v>
      </c>
      <c r="I24" s="68" t="str">
        <f>INDEX(Data!$A$2:$K$100,MATCH($C24,Data!$A$2:$A$100,0),6)</f>
        <v>+4.5%</v>
      </c>
      <c r="J24" s="72">
        <f>INDEX(Data!$A$2:$K$100,MATCH($C24,Data!$A$2:$A$100,0),7)</f>
        <v>0</v>
      </c>
      <c r="K24" s="69">
        <f>INDEX(Data!$A$2:$K$100,MATCH($C24,Data!$A$2:$A$100,0),8)</f>
        <v>0</v>
      </c>
      <c r="L24" s="72" t="str">
        <f>INDEX(Data!$A$2:$K$100,MATCH($C24,Data!$A$2:$A$100,0),9)</f>
        <v>(m)</v>
      </c>
      <c r="M24" s="68" t="str">
        <f>INDEX(Data!$A$2:$K$100,MATCH($C24,Data!$A$2:$A$100,0),10)</f>
        <v xml:space="preserve"> + Merit</v>
      </c>
      <c r="N24" s="73">
        <f>INDEX(Data!$A$2:$K$100,MATCH($C24,Data!$A$2:$A$100,0),11)</f>
        <v>0</v>
      </c>
    </row>
    <row customFormat="1" r="25" s="10" spans="1:14" x14ac:dyDescent="0.2">
      <c r="A25" s="10">
        <v>4</v>
      </c>
      <c r="C25" s="67">
        <f>LARGE(Data!$A$2:$A$100,Factbook!A25)</f>
        <v>2016</v>
      </c>
      <c r="D25" s="71"/>
      <c r="E25" s="68" t="str">
        <f>INDEX(Data!$A$2:$K$100,MATCH($C25,Data!$A$2:$A$100,0),2)</f>
        <v>Min/Max</v>
      </c>
      <c r="F25" s="72">
        <f>INDEX(Data!$A$2:$K$100,MATCH($C25,Data!$A$2:$A$100,0),3)</f>
        <v>0</v>
      </c>
      <c r="G25" s="69">
        <f>INDEX(Data!$A$2:$K$100,MATCH($C25,Data!$A$2:$A$100,0),4)</f>
        <v>2.5000000000000001E-2</v>
      </c>
      <c r="H25" s="72">
        <f>INDEX(Data!$A$2:$K$100,MATCH($C25,Data!$A$2:$A$100,0),5)</f>
        <v>0</v>
      </c>
      <c r="I25" s="68" t="str">
        <f>INDEX(Data!$A$2:$K$100,MATCH($C25,Data!$A$2:$A$100,0),6)</f>
        <v>+4.5%</v>
      </c>
      <c r="J25" s="72">
        <f>INDEX(Data!$A$2:$K$100,MATCH($C25,Data!$A$2:$A$100,0),7)</f>
        <v>0</v>
      </c>
      <c r="K25" s="69">
        <f>INDEX(Data!$A$2:$K$100,MATCH($C25,Data!$A$2:$A$100,0),8)</f>
        <v>2.5000000000000001E-2</v>
      </c>
      <c r="L25" s="72">
        <f>INDEX(Data!$A$2:$K$100,MATCH($C25,Data!$A$2:$A$100,0),9)</f>
        <v>0</v>
      </c>
      <c r="M25" s="68" t="str">
        <f>INDEX(Data!$A$2:$K$100,MATCH($C25,Data!$A$2:$A$100,0),10)</f>
        <v xml:space="preserve"> + Merit</v>
      </c>
      <c r="N25" s="73">
        <f>INDEX(Data!$A$2:$K$100,MATCH($C25,Data!$A$2:$A$100,0),11)</f>
        <v>0</v>
      </c>
    </row>
    <row customFormat="1" r="26" s="10" spans="1:14" x14ac:dyDescent="0.2">
      <c r="A26" s="10">
        <v>3</v>
      </c>
      <c r="C26" s="81">
        <f>LARGE(Data!$A$2:$A$100,Factbook!A26)</f>
        <v>2017</v>
      </c>
      <c r="D26" s="82"/>
      <c r="E26" s="83" t="str">
        <f>INDEX(Data!$A$2:$K$100,MATCH($C26,Data!$A$2:$A$100,0),2)</f>
        <v>Min/Max</v>
      </c>
      <c r="F26" s="83">
        <f>INDEX(Data!$A$2:$K$100,MATCH($C26,Data!$A$2:$A$100,0),3)</f>
        <v>0</v>
      </c>
      <c r="G26" s="69">
        <f>INDEX(Data!$A$2:$K$100,MATCH($C26,Data!$A$2:$A$100,0),4)</f>
        <v>3.5000000000000003E-2</v>
      </c>
      <c r="H26" s="89" t="str">
        <f>INDEX(Data!$A$2:$K$100,MATCH($C26,Data!$A$2:$A$100,0),5)</f>
        <v>(n)</v>
      </c>
      <c r="I26" s="86" t="str">
        <f>INDEX(Data!$A$2:$K$100,MATCH($C26,Data!$A$2:$A$100,0),6)</f>
        <v>+4.5%</v>
      </c>
      <c r="J26" s="84">
        <f>INDEX(Data!$A$2:$K$100,MATCH($C26,Data!$A$2:$A$100,0),7)</f>
        <v>0</v>
      </c>
      <c r="K26" s="69">
        <f>INDEX(Data!$A$2:$K$100,MATCH($C26,Data!$A$2:$A$100,0),4)</f>
        <v>3.5000000000000003E-2</v>
      </c>
      <c r="L26" s="87" t="str">
        <f>INDEX(Data!$A$2:$K$100,MATCH($C26,Data!$A$2:$A$100,0),9)</f>
        <v>(n)</v>
      </c>
      <c r="M26" s="85" t="str">
        <f>INDEX(Data!$A$2:$K$100,MATCH($C26,Data!$A$2:$A$100,0),10)</f>
        <v xml:space="preserve"> + Merit</v>
      </c>
      <c r="N26" s="83">
        <f>INDEX(Data!$A$2:$K$100,MATCH($C26,Data!$A$2:$A$100,0),11)</f>
        <v>0</v>
      </c>
    </row>
    <row customFormat="1" r="27" s="10" spans="1:14" x14ac:dyDescent="0.2">
      <c r="A27" s="10">
        <v>2</v>
      </c>
      <c r="C27" s="67">
        <f>LARGE(Data!$A$2:$A$100,Factbook!A27)</f>
        <v>2018</v>
      </c>
      <c r="D27" s="71"/>
      <c r="E27" s="68" t="str">
        <f>INDEX(Data!$A$2:$K$100,MATCH($C27,Data!$A$2:$A$100,0),2)</f>
        <v>Min/Max</v>
      </c>
      <c r="F27" s="72">
        <f>INDEX(Data!$A$2:$K$100,MATCH($C27,Data!$A$2:$A$100,0),3)</f>
        <v>0</v>
      </c>
      <c r="G27" s="69">
        <f>INDEX(Data!$A$2:$K$100,MATCH($C27,Data!$A$2:$A$100,0),4)</f>
        <v>0.01</v>
      </c>
      <c r="H27" s="72">
        <f>INDEX(Data!$A$2:$K$100,MATCH($C27,Data!$A$2:$A$100,0),5)</f>
        <v>0</v>
      </c>
      <c r="I27" s="68" t="str">
        <f>INDEX(Data!$A$2:$K$100,MATCH($C27,Data!$A$2:$A$100,0),6)</f>
        <v>+3.5%</v>
      </c>
      <c r="J27" s="72" t="str">
        <f>INDEX(Data!$A$2:$K$100,MATCH($C27,Data!$A$2:$A$100,0),7)</f>
        <v>(o)</v>
      </c>
      <c r="K27" s="80">
        <v>0.01</v>
      </c>
      <c r="L27" s="72">
        <f>INDEX(Data!$A$2:$K$100,MATCH($C27,Data!$A$2:$A$100,0),9)</f>
        <v>0</v>
      </c>
      <c r="M27" s="68" t="str">
        <f>INDEX(Data!$A$2:$K$100,MATCH($C27,Data!$A$2:$A$100,0),10)</f>
        <v>+3.5%</v>
      </c>
      <c r="N27" s="72" t="str">
        <f>INDEX(Data!$A$2:$K$100,MATCH($C27,Data!$A$2:$A$100,0),11)</f>
        <v>(o)</v>
      </c>
    </row>
    <row customFormat="1" r="28" s="10" spans="1:14" x14ac:dyDescent="0.2">
      <c r="A28" s="10">
        <v>1</v>
      </c>
      <c r="C28" s="67">
        <f>LARGE(Data!$A$2:$A$100,Factbook!A28)</f>
        <v>2019</v>
      </c>
      <c r="D28" s="71"/>
      <c r="E28" s="68" t="str">
        <f>INDEX(Data!$A$2:$K$100,MATCH($C28,Data!$A$2:$A$100,0),2)</f>
        <v>Min/Max</v>
      </c>
      <c r="F28" s="72">
        <f>INDEX(Data!$A$2:$K$100,MATCH($C28,Data!$A$2:$A$100,0),3)</f>
        <v>0</v>
      </c>
      <c r="G28" s="69">
        <f>INDEX(Data!$A$2:$K$100,MATCH($C28,Data!$A$2:$A$100,0),4)</f>
        <v>0.01</v>
      </c>
      <c r="H28" s="72">
        <f>INDEX(Data!$A$2:$K$100,MATCH($C28,Data!$A$2:$A$100,0),5)</f>
        <v>0</v>
      </c>
      <c r="I28" s="68" t="str">
        <f>INDEX(Data!$A$2:$K$100,MATCH($C28,Data!$A$2:$A$100,0),6)</f>
        <v>+3.0%</v>
      </c>
      <c r="J28" s="72">
        <f>INDEX(Data!$A$2:$K$100,MATCH($C28,Data!$A$2:$A$100,0),7)</f>
        <v>0</v>
      </c>
      <c r="K28" s="80">
        <f>INDEX(Data!$A$2:$K$100,MATCH($C28,Data!$A$2:$A$100,0),8)</f>
        <v>0.01</v>
      </c>
      <c r="L28" s="72">
        <f>INDEX(Data!$A$2:$K$100,MATCH($C28,Data!$A$2:$A$100,0),9)</f>
        <v>0</v>
      </c>
      <c r="M28" s="68" t="str">
        <f>INDEX(Data!$A$2:$K$100,MATCH($C28,Data!$A$2:$A$100,0),10)</f>
        <v>+3.0%</v>
      </c>
      <c r="N28" s="73">
        <f>INDEX(Data!$A$2:$K$100,MATCH($C28,Data!$A$2:$A$100,0),11)</f>
        <v>0</v>
      </c>
    </row>
    <row customFormat="1" customHeight="1" ht="3" r="29" s="10" spans="1:14" x14ac:dyDescent="0.2">
      <c r="C29" s="18"/>
      <c r="D29" s="16"/>
      <c r="E29" s="31"/>
      <c r="F29" s="16"/>
      <c r="G29" s="15"/>
      <c r="H29" s="41"/>
      <c r="I29" s="36"/>
      <c r="J29" s="16"/>
      <c r="K29" s="20"/>
      <c r="L29" s="16"/>
      <c r="M29" s="12"/>
      <c r="N29" s="16"/>
    </row>
    <row customFormat="1" customHeight="1" hidden="1" ht="12" r="30" s="10" spans="1:14" x14ac:dyDescent="0.2">
      <c r="C30" s="19" t="s">
        <v>36</v>
      </c>
      <c r="D30" s="19"/>
      <c r="E30" s="19"/>
      <c r="F30" s="19"/>
      <c r="G30" s="19"/>
      <c r="H30" s="19"/>
      <c r="I30" s="22"/>
      <c r="J30" s="19"/>
      <c r="K30" s="18"/>
      <c r="L30" s="19"/>
      <c r="M30" s="19"/>
      <c r="N30" s="19"/>
    </row>
    <row customFormat="1" customHeight="1" hidden="1" ht="12" r="31" s="10" spans="1:14" x14ac:dyDescent="0.2">
      <c r="C31" s="19" t="s">
        <v>37</v>
      </c>
      <c r="D31" s="19"/>
      <c r="E31" s="19"/>
      <c r="F31" s="19"/>
      <c r="G31" s="19"/>
      <c r="H31" s="19"/>
      <c r="I31" s="22"/>
      <c r="J31" s="19"/>
      <c r="K31" s="18"/>
      <c r="L31" s="19"/>
      <c r="M31" s="19"/>
      <c r="N31" s="19"/>
    </row>
    <row customFormat="1" customHeight="1" ht="12" r="32" s="10" spans="1:14" x14ac:dyDescent="0.2">
      <c r="C32" s="19"/>
      <c r="D32" s="19"/>
      <c r="E32" s="19"/>
      <c r="F32" s="19"/>
      <c r="G32" s="19"/>
      <c r="H32" s="19"/>
      <c r="I32" s="22"/>
      <c r="J32" s="19"/>
      <c r="K32" s="18"/>
      <c r="L32" s="19"/>
      <c r="M32" s="19"/>
      <c r="N32" s="19"/>
    </row>
    <row customFormat="1" customHeight="1" ht="12" r="33" s="10" spans="3:18" x14ac:dyDescent="0.2">
      <c r="C33" s="26" t="s">
        <v>61</v>
      </c>
      <c r="D33" s="19"/>
      <c r="E33" s="19"/>
      <c r="F33" s="19"/>
      <c r="G33" s="19"/>
      <c r="H33" s="19"/>
      <c r="I33" s="22"/>
      <c r="J33" s="19"/>
      <c r="K33" s="18"/>
      <c r="L33" s="19"/>
      <c r="M33" s="19"/>
      <c r="N33" s="19"/>
    </row>
    <row customFormat="1" customHeight="1" hidden="1" ht="12" r="34" s="54" spans="3:18" x14ac:dyDescent="0.2">
      <c r="C34" s="50" t="s">
        <v>46</v>
      </c>
      <c r="D34" s="51"/>
      <c r="E34" s="51"/>
      <c r="F34" s="51"/>
      <c r="G34" s="51"/>
      <c r="H34" s="51"/>
      <c r="I34" s="52"/>
      <c r="J34" s="51"/>
      <c r="K34" s="53"/>
      <c r="L34" s="51"/>
      <c r="M34" s="51"/>
      <c r="N34" s="51"/>
    </row>
    <row customFormat="1" customHeight="1" hidden="1" ht="12" r="35" s="10" spans="3:18" x14ac:dyDescent="0.2">
      <c r="C35" s="19" t="s">
        <v>41</v>
      </c>
      <c r="D35" s="19"/>
      <c r="E35" s="19"/>
      <c r="F35" s="19"/>
      <c r="G35" s="19"/>
      <c r="H35" s="19"/>
      <c r="I35" s="22"/>
      <c r="J35" s="19"/>
      <c r="K35" s="18"/>
      <c r="L35" s="19"/>
      <c r="M35" s="19"/>
      <c r="N35" s="19"/>
      <c r="R35" s="9"/>
    </row>
    <row customFormat="1" customHeight="1" ht="12" r="36" s="10" spans="3:18" x14ac:dyDescent="0.2">
      <c r="C36" s="44" t="s">
        <v>68</v>
      </c>
      <c r="D36" s="19"/>
      <c r="E36" s="19"/>
      <c r="F36" s="19"/>
      <c r="G36" s="19"/>
      <c r="H36" s="19"/>
      <c r="I36" s="22"/>
      <c r="J36" s="19"/>
      <c r="K36" s="18"/>
      <c r="L36" s="19"/>
      <c r="M36" s="19"/>
      <c r="N36" s="19"/>
    </row>
    <row customFormat="1" customHeight="1" ht="12" r="37" s="10" spans="3:18" x14ac:dyDescent="0.2">
      <c r="C37" s="44" t="s">
        <v>69</v>
      </c>
      <c r="D37" s="19"/>
      <c r="E37" s="19"/>
      <c r="F37" s="19"/>
      <c r="G37" s="19"/>
      <c r="H37" s="19"/>
      <c r="I37" s="22"/>
      <c r="J37" s="19"/>
      <c r="K37" s="18"/>
      <c r="L37" s="19"/>
      <c r="M37" s="19"/>
      <c r="N37" s="19"/>
    </row>
    <row customFormat="1" customHeight="1" ht="12" r="38" s="10" spans="3:18" x14ac:dyDescent="0.2">
      <c r="C38" s="44" t="s">
        <v>70</v>
      </c>
      <c r="D38" s="19"/>
      <c r="E38" s="19"/>
      <c r="F38" s="19"/>
      <c r="G38" s="19"/>
      <c r="H38" s="19"/>
      <c r="I38" s="22"/>
      <c r="J38" s="19"/>
      <c r="K38" s="18"/>
      <c r="L38" s="19"/>
      <c r="M38" s="19"/>
    </row>
    <row customFormat="1" customHeight="1" ht="12" r="39" s="10" spans="3:18" x14ac:dyDescent="0.2">
      <c r="C39" s="44" t="s">
        <v>83</v>
      </c>
      <c r="D39" s="19"/>
      <c r="E39" s="19"/>
      <c r="F39" s="19"/>
      <c r="G39" s="19"/>
      <c r="H39" s="19"/>
      <c r="I39" s="22"/>
      <c r="J39" s="19"/>
      <c r="K39" s="18"/>
      <c r="L39" s="19"/>
      <c r="M39" s="19"/>
    </row>
    <row customFormat="1" customHeight="1" ht="12" r="40" s="10" spans="3:18" x14ac:dyDescent="0.2">
      <c r="C40" s="44" t="s">
        <v>71</v>
      </c>
      <c r="D40" s="19"/>
      <c r="E40" s="19"/>
      <c r="F40" s="19"/>
      <c r="G40" s="19"/>
      <c r="H40" s="19"/>
      <c r="I40" s="22"/>
      <c r="J40" s="19"/>
      <c r="K40" s="18"/>
      <c r="L40" s="19"/>
      <c r="M40" s="19"/>
    </row>
    <row customFormat="1" customHeight="1" ht="12" r="41" s="10" spans="3:18" x14ac:dyDescent="0.2">
      <c r="C41" s="92" t="s">
        <v>72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</row>
    <row customFormat="1" customHeight="1" ht="12" r="42" s="10" spans="3:18" x14ac:dyDescent="0.2">
      <c r="C42" s="44" t="s">
        <v>62</v>
      </c>
      <c r="D42" s="19"/>
      <c r="E42" s="19"/>
      <c r="F42" s="19"/>
      <c r="G42" s="19"/>
      <c r="H42" s="19"/>
      <c r="I42" s="22"/>
      <c r="J42" s="19"/>
      <c r="K42" s="18"/>
      <c r="L42" s="19"/>
      <c r="M42" s="19"/>
    </row>
    <row customFormat="1" customHeight="1" ht="12" r="43" s="10" spans="3:18" x14ac:dyDescent="0.2">
      <c r="C43" s="92" t="s">
        <v>73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</row>
    <row customFormat="1" customHeight="1" ht="12" r="44" s="10" spans="3:18" x14ac:dyDescent="0.2">
      <c r="C44" s="55" t="s">
        <v>74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customFormat="1" customHeight="1" ht="12" r="45" s="10" spans="3:18" x14ac:dyDescent="0.2">
      <c r="C45" s="55" t="s">
        <v>63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customFormat="1" customHeight="1" ht="12" r="46" s="10" spans="3:18" x14ac:dyDescent="0.2">
      <c r="C46" s="55" t="s">
        <v>66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customFormat="1" customHeight="1" ht="12" r="47" s="10" spans="3:18" x14ac:dyDescent="0.2">
      <c r="C47" s="44" t="s">
        <v>64</v>
      </c>
      <c r="D47" s="19"/>
      <c r="E47" s="19"/>
      <c r="F47" s="19"/>
      <c r="G47" s="19"/>
      <c r="H47" s="19"/>
      <c r="I47" s="22"/>
      <c r="J47" s="19"/>
      <c r="K47" s="18"/>
      <c r="L47" s="19"/>
      <c r="M47" s="19"/>
    </row>
    <row customFormat="1" customHeight="1" ht="12" r="48" s="10" spans="3:18" x14ac:dyDescent="0.2">
      <c r="C48" s="19" t="s">
        <v>43</v>
      </c>
      <c r="D48" s="19"/>
      <c r="E48" s="19"/>
      <c r="F48" s="19"/>
      <c r="G48" s="19"/>
      <c r="H48" s="19"/>
      <c r="I48" s="22"/>
      <c r="J48" s="19"/>
      <c r="K48" s="18"/>
      <c r="L48" s="19"/>
      <c r="M48" s="19"/>
    </row>
    <row customFormat="1" customHeight="1" ht="12" r="49" s="10" spans="3:15" x14ac:dyDescent="0.2">
      <c r="C49" s="92" t="s">
        <v>78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</row>
    <row customFormat="1" customHeight="1" ht="12" r="50" s="10" spans="3:15" x14ac:dyDescent="0.2">
      <c r="C50" s="92" t="s">
        <v>77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</row>
    <row customFormat="1" customHeight="1" ht="12" r="51" s="10" spans="3:15" x14ac:dyDescent="0.2">
      <c r="C51" s="92" t="s">
        <v>76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</row>
    <row customFormat="1" customHeight="1" ht="12" r="52" s="10" spans="3:15" x14ac:dyDescent="0.2">
      <c r="C52" s="94" t="s">
        <v>75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</row>
    <row customFormat="1" customHeight="1" ht="12" r="53" s="10" spans="3:15" x14ac:dyDescent="0.2">
      <c r="C53" s="95" t="s">
        <v>60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</row>
    <row customFormat="1" customHeight="1" ht="12" r="54" s="10" spans="3:15" x14ac:dyDescent="0.2">
      <c r="C54" s="94" t="s">
        <v>45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customFormat="1" customHeight="1" ht="12" r="55" s="10" spans="3:15" x14ac:dyDescent="0.2">
      <c r="C55" s="92" t="s">
        <v>67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</row>
    <row customFormat="1" r="56" s="10" spans="3:15" x14ac:dyDescent="0.2">
      <c r="C56" s="92" t="s">
        <v>82</v>
      </c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45"/>
      <c r="O56" s="45"/>
    </row>
    <row customFormat="1" customHeight="1" ht="12" r="57" s="10" spans="3:15" x14ac:dyDescent="0.2">
      <c r="C57" s="40"/>
      <c r="D57" s="2"/>
      <c r="E57" s="2"/>
      <c r="F57" s="2"/>
      <c r="G57" s="2"/>
      <c r="H57" s="2"/>
      <c r="I57" s="2"/>
      <c r="J57" s="2"/>
      <c r="K57" s="3"/>
      <c r="L57" s="2"/>
      <c r="M57" s="2"/>
      <c r="N57" s="2"/>
    </row>
    <row customFormat="1" r="58" s="10" spans="3:15" x14ac:dyDescent="0.2">
      <c r="C58" s="38" t="s">
        <v>39</v>
      </c>
      <c r="D58" s="38"/>
      <c r="E58" s="38"/>
      <c r="F58" s="38"/>
      <c r="K58" s="23"/>
    </row>
    <row customFormat="1" r="59" s="10" spans="3:15" x14ac:dyDescent="0.2">
      <c r="D59" s="38"/>
      <c r="E59" s="38"/>
      <c r="F59" s="38"/>
      <c r="K59" s="23"/>
    </row>
    <row customFormat="1" r="60" s="10" spans="3:15" x14ac:dyDescent="0.2">
      <c r="K60" s="23"/>
    </row>
    <row customFormat="1" r="61" s="10" spans="3:15" x14ac:dyDescent="0.2">
      <c r="K61" s="23"/>
    </row>
    <row customFormat="1" r="62" s="10" spans="3:15" x14ac:dyDescent="0.2">
      <c r="K62" s="23"/>
    </row>
    <row customFormat="1" r="63" s="10" spans="3:15" x14ac:dyDescent="0.2">
      <c r="K63" s="23"/>
    </row>
    <row customFormat="1" r="64" s="10" spans="3:15" x14ac:dyDescent="0.2">
      <c r="K64" s="23"/>
    </row>
    <row customFormat="1" r="65" s="10" spans="11:11" x14ac:dyDescent="0.2">
      <c r="K65" s="23"/>
    </row>
    <row customFormat="1" r="66" s="10" spans="11:11" x14ac:dyDescent="0.2">
      <c r="K66" s="23"/>
    </row>
    <row customFormat="1" r="67" s="10" spans="11:11" x14ac:dyDescent="0.2">
      <c r="K67" s="23"/>
    </row>
    <row customFormat="1" r="68" s="10" spans="11:11" x14ac:dyDescent="0.2">
      <c r="K68" s="23"/>
    </row>
    <row customFormat="1" r="69" s="10" spans="11:11" x14ac:dyDescent="0.2">
      <c r="K69" s="23"/>
    </row>
    <row customFormat="1" r="70" s="10" spans="11:11" x14ac:dyDescent="0.2">
      <c r="K70" s="23"/>
    </row>
    <row customFormat="1" r="71" s="10" spans="11:11" x14ac:dyDescent="0.2">
      <c r="K71" s="23"/>
    </row>
    <row customFormat="1" r="72" s="10" spans="11:11" x14ac:dyDescent="0.2">
      <c r="K72" s="23"/>
    </row>
    <row customFormat="1" r="73" s="10" spans="11:11" x14ac:dyDescent="0.2">
      <c r="K73" s="23"/>
    </row>
    <row customFormat="1" r="74" s="10" spans="11:11" x14ac:dyDescent="0.2">
      <c r="K74" s="23"/>
    </row>
    <row customFormat="1" r="75" s="10" spans="11:11" x14ac:dyDescent="0.2">
      <c r="K75" s="23"/>
    </row>
    <row customFormat="1" r="76" s="10" spans="11:11" x14ac:dyDescent="0.2">
      <c r="K76" s="23"/>
    </row>
    <row customFormat="1" r="77" s="10" spans="11:11" x14ac:dyDescent="0.2">
      <c r="K77" s="23"/>
    </row>
    <row customFormat="1" r="78" s="10" spans="11:11" x14ac:dyDescent="0.2">
      <c r="K78" s="23"/>
    </row>
    <row customFormat="1" r="79" s="10" spans="11:11" x14ac:dyDescent="0.2">
      <c r="K79" s="23"/>
    </row>
    <row customFormat="1" r="80" s="10" spans="11:11" x14ac:dyDescent="0.2">
      <c r="K80" s="23"/>
    </row>
    <row customFormat="1" r="81" s="10" spans="11:11" x14ac:dyDescent="0.2">
      <c r="K81" s="23"/>
    </row>
    <row customFormat="1" r="82" s="10" spans="11:11" x14ac:dyDescent="0.2">
      <c r="K82" s="23"/>
    </row>
    <row customFormat="1" r="83" s="10" spans="11:11" x14ac:dyDescent="0.2">
      <c r="K83" s="23"/>
    </row>
    <row customFormat="1" r="84" s="10" spans="11:11" x14ac:dyDescent="0.2">
      <c r="K84" s="23"/>
    </row>
    <row customFormat="1" r="85" s="10" spans="11:11" x14ac:dyDescent="0.2">
      <c r="K85" s="23"/>
    </row>
    <row customFormat="1" r="86" s="10" spans="11:11" x14ac:dyDescent="0.2">
      <c r="K86" s="23"/>
    </row>
    <row customFormat="1" r="87" s="10" spans="11:11" x14ac:dyDescent="0.2">
      <c r="K87" s="23"/>
    </row>
    <row customFormat="1" r="88" s="10" spans="11:11" x14ac:dyDescent="0.2">
      <c r="K88" s="23"/>
    </row>
    <row customFormat="1" r="89" s="10" spans="11:11" x14ac:dyDescent="0.2">
      <c r="K89" s="23"/>
    </row>
    <row customFormat="1" r="90" s="10" spans="11:11" x14ac:dyDescent="0.2">
      <c r="K90" s="23"/>
    </row>
    <row customFormat="1" r="91" s="10" spans="11:11" x14ac:dyDescent="0.2">
      <c r="K91" s="23"/>
    </row>
    <row customFormat="1" r="92" s="10" spans="11:11" x14ac:dyDescent="0.2">
      <c r="K92" s="23"/>
    </row>
    <row customFormat="1" r="93" s="10" spans="11:11" x14ac:dyDescent="0.2"/>
    <row customFormat="1" r="94" s="10" spans="11:11" x14ac:dyDescent="0.2"/>
    <row customFormat="1" r="95" s="10" spans="11:11" x14ac:dyDescent="0.2"/>
    <row customFormat="1" r="96" s="10" spans="11:11" x14ac:dyDescent="0.2"/>
    <row customFormat="1" r="97" s="10" spans="11:11" x14ac:dyDescent="0.2"/>
    <row customFormat="1" r="98" s="10" spans="11:11" x14ac:dyDescent="0.2"/>
    <row customFormat="1" r="99" s="10" spans="11:11" x14ac:dyDescent="0.2"/>
    <row customFormat="1" r="100" s="10" spans="11:11" x14ac:dyDescent="0.2"/>
    <row customFormat="1" r="101" s="10" spans="11:11" x14ac:dyDescent="0.2"/>
    <row customFormat="1" r="102" s="10" spans="11:11" x14ac:dyDescent="0.2"/>
    <row customFormat="1" r="103" s="10" spans="11:11" x14ac:dyDescent="0.2"/>
    <row customFormat="1" r="104" s="10" spans="11:11" x14ac:dyDescent="0.2"/>
    <row customFormat="1" r="105" s="10" spans="11:11" x14ac:dyDescent="0.2"/>
    <row customFormat="1" r="106" s="10" spans="11:11" x14ac:dyDescent="0.2"/>
    <row customFormat="1" r="107" s="10" spans="11:11" x14ac:dyDescent="0.2">
      <c r="K107" s="23"/>
    </row>
    <row customFormat="1" r="108" s="10" spans="11:11" x14ac:dyDescent="0.2"/>
    <row customFormat="1" r="109" s="10" spans="11:11" x14ac:dyDescent="0.2"/>
    <row customFormat="1" r="110" s="10" spans="11:11" x14ac:dyDescent="0.2">
      <c r="K110" s="23"/>
    </row>
    <row customFormat="1" r="111" s="10" spans="11:11" x14ac:dyDescent="0.2">
      <c r="K111" s="23"/>
    </row>
    <row customFormat="1" r="112" s="10" spans="11:11" x14ac:dyDescent="0.2">
      <c r="K112" s="23"/>
    </row>
    <row customFormat="1" r="113" s="10" spans="11:11" x14ac:dyDescent="0.2">
      <c r="K113" s="23"/>
    </row>
    <row customFormat="1" r="114" s="10" spans="11:11" x14ac:dyDescent="0.2">
      <c r="K114" s="23"/>
    </row>
    <row customFormat="1" r="115" s="10" spans="11:11" x14ac:dyDescent="0.2">
      <c r="K115" s="23"/>
    </row>
    <row customFormat="1" r="116" s="10" spans="11:11" x14ac:dyDescent="0.2">
      <c r="K116" s="23"/>
    </row>
    <row customFormat="1" r="117" s="10" spans="11:11" x14ac:dyDescent="0.2">
      <c r="K117" s="23"/>
    </row>
    <row customFormat="1" r="118" s="10" spans="11:11" x14ac:dyDescent="0.2">
      <c r="K118" s="23"/>
    </row>
    <row customFormat="1" r="119" s="10" spans="11:11" x14ac:dyDescent="0.2">
      <c r="K119" s="23"/>
    </row>
    <row customFormat="1" r="120" s="10" spans="11:11" x14ac:dyDescent="0.2">
      <c r="K120" s="23"/>
    </row>
    <row customFormat="1" r="121" s="10" spans="11:11" x14ac:dyDescent="0.2">
      <c r="K121" s="23"/>
    </row>
    <row customFormat="1" r="122" s="10" spans="11:11" x14ac:dyDescent="0.2">
      <c r="K122" s="23"/>
    </row>
    <row customFormat="1" r="123" s="10" spans="11:11" x14ac:dyDescent="0.2">
      <c r="K123" s="23"/>
    </row>
    <row customFormat="1" r="124" s="10" spans="11:11" x14ac:dyDescent="0.2">
      <c r="K124" s="23"/>
    </row>
    <row customFormat="1" r="125" s="10" spans="11:11" x14ac:dyDescent="0.2">
      <c r="K125" s="23"/>
    </row>
    <row customFormat="1" r="126" s="10" spans="11:11" x14ac:dyDescent="0.2">
      <c r="K126" s="23"/>
    </row>
    <row customFormat="1" r="127" s="10" spans="11:11" x14ac:dyDescent="0.2">
      <c r="K127" s="23"/>
    </row>
    <row customFormat="1" r="128" s="10" spans="11:11" x14ac:dyDescent="0.2">
      <c r="K128" s="23"/>
    </row>
    <row customFormat="1" r="129" s="10" spans="11:11" x14ac:dyDescent="0.2">
      <c r="K129" s="23"/>
    </row>
    <row customFormat="1" r="130" s="10" spans="11:11" x14ac:dyDescent="0.2">
      <c r="K130" s="23"/>
    </row>
    <row customFormat="1" r="131" s="10" spans="11:11" x14ac:dyDescent="0.2">
      <c r="K131" s="23"/>
    </row>
    <row customFormat="1" r="132" s="10" spans="11:11" x14ac:dyDescent="0.2">
      <c r="K132" s="23"/>
    </row>
    <row customFormat="1" r="133" s="10" spans="11:11" x14ac:dyDescent="0.2">
      <c r="K133" s="23"/>
    </row>
    <row customFormat="1" r="134" s="10" spans="11:11" x14ac:dyDescent="0.2">
      <c r="K134" s="23"/>
    </row>
    <row customFormat="1" r="135" s="10" spans="11:11" x14ac:dyDescent="0.2">
      <c r="K135" s="23"/>
    </row>
    <row customFormat="1" r="136" s="10" spans="11:11" x14ac:dyDescent="0.2">
      <c r="K136" s="23"/>
    </row>
    <row customFormat="1" r="137" s="10" spans="11:11" x14ac:dyDescent="0.2"/>
    <row customFormat="1" r="138" s="10" spans="11:11" x14ac:dyDescent="0.2"/>
    <row customFormat="1" r="139" s="10" spans="11:11" x14ac:dyDescent="0.2">
      <c r="K139" s="23"/>
    </row>
    <row customFormat="1" r="140" s="10" spans="11:11" x14ac:dyDescent="0.2">
      <c r="K140" s="23"/>
    </row>
    <row customFormat="1" r="141" s="10" spans="11:11" x14ac:dyDescent="0.2">
      <c r="K141" s="23"/>
    </row>
    <row customFormat="1" r="142" s="10" spans="11:11" x14ac:dyDescent="0.2">
      <c r="K142" s="23"/>
    </row>
    <row customFormat="1" r="143" s="10" spans="11:11" x14ac:dyDescent="0.2">
      <c r="K143" s="23"/>
    </row>
    <row customFormat="1" r="144" s="10" spans="11:11" x14ac:dyDescent="0.2">
      <c r="K144" s="23"/>
    </row>
    <row customFormat="1" r="145" s="10" spans="3:11" x14ac:dyDescent="0.2">
      <c r="K145" s="23"/>
    </row>
    <row customFormat="1" r="146" s="10" spans="3:11" x14ac:dyDescent="0.2">
      <c r="K146" s="23"/>
    </row>
    <row customFormat="1" r="147" s="10" spans="3:11" x14ac:dyDescent="0.2">
      <c r="K147" s="23"/>
    </row>
    <row customFormat="1" r="148" s="10" spans="3:11" x14ac:dyDescent="0.2">
      <c r="C148"/>
      <c r="K148" s="23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</sheetData>
  <mergeCells count="12">
    <mergeCell ref="C56:M56"/>
    <mergeCell ref="C54:O54"/>
    <mergeCell ref="C55:M55"/>
    <mergeCell ref="C50:M50"/>
    <mergeCell ref="C53:O53"/>
    <mergeCell ref="C52:N52"/>
    <mergeCell ref="C51:M51"/>
    <mergeCell ref="K3:N3"/>
    <mergeCell ref="B1:O1"/>
    <mergeCell ref="C49:M49"/>
    <mergeCell ref="C43:M43"/>
    <mergeCell ref="C41:M41"/>
  </mergeCells>
  <phoneticPr fontId="0" type="noConversion"/>
  <conditionalFormatting sqref="F6:F10 F12:F13 F15:F16 F18:F19 F21:F22 F24:F25">
    <cfRule dxfId="63" operator="equal" priority="112" stopIfTrue="1" type="cellIs">
      <formula>0</formula>
    </cfRule>
  </conditionalFormatting>
  <conditionalFormatting sqref="H6:H10 H12:H13 H15:H16 H18:H19 H21:H22 H24:H25">
    <cfRule dxfId="62" operator="equal" priority="111" stopIfTrue="1" type="cellIs">
      <formula>0</formula>
    </cfRule>
  </conditionalFormatting>
  <conditionalFormatting sqref="J6:J10 J12:J13 J15:J16 J18:J19 J21:J22 J24:J25">
    <cfRule dxfId="61" operator="equal" priority="109" stopIfTrue="1" type="cellIs">
      <formula>0</formula>
    </cfRule>
    <cfRule dxfId="60" operator="equal" priority="110" stopIfTrue="1" type="cellIs">
      <formula>0</formula>
    </cfRule>
  </conditionalFormatting>
  <conditionalFormatting sqref="L6:L10 L12:L13 L15:L16 L18:L19 L21:L22 L24:L25">
    <cfRule dxfId="59" operator="equal" priority="108" stopIfTrue="1" type="cellIs">
      <formula>0</formula>
    </cfRule>
  </conditionalFormatting>
  <conditionalFormatting sqref="N6:N10 N12:N13 N15:N16 N18:N19 N21:N22 N24:N25">
    <cfRule dxfId="58" operator="equal" priority="106" stopIfTrue="1" type="cellIs">
      <formula>0</formula>
    </cfRule>
    <cfRule dxfId="57" operator="equal" priority="107" stopIfTrue="1" type="cellIs">
      <formula>0</formula>
    </cfRule>
  </conditionalFormatting>
  <conditionalFormatting sqref="F27:F28">
    <cfRule dxfId="56" operator="equal" priority="105" stopIfTrue="1" type="cellIs">
      <formula>0</formula>
    </cfRule>
  </conditionalFormatting>
  <conditionalFormatting sqref="H27:H28">
    <cfRule dxfId="55" operator="equal" priority="104" stopIfTrue="1" type="cellIs">
      <formula>0</formula>
    </cfRule>
  </conditionalFormatting>
  <conditionalFormatting sqref="J27:J28">
    <cfRule dxfId="54" operator="equal" priority="102" stopIfTrue="1" type="cellIs">
      <formula>0</formula>
    </cfRule>
    <cfRule dxfId="53" operator="equal" priority="103" stopIfTrue="1" type="cellIs">
      <formula>0</formula>
    </cfRule>
  </conditionalFormatting>
  <conditionalFormatting sqref="L27:L28">
    <cfRule dxfId="52" operator="equal" priority="101" stopIfTrue="1" type="cellIs">
      <formula>0</formula>
    </cfRule>
  </conditionalFormatting>
  <conditionalFormatting sqref="N27:N28">
    <cfRule dxfId="51" operator="equal" priority="99" stopIfTrue="1" type="cellIs">
      <formula>0</formula>
    </cfRule>
    <cfRule dxfId="50" operator="equal" priority="100" stopIfTrue="1" type="cellIs">
      <formula>0</formula>
    </cfRule>
  </conditionalFormatting>
  <conditionalFormatting sqref="D6">
    <cfRule dxfId="49" operator="equal" priority="98" stopIfTrue="1" type="cellIs">
      <formula>0</formula>
    </cfRule>
  </conditionalFormatting>
  <conditionalFormatting sqref="D8">
    <cfRule dxfId="48" operator="equal" priority="97" stopIfTrue="1" type="cellIs">
      <formula>0</formula>
    </cfRule>
  </conditionalFormatting>
  <conditionalFormatting sqref="F11">
    <cfRule dxfId="47" operator="equal" priority="48" stopIfTrue="1" type="cellIs">
      <formula>0</formula>
    </cfRule>
  </conditionalFormatting>
  <conditionalFormatting sqref="H11">
    <cfRule dxfId="46" operator="equal" priority="47" stopIfTrue="1" type="cellIs">
      <formula>0</formula>
    </cfRule>
  </conditionalFormatting>
  <conditionalFormatting sqref="J11">
    <cfRule dxfId="45" operator="equal" priority="45" stopIfTrue="1" type="cellIs">
      <formula>0</formula>
    </cfRule>
    <cfRule dxfId="44" operator="equal" priority="46" stopIfTrue="1" type="cellIs">
      <formula>0</formula>
    </cfRule>
  </conditionalFormatting>
  <conditionalFormatting sqref="L11">
    <cfRule dxfId="43" operator="equal" priority="44" stopIfTrue="1" type="cellIs">
      <formula>0</formula>
    </cfRule>
  </conditionalFormatting>
  <conditionalFormatting sqref="N11">
    <cfRule dxfId="42" operator="equal" priority="42" stopIfTrue="1" type="cellIs">
      <formula>0</formula>
    </cfRule>
    <cfRule dxfId="41" operator="equal" priority="43" stopIfTrue="1" type="cellIs">
      <formula>0</formula>
    </cfRule>
  </conditionalFormatting>
  <conditionalFormatting sqref="D11">
    <cfRule dxfId="40" operator="equal" priority="41" stopIfTrue="1" type="cellIs">
      <formula>0</formula>
    </cfRule>
  </conditionalFormatting>
  <conditionalFormatting sqref="F14">
    <cfRule dxfId="39" operator="equal" priority="40" stopIfTrue="1" type="cellIs">
      <formula>0</formula>
    </cfRule>
  </conditionalFormatting>
  <conditionalFormatting sqref="H14">
    <cfRule dxfId="38" operator="equal" priority="39" stopIfTrue="1" type="cellIs">
      <formula>0</formula>
    </cfRule>
  </conditionalFormatting>
  <conditionalFormatting sqref="J14">
    <cfRule dxfId="37" operator="equal" priority="37" stopIfTrue="1" type="cellIs">
      <formula>0</formula>
    </cfRule>
    <cfRule dxfId="36" operator="equal" priority="38" stopIfTrue="1" type="cellIs">
      <formula>0</formula>
    </cfRule>
  </conditionalFormatting>
  <conditionalFormatting sqref="L14">
    <cfRule dxfId="35" operator="equal" priority="36" stopIfTrue="1" type="cellIs">
      <formula>0</formula>
    </cfRule>
  </conditionalFormatting>
  <conditionalFormatting sqref="N14">
    <cfRule dxfId="34" operator="equal" priority="34" stopIfTrue="1" type="cellIs">
      <formula>0</formula>
    </cfRule>
    <cfRule dxfId="33" operator="equal" priority="35" stopIfTrue="1" type="cellIs">
      <formula>0</formula>
    </cfRule>
  </conditionalFormatting>
  <conditionalFormatting sqref="D14">
    <cfRule dxfId="32" operator="equal" priority="33" stopIfTrue="1" type="cellIs">
      <formula>0</formula>
    </cfRule>
  </conditionalFormatting>
  <conditionalFormatting sqref="F17">
    <cfRule dxfId="31" operator="equal" priority="32" stopIfTrue="1" type="cellIs">
      <formula>0</formula>
    </cfRule>
  </conditionalFormatting>
  <conditionalFormatting sqref="H17">
    <cfRule dxfId="30" operator="equal" priority="31" stopIfTrue="1" type="cellIs">
      <formula>0</formula>
    </cfRule>
  </conditionalFormatting>
  <conditionalFormatting sqref="J17">
    <cfRule dxfId="29" operator="equal" priority="29" stopIfTrue="1" type="cellIs">
      <formula>0</formula>
    </cfRule>
    <cfRule dxfId="28" operator="equal" priority="30" stopIfTrue="1" type="cellIs">
      <formula>0</formula>
    </cfRule>
  </conditionalFormatting>
  <conditionalFormatting sqref="L17">
    <cfRule dxfId="27" operator="equal" priority="28" stopIfTrue="1" type="cellIs">
      <formula>0</formula>
    </cfRule>
  </conditionalFormatting>
  <conditionalFormatting sqref="N17">
    <cfRule dxfId="26" operator="equal" priority="26" stopIfTrue="1" type="cellIs">
      <formula>0</formula>
    </cfRule>
    <cfRule dxfId="25" operator="equal" priority="27" stopIfTrue="1" type="cellIs">
      <formula>0</formula>
    </cfRule>
  </conditionalFormatting>
  <conditionalFormatting sqref="D17">
    <cfRule dxfId="24" operator="equal" priority="25" stopIfTrue="1" type="cellIs">
      <formula>0</formula>
    </cfRule>
  </conditionalFormatting>
  <conditionalFormatting sqref="F20">
    <cfRule dxfId="23" operator="equal" priority="24" stopIfTrue="1" type="cellIs">
      <formula>0</formula>
    </cfRule>
  </conditionalFormatting>
  <conditionalFormatting sqref="H20">
    <cfRule dxfId="22" operator="equal" priority="23" stopIfTrue="1" type="cellIs">
      <formula>0</formula>
    </cfRule>
  </conditionalFormatting>
  <conditionalFormatting sqref="J20">
    <cfRule dxfId="21" operator="equal" priority="21" stopIfTrue="1" type="cellIs">
      <formula>0</formula>
    </cfRule>
    <cfRule dxfId="20" operator="equal" priority="22" stopIfTrue="1" type="cellIs">
      <formula>0</formula>
    </cfRule>
  </conditionalFormatting>
  <conditionalFormatting sqref="L20">
    <cfRule dxfId="19" operator="equal" priority="20" stopIfTrue="1" type="cellIs">
      <formula>0</formula>
    </cfRule>
  </conditionalFormatting>
  <conditionalFormatting sqref="N20">
    <cfRule dxfId="18" operator="equal" priority="18" stopIfTrue="1" type="cellIs">
      <formula>0</formula>
    </cfRule>
    <cfRule dxfId="17" operator="equal" priority="19" stopIfTrue="1" type="cellIs">
      <formula>0</formula>
    </cfRule>
  </conditionalFormatting>
  <conditionalFormatting sqref="D20">
    <cfRule dxfId="16" operator="equal" priority="17" stopIfTrue="1" type="cellIs">
      <formula>0</formula>
    </cfRule>
  </conditionalFormatting>
  <conditionalFormatting sqref="F23">
    <cfRule dxfId="15" operator="equal" priority="16" stopIfTrue="1" type="cellIs">
      <formula>0</formula>
    </cfRule>
  </conditionalFormatting>
  <conditionalFormatting sqref="H23">
    <cfRule dxfId="14" operator="equal" priority="15" stopIfTrue="1" type="cellIs">
      <formula>0</formula>
    </cfRule>
  </conditionalFormatting>
  <conditionalFormatting sqref="J23">
    <cfRule dxfId="13" operator="equal" priority="13" stopIfTrue="1" type="cellIs">
      <formula>0</formula>
    </cfRule>
    <cfRule dxfId="12" operator="equal" priority="14" stopIfTrue="1" type="cellIs">
      <formula>0</formula>
    </cfRule>
  </conditionalFormatting>
  <conditionalFormatting sqref="L23">
    <cfRule dxfId="11" operator="equal" priority="12" stopIfTrue="1" type="cellIs">
      <formula>0</formula>
    </cfRule>
  </conditionalFormatting>
  <conditionalFormatting sqref="N23">
    <cfRule dxfId="10" operator="equal" priority="10" stopIfTrue="1" type="cellIs">
      <formula>0</formula>
    </cfRule>
    <cfRule dxfId="9" operator="equal" priority="11" stopIfTrue="1" type="cellIs">
      <formula>0</formula>
    </cfRule>
  </conditionalFormatting>
  <conditionalFormatting sqref="D23">
    <cfRule dxfId="8" operator="equal" priority="9" stopIfTrue="1" type="cellIs">
      <formula>0</formula>
    </cfRule>
  </conditionalFormatting>
  <conditionalFormatting sqref="F26">
    <cfRule dxfId="7" operator="equal" priority="8" stopIfTrue="1" type="cellIs">
      <formula>0</formula>
    </cfRule>
  </conditionalFormatting>
  <conditionalFormatting sqref="H26">
    <cfRule dxfId="6" operator="equal" priority="7" stopIfTrue="1" type="cellIs">
      <formula>0</formula>
    </cfRule>
  </conditionalFormatting>
  <conditionalFormatting sqref="J26">
    <cfRule dxfId="5" operator="equal" priority="5" stopIfTrue="1" type="cellIs">
      <formula>0</formula>
    </cfRule>
    <cfRule dxfId="4" operator="equal" priority="6" stopIfTrue="1" type="cellIs">
      <formula>0</formula>
    </cfRule>
  </conditionalFormatting>
  <conditionalFormatting sqref="L26">
    <cfRule dxfId="3" operator="equal" priority="4" stopIfTrue="1" type="cellIs">
      <formula>0</formula>
    </cfRule>
  </conditionalFormatting>
  <conditionalFormatting sqref="N26">
    <cfRule dxfId="2" operator="equal" priority="2" stopIfTrue="1" type="cellIs">
      <formula>0</formula>
    </cfRule>
    <cfRule dxfId="1" operator="equal" priority="3" stopIfTrue="1" type="cellIs">
      <formula>0</formula>
    </cfRule>
  </conditionalFormatting>
  <conditionalFormatting sqref="D26">
    <cfRule dxfId="0" operator="equal" priority="1" stopIfTrue="1" type="cellIs">
      <formula>0</formula>
    </cfRule>
  </conditionalFormatting>
  <pageMargins bottom="1" footer="0.25" header="0.5" left="0.5" right="0.5" top="0.7"/>
  <pageSetup cellComments="atEnd" orientation="portrait" r:id="rId1"/>
  <headerFooter>
    <oddFooter><![CDATA[&L&8Source:  Department of Administrative Services
Iowa LSA Staff Contact:  Ron Robinson (515.281.6256) &Uron.robinson@legis.iowa.gov&U
&C&9&G
&R&G]]></oddFooter>
  </headerFooter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workbookViewId="0">
      <pane activePane="bottomLeft" state="frozen" topLeftCell="A2" ySplit="1"/>
      <selection activeCell="K42" pane="bottomLeft" sqref="K42"/>
    </sheetView>
  </sheetViews>
  <sheetFormatPr customHeight="1" defaultColWidth="9" defaultRowHeight="11.25" x14ac:dyDescent="0.2"/>
  <cols>
    <col min="1" max="1" bestFit="true" customWidth="true" style="79" width="10.42578125" collapsed="false"/>
    <col min="2" max="2" bestFit="true" customWidth="true" style="63" width="10.42578125" collapsed="false"/>
    <col min="3" max="3" bestFit="true" customWidth="true" style="63" width="2.7109375" collapsed="false"/>
    <col min="4" max="4" bestFit="true" customWidth="true" style="63" width="24.28515625" collapsed="false"/>
    <col min="5" max="5" bestFit="true" customWidth="true" style="63" width="3.5703125" collapsed="false"/>
    <col min="6" max="6" bestFit="true" customWidth="true" style="63" width="12.5703125" collapsed="false"/>
    <col min="7" max="7" bestFit="true" customWidth="true" style="63" width="3.28515625" collapsed="false"/>
    <col min="8" max="8" bestFit="true" customWidth="true" style="63" width="25.140625" collapsed="false"/>
    <col min="9" max="9" bestFit="true" customWidth="true" style="63" width="3.5703125" collapsed="false"/>
    <col min="10" max="10" bestFit="true" customWidth="true" style="63" width="16.5703125" collapsed="false"/>
    <col min="11" max="11" bestFit="true" customWidth="true" style="63" width="6.140625" collapsed="false"/>
    <col min="12" max="16384" style="63" width="9.0" collapsed="false"/>
  </cols>
  <sheetData>
    <row customFormat="1" customHeight="1" ht="11.25" r="1" s="61" spans="1:11" x14ac:dyDescent="0.2">
      <c r="A1" s="74" t="s">
        <v>47</v>
      </c>
      <c r="B1" s="56" t="s">
        <v>48</v>
      </c>
      <c r="C1" s="57"/>
      <c r="D1" s="58" t="s">
        <v>49</v>
      </c>
      <c r="E1" s="57"/>
      <c r="F1" s="56" t="s">
        <v>50</v>
      </c>
      <c r="G1" s="59"/>
      <c r="H1" s="58" t="s">
        <v>51</v>
      </c>
      <c r="I1" s="57"/>
      <c r="J1" s="56" t="s">
        <v>48</v>
      </c>
      <c r="K1" s="60"/>
    </row>
    <row customFormat="1" customHeight="1" ht="11.25" r="2" s="16" spans="1:11" x14ac:dyDescent="0.2">
      <c r="A2" s="75">
        <v>1979</v>
      </c>
      <c r="B2" s="16">
        <v>8</v>
      </c>
      <c r="C2" s="11"/>
      <c r="D2" s="62" t="s">
        <v>6</v>
      </c>
      <c r="E2" s="12"/>
      <c r="F2" s="12" t="s">
        <v>7</v>
      </c>
      <c r="H2" s="13">
        <v>0.03</v>
      </c>
      <c r="I2" s="14"/>
      <c r="J2" s="12" t="s">
        <v>7</v>
      </c>
    </row>
    <row customFormat="1" customHeight="1" ht="11.25" r="3" s="16" spans="1:11" x14ac:dyDescent="0.2">
      <c r="A3" s="75">
        <v>1980</v>
      </c>
      <c r="B3" s="12" t="s">
        <v>8</v>
      </c>
      <c r="C3" s="11"/>
      <c r="D3" s="24">
        <v>5.2</v>
      </c>
      <c r="E3" s="14" t="s">
        <v>9</v>
      </c>
      <c r="F3" s="12" t="s">
        <v>7</v>
      </c>
      <c r="H3" s="13">
        <v>5.0999999999999997E-2</v>
      </c>
      <c r="I3" s="14"/>
      <c r="J3" s="12" t="s">
        <v>7</v>
      </c>
    </row>
    <row customFormat="1" customHeight="1" ht="11.25" r="4" s="16" spans="1:11" x14ac:dyDescent="0.2">
      <c r="A4" s="75">
        <v>1981</v>
      </c>
      <c r="B4" s="16">
        <v>7</v>
      </c>
      <c r="C4" s="11"/>
      <c r="D4" s="15">
        <v>5.4</v>
      </c>
      <c r="E4" s="14" t="s">
        <v>9</v>
      </c>
      <c r="F4" s="12" t="s">
        <v>7</v>
      </c>
      <c r="H4" s="13">
        <v>5.0999999999999997E-2</v>
      </c>
      <c r="I4" s="14"/>
      <c r="J4" s="12" t="s">
        <v>7</v>
      </c>
    </row>
    <row customFormat="1" customHeight="1" ht="11.25" r="5" s="16" spans="1:11" x14ac:dyDescent="0.2">
      <c r="A5" s="75">
        <v>1982</v>
      </c>
      <c r="B5" s="12" t="s">
        <v>10</v>
      </c>
      <c r="C5" s="11"/>
      <c r="D5" s="13">
        <v>0.08</v>
      </c>
      <c r="E5" s="25" t="s">
        <v>11</v>
      </c>
      <c r="F5" s="12" t="s">
        <v>12</v>
      </c>
      <c r="H5" s="13">
        <v>0.08</v>
      </c>
      <c r="I5" s="17" t="s">
        <v>13</v>
      </c>
      <c r="J5" s="12" t="s">
        <v>12</v>
      </c>
    </row>
    <row customFormat="1" customHeight="1" ht="11.25" r="6" s="16" spans="1:11" x14ac:dyDescent="0.2">
      <c r="A6" s="76">
        <v>1982</v>
      </c>
      <c r="B6" s="12" t="s">
        <v>10</v>
      </c>
      <c r="C6" s="11"/>
      <c r="D6" s="13">
        <v>0.08</v>
      </c>
      <c r="E6" s="42" t="s">
        <v>11</v>
      </c>
      <c r="F6" s="12" t="s">
        <v>12</v>
      </c>
      <c r="H6" s="13">
        <v>0.08</v>
      </c>
      <c r="I6" s="17"/>
      <c r="J6" s="12" t="s">
        <v>12</v>
      </c>
    </row>
    <row customFormat="1" customHeight="1" ht="11.25" r="7" s="16" spans="1:11" x14ac:dyDescent="0.2">
      <c r="A7" s="75">
        <v>1983</v>
      </c>
      <c r="B7" s="16">
        <v>6</v>
      </c>
      <c r="C7" s="11"/>
      <c r="D7" s="15">
        <v>8</v>
      </c>
      <c r="E7" s="14"/>
      <c r="F7" s="12" t="s">
        <v>12</v>
      </c>
      <c r="H7" s="13">
        <v>0.08</v>
      </c>
      <c r="I7" s="14"/>
      <c r="J7" s="12" t="s">
        <v>12</v>
      </c>
    </row>
    <row customFormat="1" customHeight="1" ht="11.25" r="8" s="16" spans="1:11" x14ac:dyDescent="0.2">
      <c r="A8" s="75">
        <v>1984</v>
      </c>
      <c r="B8" s="16">
        <v>6</v>
      </c>
      <c r="C8" s="11"/>
      <c r="D8" s="15">
        <v>0</v>
      </c>
      <c r="E8" s="14"/>
      <c r="F8" s="12" t="s">
        <v>12</v>
      </c>
      <c r="H8" s="15">
        <v>0</v>
      </c>
      <c r="I8" s="14"/>
      <c r="J8" s="12" t="s">
        <v>12</v>
      </c>
    </row>
    <row customFormat="1" customHeight="1" ht="11.25" r="9" s="16" spans="1:11" x14ac:dyDescent="0.2">
      <c r="A9" s="75">
        <v>1985</v>
      </c>
      <c r="B9" s="16">
        <v>6</v>
      </c>
      <c r="C9" s="11"/>
      <c r="D9" s="15">
        <v>4</v>
      </c>
      <c r="E9" s="14"/>
      <c r="F9" s="12" t="s">
        <v>28</v>
      </c>
      <c r="H9" s="15">
        <v>4</v>
      </c>
      <c r="I9" s="14"/>
      <c r="J9" s="12" t="s">
        <v>29</v>
      </c>
    </row>
    <row customFormat="1" customHeight="1" ht="11.25" r="10" s="16" spans="1:11" x14ac:dyDescent="0.2">
      <c r="A10" s="75">
        <v>1986</v>
      </c>
      <c r="B10" s="16">
        <v>6</v>
      </c>
      <c r="C10" s="11"/>
      <c r="D10" s="15">
        <v>1</v>
      </c>
      <c r="E10" s="14"/>
      <c r="F10" s="12" t="s">
        <v>28</v>
      </c>
      <c r="H10" s="15">
        <v>1</v>
      </c>
      <c r="I10" s="14"/>
      <c r="J10" s="12" t="s">
        <v>29</v>
      </c>
    </row>
    <row customFormat="1" customHeight="1" ht="11.25" r="11" s="16" spans="1:11" x14ac:dyDescent="0.2">
      <c r="A11" s="75">
        <v>1987</v>
      </c>
      <c r="B11" s="16">
        <v>6</v>
      </c>
      <c r="C11" s="11"/>
      <c r="D11" s="15">
        <v>1</v>
      </c>
      <c r="E11" s="14"/>
      <c r="F11" s="12" t="s">
        <v>28</v>
      </c>
      <c r="H11" s="15">
        <v>1</v>
      </c>
      <c r="I11" s="14"/>
      <c r="J11" s="12" t="s">
        <v>29</v>
      </c>
    </row>
    <row customFormat="1" customHeight="1" ht="11.25" r="12" s="16" spans="1:11" x14ac:dyDescent="0.2">
      <c r="A12" s="75">
        <v>1988</v>
      </c>
      <c r="B12" s="16">
        <v>6</v>
      </c>
      <c r="C12" s="11"/>
      <c r="D12" s="15">
        <v>2</v>
      </c>
      <c r="E12" s="14"/>
      <c r="F12" s="12" t="s">
        <v>28</v>
      </c>
      <c r="H12" s="15">
        <v>2</v>
      </c>
      <c r="I12" s="14"/>
      <c r="J12" s="12" t="s">
        <v>29</v>
      </c>
    </row>
    <row customFormat="1" customHeight="1" ht="11.25" r="13" s="16" spans="1:11" x14ac:dyDescent="0.2">
      <c r="A13" s="75">
        <v>1989</v>
      </c>
      <c r="B13" s="16">
        <v>6</v>
      </c>
      <c r="C13" s="11"/>
      <c r="D13" s="15">
        <v>4</v>
      </c>
      <c r="E13" s="14"/>
      <c r="F13" s="12" t="s">
        <v>28</v>
      </c>
      <c r="H13" s="15">
        <v>4</v>
      </c>
      <c r="I13" s="14"/>
      <c r="J13" s="12" t="s">
        <v>29</v>
      </c>
    </row>
    <row customFormat="1" customHeight="1" ht="11.25" r="14" s="16" spans="1:11" x14ac:dyDescent="0.2">
      <c r="A14" s="76">
        <v>1990</v>
      </c>
      <c r="B14" s="16">
        <v>6</v>
      </c>
      <c r="C14" s="11"/>
      <c r="D14" s="15">
        <v>3.5</v>
      </c>
      <c r="E14" s="14"/>
      <c r="F14" s="12" t="s">
        <v>28</v>
      </c>
      <c r="H14" s="15">
        <v>3.5</v>
      </c>
      <c r="I14" s="14"/>
      <c r="J14" s="12" t="s">
        <v>29</v>
      </c>
    </row>
    <row customFormat="1" customHeight="1" ht="11.25" r="15" s="16" spans="1:11" x14ac:dyDescent="0.2">
      <c r="A15" s="76">
        <v>1991</v>
      </c>
      <c r="B15" s="16">
        <v>6</v>
      </c>
      <c r="C15" s="11"/>
      <c r="D15" s="15">
        <v>5</v>
      </c>
      <c r="E15" s="14"/>
      <c r="F15" s="12" t="s">
        <v>28</v>
      </c>
      <c r="H15" s="15">
        <v>5</v>
      </c>
      <c r="I15" s="14"/>
      <c r="J15" s="12" t="s">
        <v>29</v>
      </c>
    </row>
    <row customFormat="1" customHeight="1" ht="11.25" r="16" s="16" spans="1:11" x14ac:dyDescent="0.2">
      <c r="A16" s="76">
        <v>1992</v>
      </c>
      <c r="B16" s="16">
        <v>6</v>
      </c>
      <c r="C16" s="16" t="s">
        <v>13</v>
      </c>
      <c r="D16" s="13">
        <v>0.03</v>
      </c>
      <c r="F16" s="12" t="s">
        <v>28</v>
      </c>
      <c r="H16" s="13">
        <v>0</v>
      </c>
      <c r="J16" s="12" t="s">
        <v>12</v>
      </c>
    </row>
    <row customFormat="1" customHeight="1" ht="11.25" r="17" s="16" spans="1:11" x14ac:dyDescent="0.2">
      <c r="A17" s="77">
        <v>1993</v>
      </c>
      <c r="B17" s="19">
        <v>6</v>
      </c>
      <c r="C17" s="19"/>
      <c r="D17" s="13">
        <v>0.04</v>
      </c>
      <c r="E17" s="19"/>
      <c r="F17" s="12" t="s">
        <v>28</v>
      </c>
      <c r="G17" s="42" t="s">
        <v>11</v>
      </c>
      <c r="H17" s="49">
        <v>7.4999999999999997E-2</v>
      </c>
      <c r="I17" s="19"/>
      <c r="J17" s="12" t="s">
        <v>29</v>
      </c>
      <c r="K17" s="42" t="s">
        <v>14</v>
      </c>
    </row>
    <row customFormat="1" customHeight="1" ht="11.25" r="18" s="16" spans="1:11" x14ac:dyDescent="0.2">
      <c r="A18" s="77">
        <v>1994</v>
      </c>
      <c r="B18" s="19">
        <v>6</v>
      </c>
      <c r="C18" s="19"/>
      <c r="D18" s="20" t="s">
        <v>16</v>
      </c>
      <c r="E18" s="19"/>
      <c r="F18" s="12" t="s">
        <v>28</v>
      </c>
      <c r="G18" s="21"/>
      <c r="H18" s="20" t="s">
        <v>16</v>
      </c>
      <c r="I18" s="19"/>
      <c r="J18" s="12" t="s">
        <v>29</v>
      </c>
      <c r="K18" s="21"/>
    </row>
    <row customFormat="1" customHeight="1" ht="11.25" r="19" s="16" spans="1:11" x14ac:dyDescent="0.2">
      <c r="A19" s="77">
        <v>1995</v>
      </c>
      <c r="B19" s="19">
        <v>6</v>
      </c>
      <c r="C19" s="19"/>
      <c r="D19" s="13">
        <v>0.04</v>
      </c>
      <c r="E19" s="26" t="s">
        <v>11</v>
      </c>
      <c r="F19" s="12" t="s">
        <v>28</v>
      </c>
      <c r="G19" s="21"/>
      <c r="H19" s="13">
        <v>0.03</v>
      </c>
      <c r="I19" s="19"/>
      <c r="J19" s="12" t="s">
        <v>29</v>
      </c>
      <c r="K19" s="21"/>
    </row>
    <row customFormat="1" customHeight="1" ht="11.25" r="20" s="16" spans="1:11" x14ac:dyDescent="0.2">
      <c r="A20" s="77">
        <v>1996</v>
      </c>
      <c r="B20" s="19">
        <v>6</v>
      </c>
      <c r="C20" s="19"/>
      <c r="D20" s="13">
        <v>0.03</v>
      </c>
      <c r="E20" s="26"/>
      <c r="F20" s="12" t="s">
        <v>28</v>
      </c>
      <c r="G20" s="21"/>
      <c r="H20" s="13">
        <v>0.03</v>
      </c>
      <c r="I20" s="19"/>
      <c r="J20" s="12" t="s">
        <v>29</v>
      </c>
      <c r="K20" s="21"/>
    </row>
    <row customFormat="1" customHeight="1" ht="11.25" r="21" s="16" spans="1:11" x14ac:dyDescent="0.2">
      <c r="A21" s="77">
        <v>1997</v>
      </c>
      <c r="B21" s="19">
        <v>6</v>
      </c>
      <c r="C21" s="19"/>
      <c r="D21" s="13">
        <v>2.5000000000000001E-2</v>
      </c>
      <c r="E21" s="26"/>
      <c r="F21" s="12" t="s">
        <v>28</v>
      </c>
      <c r="G21" s="42" t="s">
        <v>11</v>
      </c>
      <c r="H21" s="13">
        <v>2.5000000000000001E-2</v>
      </c>
      <c r="I21" s="19"/>
      <c r="J21" s="12" t="s">
        <v>29</v>
      </c>
      <c r="K21" s="21"/>
    </row>
    <row customFormat="1" customHeight="1" ht="11.25" r="22" s="16" spans="1:11" x14ac:dyDescent="0.2">
      <c r="A22" s="77">
        <v>1998</v>
      </c>
      <c r="B22" s="19">
        <v>6</v>
      </c>
      <c r="C22" s="19"/>
      <c r="D22" s="13">
        <v>0.03</v>
      </c>
      <c r="E22" s="26"/>
      <c r="F22" s="12" t="s">
        <v>28</v>
      </c>
      <c r="G22" s="42"/>
      <c r="H22" s="13">
        <v>0.03</v>
      </c>
      <c r="I22" s="19"/>
      <c r="J22" s="12" t="s">
        <v>29</v>
      </c>
      <c r="K22" s="21"/>
    </row>
    <row customFormat="1" customHeight="1" ht="11.25" r="23" s="16" spans="1:11" x14ac:dyDescent="0.2">
      <c r="A23" s="77">
        <v>1999</v>
      </c>
      <c r="B23" s="19">
        <v>6</v>
      </c>
      <c r="C23" s="19"/>
      <c r="D23" s="13">
        <v>0.03</v>
      </c>
      <c r="E23" s="26"/>
      <c r="F23" s="12" t="s">
        <v>28</v>
      </c>
      <c r="G23" s="21"/>
      <c r="H23" s="13">
        <v>0.03</v>
      </c>
      <c r="I23" s="19"/>
      <c r="J23" s="12" t="s">
        <v>29</v>
      </c>
      <c r="K23" s="21"/>
    </row>
    <row customFormat="1" customHeight="1" ht="11.25" r="24" s="16" spans="1:11" x14ac:dyDescent="0.2">
      <c r="A24" s="77">
        <v>2000</v>
      </c>
      <c r="B24" s="31" t="s">
        <v>19</v>
      </c>
      <c r="C24" s="19"/>
      <c r="D24" s="13">
        <v>0</v>
      </c>
      <c r="E24" s="26" t="s">
        <v>14</v>
      </c>
      <c r="F24" s="12" t="s">
        <v>28</v>
      </c>
      <c r="G24" s="42"/>
      <c r="H24" s="13">
        <v>0.03</v>
      </c>
      <c r="I24" s="19"/>
      <c r="J24" s="12" t="s">
        <v>29</v>
      </c>
      <c r="K24" s="21"/>
    </row>
    <row customFormat="1" customHeight="1" ht="11.25" r="25" s="16" spans="1:11" x14ac:dyDescent="0.2">
      <c r="A25" s="77">
        <v>2001</v>
      </c>
      <c r="B25" s="31" t="s">
        <v>21</v>
      </c>
      <c r="C25" s="19"/>
      <c r="D25" s="13">
        <v>2.5999999999999999E-2</v>
      </c>
      <c r="E25" s="26" t="s">
        <v>15</v>
      </c>
      <c r="F25" s="12" t="s">
        <v>28</v>
      </c>
      <c r="G25" s="42"/>
      <c r="H25" s="13">
        <v>0.03</v>
      </c>
      <c r="I25" s="19"/>
      <c r="J25" s="12" t="s">
        <v>29</v>
      </c>
      <c r="K25" s="32"/>
    </row>
    <row customFormat="1" customHeight="1" ht="11.25" r="26" s="16" spans="1:11" x14ac:dyDescent="0.2">
      <c r="A26" s="77">
        <v>2002</v>
      </c>
      <c r="B26" s="19">
        <v>8</v>
      </c>
      <c r="C26" s="19"/>
      <c r="D26" s="13">
        <v>0.03</v>
      </c>
      <c r="E26" s="26"/>
      <c r="F26" s="12" t="s">
        <v>28</v>
      </c>
      <c r="G26" s="21"/>
      <c r="H26" s="13">
        <v>0.03</v>
      </c>
      <c r="I26" s="19"/>
      <c r="J26" s="12" t="s">
        <v>29</v>
      </c>
      <c r="K26" s="42" t="s">
        <v>17</v>
      </c>
    </row>
    <row customFormat="1" customHeight="1" ht="11.25" r="27" s="16" spans="1:11" x14ac:dyDescent="0.2">
      <c r="A27" s="77">
        <v>2003</v>
      </c>
      <c r="B27" s="31" t="s">
        <v>24</v>
      </c>
      <c r="C27" s="26" t="s">
        <v>18</v>
      </c>
      <c r="D27" s="13">
        <v>0.03</v>
      </c>
      <c r="E27" s="26" t="s">
        <v>20</v>
      </c>
      <c r="F27" s="36" t="s">
        <v>30</v>
      </c>
      <c r="G27" s="42"/>
      <c r="H27" s="13">
        <v>0.03</v>
      </c>
      <c r="I27" s="19"/>
      <c r="J27" s="12" t="s">
        <v>29</v>
      </c>
      <c r="K27" s="32"/>
    </row>
    <row customFormat="1" customHeight="1" ht="11.25" r="28" s="16" spans="1:11" x14ac:dyDescent="0.2">
      <c r="A28" s="77">
        <v>2004</v>
      </c>
      <c r="B28" s="31" t="s">
        <v>24</v>
      </c>
      <c r="C28" s="26"/>
      <c r="D28" s="13">
        <v>0.02</v>
      </c>
      <c r="E28" s="26"/>
      <c r="F28" s="36" t="s">
        <v>32</v>
      </c>
      <c r="G28" s="42"/>
      <c r="H28" s="13">
        <v>0.02</v>
      </c>
      <c r="I28" s="19"/>
      <c r="J28" s="12" t="s">
        <v>29</v>
      </c>
      <c r="K28" s="32"/>
    </row>
    <row customFormat="1" customHeight="1" ht="11.25" r="29" s="16" spans="1:11" x14ac:dyDescent="0.2">
      <c r="A29" s="77">
        <v>2005</v>
      </c>
      <c r="B29" s="31" t="s">
        <v>24</v>
      </c>
      <c r="C29" s="26"/>
      <c r="D29" s="13">
        <v>0.02</v>
      </c>
      <c r="E29" s="26" t="s">
        <v>25</v>
      </c>
      <c r="F29" s="36" t="s">
        <v>32</v>
      </c>
      <c r="G29" s="42"/>
      <c r="H29" s="13">
        <v>0.02</v>
      </c>
      <c r="I29" s="26" t="s">
        <v>25</v>
      </c>
      <c r="J29" s="12" t="s">
        <v>29</v>
      </c>
      <c r="K29" s="32"/>
    </row>
    <row customFormat="1" customHeight="1" ht="11.25" r="30" s="16" spans="1:11" x14ac:dyDescent="0.2">
      <c r="A30" s="77">
        <v>2006</v>
      </c>
      <c r="B30" s="31" t="s">
        <v>24</v>
      </c>
      <c r="C30" s="26" t="s">
        <v>27</v>
      </c>
      <c r="D30" s="13">
        <v>0</v>
      </c>
      <c r="E30" s="26"/>
      <c r="F30" s="36" t="s">
        <v>32</v>
      </c>
      <c r="G30" s="42"/>
      <c r="H30" s="13">
        <v>0</v>
      </c>
      <c r="I30" s="26" t="s">
        <v>26</v>
      </c>
      <c r="J30" s="12" t="s">
        <v>29</v>
      </c>
      <c r="K30" s="39" t="s">
        <v>34</v>
      </c>
    </row>
    <row customFormat="1" customHeight="1" ht="11.25" r="31" s="16" spans="1:11" x14ac:dyDescent="0.2">
      <c r="A31" s="77">
        <v>2007</v>
      </c>
      <c r="B31" s="31" t="s">
        <v>24</v>
      </c>
      <c r="C31" s="26"/>
      <c r="D31" s="13">
        <v>0.02</v>
      </c>
      <c r="E31" s="26"/>
      <c r="F31" s="36" t="s">
        <v>38</v>
      </c>
      <c r="G31" s="42"/>
      <c r="H31" s="13">
        <v>0.02</v>
      </c>
      <c r="I31" s="37"/>
      <c r="J31" s="12" t="s">
        <v>29</v>
      </c>
      <c r="K31" s="39"/>
    </row>
    <row customFormat="1" customHeight="1" ht="11.25" r="32" s="16" spans="1:11" x14ac:dyDescent="0.2">
      <c r="A32" s="77">
        <v>2008</v>
      </c>
      <c r="B32" s="31" t="s">
        <v>24</v>
      </c>
      <c r="C32" s="26"/>
      <c r="D32" s="13">
        <v>0.03</v>
      </c>
      <c r="E32" s="26"/>
      <c r="F32" s="36" t="s">
        <v>38</v>
      </c>
      <c r="G32" s="42"/>
      <c r="H32" s="13">
        <v>0.03</v>
      </c>
      <c r="I32" s="37"/>
      <c r="J32" s="12" t="s">
        <v>29</v>
      </c>
      <c r="K32" s="39"/>
    </row>
    <row customFormat="1" customHeight="1" ht="11.25" r="33" s="16" spans="1:11" x14ac:dyDescent="0.2">
      <c r="A33" s="77">
        <v>2009</v>
      </c>
      <c r="B33" s="31" t="s">
        <v>24</v>
      </c>
      <c r="D33" s="13">
        <v>0.03</v>
      </c>
      <c r="F33" s="36" t="s">
        <v>38</v>
      </c>
      <c r="H33" s="13">
        <v>0.03</v>
      </c>
      <c r="J33" s="12" t="s">
        <v>29</v>
      </c>
    </row>
    <row customFormat="1" customHeight="1" ht="11.25" r="34" s="16" spans="1:11" x14ac:dyDescent="0.2">
      <c r="A34" s="77">
        <v>2010</v>
      </c>
      <c r="B34" s="31" t="s">
        <v>24</v>
      </c>
      <c r="D34" s="13">
        <v>0</v>
      </c>
      <c r="E34" s="41"/>
      <c r="F34" s="36" t="s">
        <v>38</v>
      </c>
      <c r="H34" s="13">
        <v>0</v>
      </c>
      <c r="J34" s="12" t="s">
        <v>29</v>
      </c>
    </row>
    <row customFormat="1" customHeight="1" ht="11.25" r="35" s="16" spans="1:11" x14ac:dyDescent="0.2">
      <c r="A35" s="77">
        <v>2011</v>
      </c>
      <c r="B35" s="31" t="s">
        <v>24</v>
      </c>
      <c r="D35" s="13">
        <v>0.03</v>
      </c>
      <c r="E35" s="43" t="s">
        <v>31</v>
      </c>
      <c r="F35" s="36" t="s">
        <v>38</v>
      </c>
      <c r="H35" s="13">
        <v>0</v>
      </c>
      <c r="J35" s="12" t="s">
        <v>12</v>
      </c>
    </row>
    <row customFormat="1" customHeight="1" ht="11.25" r="36" s="16" spans="1:11" x14ac:dyDescent="0.2">
      <c r="A36" s="78">
        <v>2012</v>
      </c>
      <c r="B36" s="47" t="s">
        <v>24</v>
      </c>
      <c r="C36" s="46"/>
      <c r="D36" s="13">
        <v>0.03</v>
      </c>
      <c r="E36" s="43" t="s">
        <v>33</v>
      </c>
      <c r="F36" s="48" t="s">
        <v>38</v>
      </c>
      <c r="G36" s="46"/>
      <c r="H36" s="13">
        <v>0.03</v>
      </c>
      <c r="I36" s="43" t="s">
        <v>33</v>
      </c>
      <c r="J36" s="12" t="s">
        <v>29</v>
      </c>
    </row>
    <row customFormat="1" customHeight="1" ht="11.25" r="37" s="16" spans="1:11" x14ac:dyDescent="0.2">
      <c r="A37" s="78">
        <v>2013</v>
      </c>
      <c r="B37" s="47" t="s">
        <v>24</v>
      </c>
      <c r="C37" s="46"/>
      <c r="D37" s="13">
        <v>0.03</v>
      </c>
      <c r="E37" s="43" t="s">
        <v>35</v>
      </c>
      <c r="F37" s="48" t="s">
        <v>38</v>
      </c>
      <c r="G37" s="46"/>
      <c r="H37" s="13">
        <v>0.03</v>
      </c>
      <c r="I37" s="43" t="s">
        <v>35</v>
      </c>
      <c r="J37" s="12" t="s">
        <v>29</v>
      </c>
    </row>
    <row customFormat="1" customHeight="1" ht="11.25" r="38" s="16" spans="1:11" x14ac:dyDescent="0.2">
      <c r="A38" s="78">
        <v>2014</v>
      </c>
      <c r="B38" s="47" t="s">
        <v>24</v>
      </c>
      <c r="C38" s="46"/>
      <c r="D38" s="13">
        <v>0</v>
      </c>
      <c r="E38" s="43"/>
      <c r="F38" s="48" t="s">
        <v>38</v>
      </c>
      <c r="G38" s="46"/>
      <c r="H38" s="13">
        <v>0</v>
      </c>
      <c r="I38" s="43" t="s">
        <v>40</v>
      </c>
      <c r="J38" s="12" t="s">
        <v>29</v>
      </c>
    </row>
    <row customFormat="1" customHeight="1" ht="11.25" r="39" s="16" spans="1:11" x14ac:dyDescent="0.2">
      <c r="A39" s="78">
        <v>2015</v>
      </c>
      <c r="B39" s="47" t="s">
        <v>24</v>
      </c>
      <c r="C39" s="46"/>
      <c r="D39" s="13">
        <v>0</v>
      </c>
      <c r="E39" s="43"/>
      <c r="F39" s="48" t="s">
        <v>38</v>
      </c>
      <c r="G39" s="46"/>
      <c r="H39" s="13">
        <v>0</v>
      </c>
      <c r="I39" s="43" t="s">
        <v>40</v>
      </c>
      <c r="J39" s="12" t="s">
        <v>29</v>
      </c>
    </row>
    <row customFormat="1" customHeight="1" ht="11.25" r="40" s="16" spans="1:11" x14ac:dyDescent="0.2">
      <c r="A40" s="78">
        <v>2016</v>
      </c>
      <c r="B40" s="47" t="s">
        <v>24</v>
      </c>
      <c r="C40" s="46"/>
      <c r="D40" s="13">
        <v>2.5000000000000001E-2</v>
      </c>
      <c r="F40" s="48" t="s">
        <v>38</v>
      </c>
      <c r="G40" s="46"/>
      <c r="H40" s="13">
        <v>2.5000000000000001E-2</v>
      </c>
      <c r="J40" s="12" t="s">
        <v>29</v>
      </c>
    </row>
    <row customFormat="1" customHeight="1" ht="11.25" r="41" s="16" spans="1:11" x14ac:dyDescent="0.2">
      <c r="A41" s="78">
        <v>2017</v>
      </c>
      <c r="B41" s="47" t="s">
        <v>24</v>
      </c>
      <c r="C41" s="46"/>
      <c r="D41" s="13">
        <v>3.5000000000000003E-2</v>
      </c>
      <c r="E41" s="43" t="s">
        <v>44</v>
      </c>
      <c r="F41" s="48" t="s">
        <v>38</v>
      </c>
      <c r="G41" s="46"/>
      <c r="H41" s="13">
        <v>3.5000000000000003E-2</v>
      </c>
      <c r="I41" s="43" t="s">
        <v>44</v>
      </c>
      <c r="J41" s="12" t="s">
        <v>29</v>
      </c>
    </row>
    <row customHeight="1" ht="11.25" r="42" spans="1:11" x14ac:dyDescent="0.2">
      <c r="A42" s="79">
        <v>2018</v>
      </c>
      <c r="B42" s="47" t="s">
        <v>24</v>
      </c>
      <c r="D42" s="13">
        <v>0.01</v>
      </c>
      <c r="F42" s="48" t="s">
        <v>79</v>
      </c>
      <c r="G42" s="43" t="s">
        <v>81</v>
      </c>
      <c r="H42" s="13">
        <v>0.01</v>
      </c>
      <c r="J42" s="48" t="s">
        <v>79</v>
      </c>
      <c r="K42" s="43" t="s">
        <v>81</v>
      </c>
    </row>
    <row customHeight="1" ht="11.25" r="43" spans="1:11" x14ac:dyDescent="0.2">
      <c r="A43" s="79">
        <v>2019</v>
      </c>
      <c r="B43" s="47" t="s">
        <v>24</v>
      </c>
      <c r="D43" s="13">
        <v>0.01</v>
      </c>
      <c r="F43" s="48" t="s">
        <v>80</v>
      </c>
      <c r="H43" s="13">
        <v>0.01</v>
      </c>
      <c r="J43" s="48" t="s">
        <v>80</v>
      </c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sqref="A1:IV65536"/>
    </sheetView>
  </sheetViews>
  <sheetFormatPr defaultColWidth="10.28515625" defaultRowHeight="12" x14ac:dyDescent="0.2"/>
  <cols>
    <col min="1" max="1" bestFit="true" customWidth="true" style="64" width="34.28515625" collapsed="false"/>
    <col min="2" max="2" bestFit="true" customWidth="true" style="64" width="58.85546875" collapsed="false"/>
    <col min="3" max="4" style="64" width="10.28515625" collapsed="false"/>
    <col min="5" max="5" customWidth="true" style="64" width="35.5703125" collapsed="false"/>
    <col min="6" max="8" style="64" width="10.28515625" collapsed="false"/>
    <col min="9" max="9" customWidth="true" hidden="true" style="64" width="10.28515625" collapsed="false"/>
    <col min="10" max="16384" style="64" width="10.28515625" collapsed="false"/>
  </cols>
  <sheetData>
    <row r="1" spans="1:9" x14ac:dyDescent="0.2">
      <c r="A1" s="64" t="s">
        <v>52</v>
      </c>
      <c r="B1" s="65"/>
      <c r="I1" s="64" t="s">
        <v>53</v>
      </c>
    </row>
    <row r="2" spans="1:9" x14ac:dyDescent="0.2">
      <c r="A2" s="64" t="s">
        <v>54</v>
      </c>
      <c r="B2" s="65"/>
      <c r="I2" s="64" t="s">
        <v>55</v>
      </c>
    </row>
    <row r="3" spans="1:9" x14ac:dyDescent="0.2">
      <c r="A3" s="64" t="s">
        <v>56</v>
      </c>
      <c r="B3" s="64" t="s">
        <v>53</v>
      </c>
      <c r="I3" s="64" t="s">
        <v>57</v>
      </c>
    </row>
    <row r="4" spans="1:9" x14ac:dyDescent="0.2">
      <c r="A4" s="64" t="s">
        <v>58</v>
      </c>
      <c r="B4" s="66"/>
      <c r="I4" s="64" t="s">
        <v>59</v>
      </c>
    </row>
    <row r="5" spans="1:9" x14ac:dyDescent="0.2">
      <c r="E5" s="65"/>
    </row>
  </sheetData>
  <dataValidations count="1">
    <dataValidation allowBlank="1" showErrorMessage="1" showInputMessage="1" sqref="B3" type="list" xr:uid="{00000000-0002-0000-0200-000000000000}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2007-01-12T16:48:01Z</dcterms:created>
  <dc:creator>Robinson, Ron [LEGIS]</dc:creator>
  <cp:lastModifiedBy>Acton, Jennifer [LEGIS]</cp:lastModifiedBy>
  <cp:lastPrinted>2018-07-30T18:43:59Z</cp:lastPrinted>
  <dcterms:modified xsi:type="dcterms:W3CDTF">2018-12-05T18:07:30Z</dcterms:modified>
</cp:coreProperties>
</file>