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tabRatio="848" windowHeight="10515" windowWidth="23775" xWindow="1065" yWindow="435"/>
  </bookViews>
  <sheets>
    <sheet name="Factbook" r:id="rId1" sheetId="1" state="veryHidden"/>
    <sheet name="Data" r:id="rId2" sheetId="6"/>
    <sheet name="Notes" r:id="rId3" sheetId="14" state="veryHidden"/>
  </sheets>
  <definedNames>
    <definedName localSheetId="0" name="_xlnm.Print_Area">Factbook!$A$1:$Q$43</definedName>
    <definedName hidden="1" localSheetId="2" name="Z_B60A0EE1_D2E9_4097_B405_8D1DC018882C_.wvu.Cols">Notes!$I:$I</definedName>
    <definedName hidden="1" localSheetId="2" name="Z_B9293FC9_A1D7_421B_B745_4AABE69223A2_.wvu.Cols">Notes!$I:$I</definedName>
  </definedNames>
  <calcPr calcId="162913"/>
</workbook>
</file>

<file path=xl/calcChain.xml><?xml version="1.0" encoding="utf-8"?>
<calcChain xmlns="http://schemas.openxmlformats.org/spreadsheetml/2006/main">
  <c i="1" l="1" r="G32"/>
  <c i="6" r="AD28"/>
  <c i="6" r="AC28"/>
  <c i="6" r="AB28"/>
  <c i="1" l="1" r="G31"/>
  <c i="1" r="I31"/>
  <c i="6" r="AE28"/>
  <c i="1" r="M32" s="1"/>
  <c i="6" r="AE29"/>
  <c i="6" r="AE30"/>
  <c i="6" r="AE31"/>
  <c i="6" r="AB27"/>
  <c i="6" r="AE27" s="1"/>
  <c i="1" r="M31" s="1"/>
  <c i="1" r="O32" s="1"/>
  <c i="6" r="AC27"/>
  <c i="6" r="AD27"/>
  <c i="1" l="1" r="Q31"/>
  <c i="1" l="1" r="I13"/>
  <c i="1" r="G7"/>
  <c i="1" r="G8"/>
  <c i="1" r="G9"/>
  <c i="1" r="G10"/>
  <c i="1" r="G11"/>
  <c i="1" r="G12"/>
  <c i="1" r="G13"/>
  <c i="1" r="G14"/>
  <c i="1" r="G15"/>
  <c i="1" r="G16"/>
  <c i="1" r="G17"/>
  <c i="1" r="G18"/>
  <c i="1" r="G19"/>
  <c i="1" r="G20"/>
  <c i="1" r="G21"/>
  <c i="1" r="G22"/>
  <c i="1" r="G23"/>
  <c i="1" r="G24"/>
  <c i="1" r="G25"/>
  <c i="1" r="G26"/>
  <c i="1" r="G27"/>
  <c i="1" r="G28"/>
  <c i="1" r="G29"/>
  <c i="1" r="G30"/>
  <c i="1" r="G6"/>
  <c i="1" r="E7"/>
  <c i="1" r="E8"/>
  <c i="1" r="E9"/>
  <c i="1" r="E10"/>
  <c i="1" r="E11"/>
  <c i="1" r="E12"/>
  <c i="1" r="E13"/>
  <c i="1" r="E18"/>
  <c i="1" r="E6"/>
  <c i="1" r="C7"/>
  <c i="1" r="C8"/>
  <c i="1" r="C9"/>
  <c i="1" r="C10"/>
  <c i="1" r="C11"/>
  <c i="1" r="C12"/>
  <c i="1" r="C13"/>
  <c i="1" r="C30"/>
  <c i="1" r="C6"/>
  <c i="6" r="AE13"/>
  <c i="1" r="M17" s="1"/>
  <c i="6" r="AD3"/>
  <c i="6" r="AD4"/>
  <c i="6" r="AD5"/>
  <c i="6" r="AD6"/>
  <c i="6" r="AD7"/>
  <c i="6" r="AD8"/>
  <c i="6" r="AD9"/>
  <c i="6" r="AD10"/>
  <c i="6" r="AD11"/>
  <c i="6" r="AD12"/>
  <c i="6" r="AD13"/>
  <c i="6" r="AD14"/>
  <c i="6" r="AD15"/>
  <c i="6" r="AD16"/>
  <c i="6" r="AD17"/>
  <c i="6" r="AD18"/>
  <c i="6" r="AD19"/>
  <c i="6" r="AD20"/>
  <c i="6" r="AD21"/>
  <c i="6" r="AD22"/>
  <c i="6" r="AD23"/>
  <c i="6" r="AD24"/>
  <c i="6" r="AD25"/>
  <c i="6" r="AD26"/>
  <c i="6" r="AC3"/>
  <c i="6" r="AC4"/>
  <c i="6" r="AC5"/>
  <c i="6" r="AC6"/>
  <c i="6" r="AC7"/>
  <c i="6" r="AC8"/>
  <c i="6" r="AC9"/>
  <c i="6" r="AC10"/>
  <c i="6" r="AC11"/>
  <c i="6" r="AC12"/>
  <c i="6" r="AC13"/>
  <c i="6" r="AC14"/>
  <c i="6" r="AC15"/>
  <c i="6" r="AC16"/>
  <c i="6" r="AC17"/>
  <c i="6" r="AC18"/>
  <c i="6" r="AC19"/>
  <c i="6" r="AC20"/>
  <c i="6" r="AC21"/>
  <c i="6" r="AC22"/>
  <c i="6" r="AC23"/>
  <c i="6" r="AC24"/>
  <c i="6" r="AC25"/>
  <c i="6" r="AC26"/>
  <c i="6" r="AB3"/>
  <c i="6" r="AE3" s="1"/>
  <c i="1" r="M7" s="1"/>
  <c i="6" r="AB4"/>
  <c i="6" r="AE4" s="1"/>
  <c i="1" r="M8" s="1"/>
  <c i="6" r="AB5"/>
  <c i="6" r="AE5" s="1"/>
  <c i="1" r="M9" s="1"/>
  <c i="6" r="AB6"/>
  <c i="6" r="AE6" s="1"/>
  <c i="1" r="M10" s="1"/>
  <c i="6" r="AB7"/>
  <c i="6" r="AE7" s="1"/>
  <c i="1" r="M11" s="1"/>
  <c i="6" r="AB8"/>
  <c i="6" r="AE8" s="1"/>
  <c i="1" r="M12" s="1"/>
  <c i="6" r="AB9"/>
  <c i="6" r="AE9" s="1"/>
  <c i="1" r="M13" s="1"/>
  <c i="6" r="AB10"/>
  <c i="6" r="AE10" s="1"/>
  <c i="1" r="M14" s="1"/>
  <c i="6" r="AB11"/>
  <c i="6" r="AE11" s="1"/>
  <c i="1" r="M15" s="1"/>
  <c i="6" r="AB12"/>
  <c i="6" r="AE12" s="1"/>
  <c i="1" r="M16" s="1"/>
  <c i="6" r="AB13"/>
  <c i="6" r="AB14"/>
  <c i="6" r="AE14" s="1"/>
  <c i="1" r="M18" s="1"/>
  <c i="6" r="AB15"/>
  <c i="6" r="AE15" s="1"/>
  <c i="1" r="M19" s="1"/>
  <c i="6" r="AB16"/>
  <c i="6" r="AE16" s="1"/>
  <c i="1" r="M20" s="1"/>
  <c i="6" r="AB17"/>
  <c i="6" r="AE17" s="1"/>
  <c i="1" r="M21" s="1"/>
  <c i="6" r="AB18"/>
  <c i="6" r="AE18" s="1"/>
  <c i="1" r="M22" s="1"/>
  <c i="6" r="AB19"/>
  <c i="6" r="AE19" s="1"/>
  <c i="1" r="M23" s="1"/>
  <c i="6" r="AB20"/>
  <c i="6" r="AE20" s="1"/>
  <c i="1" r="M24" s="1"/>
  <c i="6" r="AB21"/>
  <c i="6" r="AE21" s="1"/>
  <c i="1" r="M25" s="1"/>
  <c i="6" r="AB22"/>
  <c i="6" r="AE22" s="1"/>
  <c i="1" r="M26" s="1"/>
  <c i="6" r="AB23"/>
  <c i="6" r="AE23" s="1"/>
  <c i="1" r="M27" s="1"/>
  <c i="6" r="AB24"/>
  <c i="6" r="AE24" s="1"/>
  <c i="1" r="M28" s="1"/>
  <c i="6" r="AB25"/>
  <c i="6" r="AE25" s="1"/>
  <c i="1" r="M29" s="1"/>
  <c i="6" r="AB26"/>
  <c i="6" r="AE26" s="1"/>
  <c i="1" r="M30" s="1"/>
  <c i="1" r="O31" s="1"/>
  <c i="6" r="AD2"/>
  <c i="6" r="AC2"/>
  <c i="6" r="AB2"/>
  <c i="6" r="R2"/>
  <c i="1" r="I6" s="1"/>
  <c i="6" r="R3"/>
  <c i="1" r="I7" s="1"/>
  <c i="6" r="R4"/>
  <c i="1" r="I8" s="1"/>
  <c i="6" r="R5"/>
  <c i="1" r="I9" s="1"/>
  <c i="6" r="R6"/>
  <c i="1" r="I10" s="1"/>
  <c i="6" r="R7"/>
  <c i="1" r="I11" s="1"/>
  <c i="6" r="R8"/>
  <c i="1" r="I12" s="1"/>
  <c i="6" r="R9"/>
  <c i="6" r="S10"/>
  <c i="1" r="C14" s="1"/>
  <c i="6" r="R10"/>
  <c i="1" r="I14" s="1"/>
  <c i="6" r="R11"/>
  <c i="1" r="I15" s="1"/>
  <c i="6" r="R12"/>
  <c i="1" r="I16" s="1"/>
  <c i="6" r="R13"/>
  <c i="1" r="I17" s="1"/>
  <c i="6" r="S11"/>
  <c i="1" r="C15" s="1"/>
  <c i="6" r="S12"/>
  <c i="1" r="C16" s="1"/>
  <c i="6" r="S13"/>
  <c i="1" r="C17" s="1"/>
  <c i="6" r="T10"/>
  <c i="1" r="E14" s="1"/>
  <c i="6" r="T11"/>
  <c i="1" r="E15" s="1"/>
  <c i="6" r="T12"/>
  <c i="1" r="E16" s="1"/>
  <c i="6" r="T13"/>
  <c i="1" r="E17" s="1"/>
  <c i="6" r="R37"/>
  <c i="6" r="R38"/>
  <c i="6" r="T15"/>
  <c i="1" r="E19" s="1"/>
  <c i="6" r="T16"/>
  <c i="1" r="E20" s="1"/>
  <c i="6" r="T17"/>
  <c i="1" r="E21" s="1"/>
  <c i="6" r="T18"/>
  <c i="1" r="E22" s="1"/>
  <c i="6" r="T19"/>
  <c i="1" r="E23" s="1"/>
  <c i="6" r="T20"/>
  <c i="1" r="E24" s="1"/>
  <c i="6" r="T21"/>
  <c i="1" r="E25" s="1"/>
  <c i="6" r="T22"/>
  <c i="1" r="E26" s="1"/>
  <c i="6" r="T23"/>
  <c i="1" r="E27" s="1"/>
  <c i="6" r="T24"/>
  <c i="1" r="E28" s="1"/>
  <c i="6" r="T25"/>
  <c i="1" r="E29" s="1"/>
  <c i="6" r="T26"/>
  <c i="1" r="E30" s="1"/>
  <c i="6" r="T27"/>
  <c i="1" r="E31" s="1"/>
  <c i="6" r="T28"/>
  <c i="1" r="E32" s="1"/>
  <c i="6" r="T29"/>
  <c i="6" r="T30"/>
  <c i="6" r="T37"/>
  <c i="6" r="T38"/>
  <c i="6" r="T39"/>
  <c i="6" r="T40"/>
  <c i="6" r="T41"/>
  <c i="6" r="T42"/>
  <c i="6" r="T14"/>
  <c i="6" r="S15"/>
  <c i="1" r="C19" s="1"/>
  <c i="6" r="S16"/>
  <c i="1" r="C20" s="1"/>
  <c i="6" r="S17"/>
  <c i="1" r="C21" s="1"/>
  <c i="6" r="S18"/>
  <c i="1" r="C22" s="1"/>
  <c i="6" r="S19"/>
  <c i="1" r="C23" s="1"/>
  <c i="6" r="S20"/>
  <c i="1" r="C24" s="1"/>
  <c i="6" r="S21"/>
  <c i="1" r="C25" s="1"/>
  <c i="6" r="S22"/>
  <c i="1" r="C26" s="1"/>
  <c i="6" r="S23"/>
  <c i="1" r="C27" s="1"/>
  <c i="6" r="S24"/>
  <c i="1" r="C28" s="1"/>
  <c i="6" r="S25"/>
  <c i="1" r="C29" s="1"/>
  <c i="6" r="S26"/>
  <c i="6" r="S27"/>
  <c i="1" r="C31" s="1"/>
  <c i="6" r="S28"/>
  <c i="1" r="C32" s="1"/>
  <c i="6" r="S29"/>
  <c i="6" r="S30"/>
  <c i="6" r="S39"/>
  <c i="6" r="S40"/>
  <c i="6" r="S41"/>
  <c i="6" r="S42"/>
  <c i="6" r="S14"/>
  <c i="1" r="C18" s="1"/>
  <c i="6" r="R15"/>
  <c i="1" r="I19" s="1"/>
  <c i="6" r="R16"/>
  <c i="1" r="I20" s="1"/>
  <c i="6" r="R17"/>
  <c i="1" r="I21" s="1"/>
  <c i="6" r="R18"/>
  <c i="1" r="I22" s="1"/>
  <c i="6" r="R19"/>
  <c i="1" r="I23" s="1"/>
  <c i="6" r="R20"/>
  <c i="1" r="I24" s="1"/>
  <c i="6" r="R21"/>
  <c i="1" r="I25" s="1"/>
  <c i="6" r="R22"/>
  <c i="1" r="I26" s="1"/>
  <c i="6" r="R23"/>
  <c i="1" r="I27" s="1"/>
  <c i="6" r="R24"/>
  <c i="1" r="I28" s="1"/>
  <c i="6" r="R25"/>
  <c i="1" r="I29" s="1"/>
  <c i="6" r="R26"/>
  <c i="1" r="I30" s="1"/>
  <c i="1" r="K31" s="1"/>
  <c i="6" r="R28"/>
  <c i="1" r="I32" s="1"/>
  <c i="6" r="R29"/>
  <c i="6" r="R30"/>
  <c i="6" r="R39"/>
  <c i="6" r="R40"/>
  <c i="6" r="R41"/>
  <c i="6" r="R42"/>
  <c i="6" r="R14"/>
  <c i="1" r="I18" s="1"/>
  <c i="6" l="1" r="AE2"/>
  <c i="1" r="M6" s="1"/>
  <c i="1" r="K32"/>
  <c i="1" r="Q32"/>
  <c i="1" r="K18"/>
  <c i="1" r="K14"/>
  <c i="1" r="K11"/>
  <c i="1" r="K16"/>
  <c i="1" r="K15"/>
  <c i="1" r="K19"/>
  <c i="1" r="K8"/>
  <c i="1" r="K23"/>
  <c i="1" r="K30"/>
  <c i="1" r="K13"/>
  <c i="1" r="K10"/>
  <c i="1" r="K27"/>
  <c i="1" r="K25"/>
  <c i="1" r="K17"/>
  <c i="1" r="K9"/>
  <c i="1" r="K21"/>
  <c i="1" r="K7"/>
  <c i="1" r="K28"/>
  <c i="1" r="K20"/>
  <c i="1" r="K12"/>
  <c i="1" r="K29"/>
  <c i="1" r="K26"/>
  <c i="1" r="K22"/>
  <c i="1" r="K24"/>
  <c i="6" r="S38"/>
  <c i="6" r="S37"/>
  <c i="1" l="1" r="Q27"/>
  <c i="1" r="Q28"/>
  <c i="1" r="Q29"/>
  <c i="1" r="O30"/>
  <c i="1" r="Q9"/>
  <c i="1" r="Q10"/>
  <c i="1" r="Q11"/>
  <c i="1" r="Q13"/>
  <c i="1" r="Q14"/>
  <c i="1" r="Q15"/>
  <c i="1" r="Q16"/>
  <c i="1" r="Q17"/>
  <c i="1" r="Q18"/>
  <c i="1" r="Q19"/>
  <c i="1" r="Q20"/>
  <c i="1" r="Q22"/>
  <c i="1" r="O23"/>
  <c i="1" r="Q7"/>
  <c i="1" r="Q6"/>
  <c i="1" l="1" r="O21"/>
  <c i="1" r="O12"/>
  <c i="1" r="Q21"/>
  <c i="1" r="O24"/>
  <c i="1" r="O8"/>
  <c i="1" r="O20"/>
  <c i="1" r="O26"/>
  <c i="1" r="Q24"/>
  <c i="1" r="Q8"/>
  <c i="1" r="O29"/>
  <c i="1" r="O25"/>
  <c i="1" r="Q12"/>
  <c i="1" r="O15"/>
  <c i="1" r="O22"/>
  <c i="1" r="O14"/>
  <c i="1" r="O28"/>
  <c i="1" r="O13"/>
  <c i="1" r="O16"/>
  <c i="1" r="O27"/>
  <c i="1" r="O7"/>
  <c i="1" r="O19"/>
  <c i="1" r="O11"/>
  <c i="1" r="O18"/>
  <c i="1" r="O10"/>
  <c i="1" r="Q26"/>
  <c i="1" r="O17"/>
  <c i="1" r="O9"/>
  <c i="1" r="Q25"/>
  <c i="1" r="Q23"/>
  <c i="1" l="1" r="Q30"/>
</calcChain>
</file>

<file path=xl/sharedStrings.xml><?xml version="1.0" encoding="utf-8"?>
<sst xmlns="http://schemas.openxmlformats.org/spreadsheetml/2006/main" count="146" uniqueCount="109">
  <si>
    <t xml:space="preserve">3)  Special education enrollments are based on special education weightings from the Department of Management’s Aid and </t>
  </si>
  <si>
    <t>Total Enrollment</t>
  </si>
  <si>
    <t>Enrollment</t>
  </si>
  <si>
    <t>Other</t>
  </si>
  <si>
    <t>(7-12)</t>
  </si>
  <si>
    <t>(K-6)</t>
  </si>
  <si>
    <t>Year</t>
  </si>
  <si>
    <t>Special Education</t>
  </si>
  <si>
    <t>Education</t>
  </si>
  <si>
    <t>Change Total</t>
  </si>
  <si>
    <t xml:space="preserve">Total </t>
  </si>
  <si>
    <t>Secondary</t>
  </si>
  <si>
    <t>Elementary</t>
  </si>
  <si>
    <t>Fiscal</t>
  </si>
  <si>
    <t xml:space="preserve">Special Education </t>
  </si>
  <si>
    <t xml:space="preserve">Special </t>
  </si>
  <si>
    <t>N.A.</t>
  </si>
  <si>
    <t>FiscalYear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</si>
  <si>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</si>
  <si>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</si>
  <si>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</si>
  <si>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</si>
  <si>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</si>
  <si>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</si>
  <si>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</si>
  <si>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</si>
  <si>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</si>
  <si>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</si>
  <si>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</si>
  <si>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</si>
  <si>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</si>
  <si>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Found in Enrollment Projections area - State - Public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</si>
  <si>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</si>
  <si>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</si>
  <si>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</si>
  <si>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</si>
  <si>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</si>
  <si>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</si>
  <si>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</si>
  <si>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</si>
  <si>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SchoolYear</t>
  </si>
  <si>
    <t>2010-2011</t>
  </si>
  <si>
    <t>2011-2012</t>
  </si>
  <si>
    <t>2012-2013</t>
  </si>
  <si>
    <t>2013-2014</t>
  </si>
  <si>
    <t>2014-2015</t>
  </si>
  <si>
    <t>Actual/Projected</t>
  </si>
  <si>
    <t>Actual</t>
  </si>
  <si>
    <t>CertifiedTotal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</si>
  <si>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</si>
  <si>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</si>
  <si>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</si>
  <si>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</si>
  <si>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</si>
  <si>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</si>
  <si>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</si>
  <si>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</si>
  <si>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Elementary (K-6)</t>
  </si>
  <si>
    <t>Secondary (7-12)</t>
  </si>
  <si>
    <t>2001-2002</t>
  </si>
  <si>
    <t>2000-2001</t>
  </si>
  <si>
    <t>1999-2000</t>
  </si>
  <si>
    <t>1998-1999</t>
  </si>
  <si>
    <t>1997-1998</t>
  </si>
  <si>
    <t>1990-1991</t>
  </si>
  <si>
    <t>1991-1992</t>
  </si>
  <si>
    <t>1992-1993</t>
  </si>
  <si>
    <t>1993-1994</t>
  </si>
  <si>
    <t>1994-1995</t>
  </si>
  <si>
    <t>1995-1996</t>
  </si>
  <si>
    <t>1996-1997</t>
  </si>
  <si>
    <t>PKIEP/Other</t>
  </si>
  <si>
    <t>Special Education Data</t>
  </si>
  <si>
    <t>SpecialEdWeight_Level1</t>
  </si>
  <si>
    <t>SpecialEdWeight_Level3</t>
  </si>
  <si>
    <t>SpecialEdWeight_Level2</t>
  </si>
  <si>
    <t>WeightingTotal_Level1</t>
  </si>
  <si>
    <t>WeightingTotal_Level3</t>
  </si>
  <si>
    <t>WeightingTotal_Level2</t>
  </si>
  <si>
    <t>Enrollment_Level1</t>
  </si>
  <si>
    <t>Enrollment_Level2</t>
  </si>
  <si>
    <t>Enrollment_Level3</t>
  </si>
  <si>
    <t>TotalSpecialEdEnrollment</t>
  </si>
  <si>
    <t>This data may be off by 1 or 2 students when compared to certified enrollment due to how the DE splits out the data by grade level for use in projections.</t>
  </si>
  <si>
    <t>To get to the enrollment you divide the weight by the weighting total by the weight per student.</t>
  </si>
  <si>
    <t>Special Education Level 1  Total Weighting Data is found in field x266</t>
  </si>
  <si>
    <t>Special Education Level 2 Total Weighting Data Data is found in field x265</t>
  </si>
  <si>
    <t>Special Education Level 3 Total Weighting Data Data is found in field x264</t>
  </si>
  <si>
    <t>Enrollment by grade level can be found on the DE webpage - Available mid-March</t>
  </si>
  <si>
    <t>This is from the DoM Aid and Levy Database - Available July</t>
  </si>
  <si>
    <t>Data Tab</t>
  </si>
  <si>
    <t>Factbook Tab</t>
  </si>
  <si>
    <t>Update data in Data tab and add in the most recent year and copy all the fomulas and the data will update.</t>
  </si>
  <si>
    <t>Iowa Department of Education, Bureau of Information and Analysis Services., Iowa Department of Management</t>
  </si>
  <si>
    <t>https://www.educateiowa.gov/education-statistics</t>
  </si>
  <si>
    <t>Web: https://www.educateiowa.gov/education-statistics</t>
  </si>
  <si>
    <t>2015-2016</t>
  </si>
  <si>
    <t>Percent</t>
  </si>
  <si>
    <t xml:space="preserve">Percent of </t>
  </si>
  <si>
    <t>Percent Change</t>
  </si>
  <si>
    <t>Levy worksheet.</t>
  </si>
  <si>
    <t xml:space="preserve">2)  “Other” refers primarily to special education students not associated with a given grade level.  This is not a count of the  </t>
  </si>
  <si>
    <t>number of special education students in the State.</t>
  </si>
  <si>
    <t xml:space="preserve">1)  Enrollments reflect certified enrollment reported as of October 1 (or the first Monday in October if the 1st falls on a </t>
  </si>
  <si>
    <t>2016-2017</t>
  </si>
  <si>
    <t>PreK IEP/ Other comes from file with projected certified enrollment (https://www.educateiowa.gov/documents/state-level-projections/2017/05/iowa-state-level-public-school-certified-enrollment-2012)</t>
  </si>
  <si>
    <t>Notes:</t>
  </si>
  <si>
    <t>weekend).</t>
  </si>
  <si>
    <t xml:space="preserve"> Public School and Special Education Enrollments – State of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</si>
</sst>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00\ ;"/>
    <numFmt numFmtId="165" formatCode="_(&quot;$&quot;* #,##0.0_);_(&quot;$&quot;* \(#,##0.0\);_(&quot;$&quot;* &quot;-&quot;?_);_(@_)"/>
    <numFmt numFmtId="166" formatCode="_(&quot;$&quot;* #,##0.000_);_(&quot;$&quot;* \(#,##0.000\);_(&quot;$&quot;* &quot;-&quot;???_);_(@_)"/>
    <numFmt numFmtId="167" formatCode="0.0\ \ \ ;"/>
    <numFmt numFmtId="168" formatCode="\ #,##0.0%\ ;"/>
    <numFmt numFmtId="169" formatCode="#,##0.0"/>
    <numFmt numFmtId="170" formatCode="0.0%"/>
    <numFmt numFmtId="171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17">
    <xf borderId="0" fillId="0" fontId="0" numFmtId="0"/>
    <xf applyAlignment="0" applyBorder="0" applyFill="0" applyFont="0" applyProtection="0" borderId="0" fillId="0" fontId="1" numFmtId="43"/>
    <xf borderId="0" fillId="0" fontId="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4" numFmtId="44"/>
    <xf borderId="0" fillId="0" fontId="5" numFmtId="0">
      <alignment vertical="top"/>
    </xf>
    <xf borderId="0" fillId="0" fontId="5" numFmtId="0">
      <alignment vertical="top"/>
    </xf>
    <xf borderId="0" fillId="0" fontId="5" numFmtId="0">
      <alignment vertical="top"/>
    </xf>
    <xf applyAlignment="0" applyBorder="0" applyFill="0" applyFont="0" applyProtection="0" borderId="0" fillId="0" fontId="4" numFmtId="9"/>
    <xf borderId="0" fillId="0" fontId="6" numFmtId="0"/>
    <xf applyAlignment="0" applyBorder="0" applyFill="0" applyFont="0" applyProtection="0" borderId="0" fillId="0" fontId="8" numFmtId="43"/>
    <xf borderId="0" fillId="0" fontId="8" numFmtId="0"/>
    <xf borderId="0" fillId="0" fontId="4" numFmtId="0"/>
    <xf applyAlignment="0" applyBorder="0" applyFill="0" applyNumberFormat="0" applyProtection="0" borderId="0" fillId="0" fontId="9" numFmtId="0"/>
    <xf borderId="0" fillId="0" fontId="10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13" numFmtId="0"/>
  </cellStyleXfs>
  <cellXfs count="68">
    <xf borderId="0" fillId="0" fontId="0" numFmtId="0" xfId="0"/>
    <xf borderId="0" fillId="0" fontId="2" numFmtId="0" xfId="2"/>
    <xf applyFont="1" borderId="0" fillId="0" fontId="2" numFmtId="0" xfId="2"/>
    <xf applyBorder="1" applyFill="1" applyFont="1" applyNumberFormat="1" borderId="0" fillId="0" fontId="2" numFmtId="164" xfId="2"/>
    <xf applyBorder="1" applyFill="1" applyFont="1" applyNumberFormat="1" borderId="0" fillId="0" fontId="2" numFmtId="165" xfId="2"/>
    <xf applyAlignment="1" applyBorder="1" applyFill="1" applyFont="1" applyNumberFormat="1" applyProtection="1" borderId="0" fillId="0" fontId="2" numFmtId="1" xfId="2">
      <alignment horizontal="center"/>
      <protection locked="0"/>
    </xf>
    <xf applyBorder="1" applyFill="1" applyFont="1" applyNumberFormat="1" borderId="0" fillId="0" fontId="2" numFmtId="166" xfId="2"/>
    <xf applyAlignment="1" applyFont="1" borderId="0" fillId="0" fontId="2" numFmtId="0" xfId="2">
      <alignment horizontal="left"/>
    </xf>
    <xf applyAlignment="1" applyBorder="1" applyFont="1" applyNumberFormat="1" borderId="0" fillId="0" fontId="2" numFmtId="1" xfId="2">
      <alignment horizontal="center"/>
    </xf>
    <xf applyBorder="1" applyFill="1" applyNumberFormat="1" borderId="0" fillId="0" fontId="2" numFmtId="167" xfId="2"/>
    <xf applyBorder="1" applyNumberFormat="1" borderId="0" fillId="0" fontId="2" numFmtId="3" xfId="2"/>
    <xf applyBorder="1" borderId="0" fillId="0" fontId="2" numFmtId="0" xfId="2"/>
    <xf applyBorder="1" applyFont="1" applyNumberFormat="1" borderId="0" fillId="0" fontId="2" numFmtId="3" xfId="2"/>
    <xf applyBorder="1" applyFont="1" borderId="0" fillId="0" fontId="2" numFmtId="0" xfId="2"/>
    <xf applyAlignment="1" applyBorder="1" applyFont="1" borderId="0" fillId="0" fontId="2" numFmtId="0" xfId="2">
      <alignment horizontal="center"/>
    </xf>
    <xf applyNumberFormat="1" borderId="0" fillId="0" fontId="2" numFmtId="10" xfId="2"/>
    <xf applyAlignment="1" applyBorder="1" applyFill="1" applyNumberFormat="1" borderId="0" fillId="0" fontId="2" numFmtId="168" xfId="2">
      <alignment horizontal="center"/>
    </xf>
    <xf applyAlignment="1" applyBorder="1" applyNumberFormat="1" borderId="0" fillId="0" fontId="2" numFmtId="3" xfId="2">
      <alignment horizontal="center"/>
    </xf>
    <xf applyAlignment="1" applyBorder="1" borderId="0" fillId="0" fontId="2" numFmtId="0" xfId="2">
      <alignment horizontal="center"/>
    </xf>
    <xf applyBorder="1" applyNumberFormat="1" borderId="0" fillId="0" fontId="2" numFmtId="169" xfId="2"/>
    <xf applyNumberFormat="1" borderId="0" fillId="0" fontId="2" numFmtId="3" xfId="2"/>
    <xf applyAlignment="1" applyNumberFormat="1" borderId="0" fillId="0" fontId="2" numFmtId="3" xfId="2">
      <alignment horizontal="center"/>
    </xf>
    <xf applyAlignment="1" borderId="0" fillId="0" fontId="2" numFmtId="0" xfId="2">
      <alignment horizontal="center"/>
    </xf>
    <xf applyAlignment="1" applyFont="1" borderId="0" fillId="0" fontId="2" numFmtId="0" xfId="2">
      <alignment horizontal="center"/>
    </xf>
    <xf applyAlignment="1" applyBorder="1" applyFont="1" borderId="1" fillId="0" fontId="2" numFmtId="0" xfId="2">
      <alignment horizontal="center"/>
    </xf>
    <xf applyAlignment="1" applyBorder="1" applyFont="1" borderId="0" fillId="0" fontId="2" numFmtId="0" xfId="2"/>
    <xf applyAlignment="1" applyFont="1" borderId="0" fillId="0" fontId="3" numFmtId="0" xfId="2"/>
    <xf applyFont="1" applyNumberFormat="1" borderId="0" fillId="0" fontId="2" numFmtId="171" xfId="1"/>
    <xf applyNumberFormat="1" borderId="0" fillId="0" fontId="2" numFmtId="4" xfId="2"/>
    <xf applyAlignment="1" applyBorder="1" applyNumberFormat="1" borderId="0" fillId="0" fontId="2" numFmtId="170" xfId="2">
      <alignment horizontal="center"/>
    </xf>
    <xf applyBorder="1" borderId="2" fillId="0" fontId="2" numFmtId="0" xfId="2"/>
    <xf applyAlignment="1" applyBorder="1" applyFont="1" borderId="2" fillId="0" fontId="2" numFmtId="0" xfId="2">
      <alignment horizontal="center"/>
    </xf>
    <xf applyBorder="1" applyFont="1" borderId="2" fillId="0" fontId="2" numFmtId="0" xfId="2"/>
    <xf applyAlignment="1" applyBorder="1" borderId="2" fillId="0" fontId="2" numFmtId="0" xfId="2">
      <alignment horizontal="center"/>
    </xf>
    <xf applyAlignment="1" applyBorder="1" applyNumberFormat="1" borderId="2" fillId="0" fontId="2" numFmtId="3" xfId="2">
      <alignment horizontal="center"/>
    </xf>
    <xf applyBorder="1" applyNumberFormat="1" borderId="2" fillId="0" fontId="2" numFmtId="3" xfId="2"/>
    <xf applyAlignment="1" applyBorder="1" applyNumberFormat="1" borderId="2" fillId="0" fontId="2" numFmtId="170" xfId="2">
      <alignment horizontal="center"/>
    </xf>
    <xf applyBorder="1" applyNumberFormat="1" borderId="2" fillId="0" fontId="2" numFmtId="169" xfId="2"/>
    <xf applyAlignment="1" applyBorder="1" applyFill="1" applyNumberFormat="1" borderId="2" fillId="0" fontId="2" numFmtId="168" xfId="2">
      <alignment horizontal="center"/>
    </xf>
    <xf applyAlignment="1" applyFont="1" borderId="0" fillId="0" fontId="3" numFmtId="0" xfId="2">
      <alignment horizontal="center" vertical="center"/>
    </xf>
    <xf applyFont="1" borderId="0" fillId="0" fontId="11" numFmtId="0" xfId="14"/>
    <xf applyAlignment="1" applyFont="1" borderId="0" fillId="0" fontId="11" numFmtId="0" xfId="14">
      <alignment wrapText="1"/>
    </xf>
    <xf applyAlignment="1" applyBorder="1" applyFont="1" applyNumberFormat="1" borderId="0" fillId="0" fontId="11" numFmtId="1" xfId="14">
      <alignment horizontal="left" vertical="top" wrapText="1"/>
    </xf>
    <xf applyFont="1" borderId="0" fillId="0" fontId="7" numFmtId="0" xfId="0"/>
    <xf applyFont="1" applyNumberFormat="1" borderId="0" fillId="0" fontId="7" numFmtId="3" xfId="0"/>
    <xf applyAlignment="1" applyFont="1" borderId="0" fillId="0" fontId="7" numFmtId="0" xfId="0">
      <alignment horizontal="center"/>
    </xf>
    <xf applyAlignment="1" applyBorder="1" applyFill="1" applyFont="1" applyNumberFormat="1" borderId="0" fillId="0" fontId="7" numFmtId="3" xfId="0">
      <alignment horizontal="right"/>
    </xf>
    <xf applyAlignment="1" applyFont="1" applyNumberFormat="1" borderId="0" fillId="0" fontId="7" numFmtId="3" xfId="0">
      <alignment horizontal="right"/>
    </xf>
    <xf applyAlignment="1" applyFont="1" applyNumberFormat="1" borderId="0" fillId="0" fontId="2" numFmtId="0" xfId="2">
      <alignment horizontal="right"/>
    </xf>
    <xf applyAlignment="1" applyBorder="1" applyFont="1" applyNumberFormat="1" borderId="0" fillId="0" fontId="2" numFmtId="3" xfId="2">
      <alignment horizontal="right"/>
    </xf>
    <xf applyAlignment="1" applyBorder="1" applyFont="1" applyNumberFormat="1" borderId="0" fillId="0" fontId="7" numFmtId="3" xfId="0">
      <alignment horizontal="right"/>
    </xf>
    <xf applyAlignment="1" applyBorder="1" applyFill="1" applyFont="1" applyNumberFormat="1" borderId="0" fillId="0" fontId="7" numFmtId="3" xfId="1">
      <alignment horizontal="right"/>
    </xf>
    <xf applyAlignment="1" applyFont="1" borderId="0" fillId="0" fontId="7" numFmtId="0" xfId="0">
      <alignment horizontal="right"/>
    </xf>
    <xf applyFill="1" applyFont="1" borderId="0" fillId="2" fontId="7" numFmtId="0" xfId="0"/>
    <xf applyFont="1" borderId="0" fillId="0" fontId="12" numFmtId="0" xfId="14"/>
    <xf applyAlignment="1" applyBorder="1" applyFill="1" applyFont="1" borderId="0" fillId="0" fontId="2" numFmtId="0" xfId="2">
      <alignment horizontal="center"/>
    </xf>
    <xf applyAlignment="1" applyFont="1" applyNumberFormat="1" borderId="0" fillId="0" fontId="2" numFmtId="0" xfId="2">
      <alignment horizontal="right" wrapText="1"/>
    </xf>
    <xf applyAlignment="1" applyBorder="1" applyFill="1" applyFont="1" applyNumberFormat="1" borderId="0" fillId="0" fontId="7" numFmtId="3" xfId="0">
      <alignment horizontal="right" wrapText="1"/>
    </xf>
    <xf applyAlignment="1" applyFont="1" applyNumberFormat="1" borderId="0" fillId="0" fontId="7" numFmtId="3" xfId="0">
      <alignment horizontal="right" wrapText="1"/>
    </xf>
    <xf applyAlignment="1" applyFont="1" borderId="0" fillId="0" fontId="3" numFmtId="0" xfId="2">
      <alignment horizontal="center" vertical="center" wrapText="1"/>
    </xf>
    <xf applyAlignment="1" applyFont="1" applyNumberFormat="1" borderId="0" fillId="0" fontId="7" numFmtId="3" xfId="0">
      <alignment wrapText="1"/>
    </xf>
    <xf applyAlignment="1" borderId="0" fillId="0" fontId="13" numFmtId="0" xfId="16">
      <alignment wrapText="1"/>
    </xf>
    <xf applyAlignment="1" applyFont="1" borderId="0" fillId="0" fontId="2" numFmtId="0" xfId="2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Font="1" borderId="0" fillId="0" fontId="3" numFmtId="0" xfId="2">
      <alignment horizontal="left" vertical="center"/>
    </xf>
    <xf applyAlignment="1" applyFont="1" borderId="0" fillId="0" fontId="2" numFmtId="0" xfId="2">
      <alignment horizontal="left" indent="2" vertical="top" wrapText="1"/>
    </xf>
    <xf applyAlignment="1" applyFont="1" borderId="0" fillId="0" fontId="2" numFmtId="0" xfId="2">
      <alignment horizontal="left"/>
    </xf>
    <xf applyAlignment="1" borderId="0" fillId="0" fontId="0" numFmtId="0" xfId="0">
      <alignment horizontal="left" indent="2" vertical="top" wrapText="1"/>
    </xf>
  </cellXfs>
  <cellStyles count="17">
    <cellStyle builtinId="3" name="Comma" xfId="1"/>
    <cellStyle name="Comma 2" xfId="3"/>
    <cellStyle name="Comma 3" xfId="10"/>
    <cellStyle name="Comma 3 2" xfId="15"/>
    <cellStyle name="Currency 2" xfId="4"/>
    <cellStyle builtinId="8" name="Hyperlink" xfId="16"/>
    <cellStyle builtinId="0" name="Normal" xfId="0"/>
    <cellStyle name="Normal 2" xfId="5"/>
    <cellStyle name="Normal 2 2" xfId="2"/>
    <cellStyle name="Normal 3" xfId="6"/>
    <cellStyle name="Normal 3 2" xfId="7"/>
    <cellStyle name="Normal 4" xfId="9"/>
    <cellStyle name="Normal 5" xfId="11"/>
    <cellStyle name="Normal 5 2" xfId="12"/>
    <cellStyle name="Normal 6" xfId="14"/>
    <cellStyle name="Percent 2" xfId="8"/>
    <cellStyle name="Title 2" xfId="13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s://www.educateiowa.gov/education-statistics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71"/>
  <sheetViews>
    <sheetView showGridLines="0" tabSelected="1" view="pageBreakPreview" workbookViewId="0" zoomScaleNormal="100" zoomScaleSheetLayoutView="100">
      <selection activeCell="I31" sqref="I31"/>
    </sheetView>
  </sheetViews>
  <sheetFormatPr defaultColWidth="8.7109375" defaultRowHeight="12" x14ac:dyDescent="0.2"/>
  <cols>
    <col min="1" max="1" customWidth="true" style="1" width="5.85546875" collapsed="false"/>
    <col min="2" max="2" customWidth="true" style="1" width="0.42578125" collapsed="false"/>
    <col min="3" max="3" bestFit="true" customWidth="true" style="1" width="9.85546875" collapsed="false"/>
    <col min="4" max="4" customWidth="true" style="1" width="0.42578125" collapsed="false"/>
    <col min="5" max="5" bestFit="true" customWidth="true" style="1" width="9.28515625" collapsed="false"/>
    <col min="6" max="6" customWidth="true" style="1" width="0.42578125" collapsed="false"/>
    <col min="7" max="7" customWidth="true" style="1" width="6.140625" collapsed="false"/>
    <col min="8" max="8" customWidth="true" style="1" width="0.42578125" collapsed="false"/>
    <col min="9" max="9" customWidth="true" style="1" width="9.5703125" collapsed="false"/>
    <col min="10" max="10" customWidth="true" style="1" width="0.42578125" collapsed="false"/>
    <col min="11" max="11" bestFit="true" customWidth="true" style="1" width="11.5703125" collapsed="false"/>
    <col min="12" max="12" customWidth="true" style="1" width="0.42578125" collapsed="false"/>
    <col min="13" max="13" bestFit="true" customWidth="true" style="1" width="9.5703125" collapsed="false"/>
    <col min="14" max="14" customWidth="true" style="1" width="0.42578125" collapsed="false"/>
    <col min="15" max="15" customWidth="true" style="1" width="14.5703125" collapsed="false"/>
    <col min="16" max="16" customWidth="true" style="1" width="0.42578125" collapsed="false"/>
    <col min="17" max="17" customWidth="true" style="1" width="14.85546875" collapsed="false"/>
    <col min="18" max="18" customWidth="true" style="1" width="1.7109375" collapsed="false"/>
    <col min="19" max="20" style="1" width="8.7109375" collapsed="false"/>
    <col min="21" max="21" customWidth="true" style="1" width="2.7109375" collapsed="false"/>
    <col min="22" max="22" bestFit="true" customWidth="true" style="1" width="11.7109375" collapsed="false"/>
    <col min="23" max="23" customWidth="true" style="1" width="2.7109375" collapsed="false"/>
    <col min="24" max="24" bestFit="true" customWidth="true" style="1" width="11.28515625" collapsed="false"/>
    <col min="25" max="25" customWidth="true" style="1" width="20.5703125" collapsed="false"/>
    <col min="26" max="26" bestFit="true" customWidth="true" style="1" width="19.7109375" collapsed="false"/>
    <col min="27" max="257" style="1" width="8.7109375" collapsed="false"/>
    <col min="258" max="258" customWidth="true" style="1" width="1.140625" collapsed="false"/>
    <col min="259" max="259" customWidth="true" style="1" width="10.7109375" collapsed="false"/>
    <col min="260" max="260" customWidth="true" style="1" width="0.5703125" collapsed="false"/>
    <col min="261" max="261" customWidth="true" style="1" width="10.7109375" collapsed="false"/>
    <col min="262" max="262" customWidth="true" style="1" width="0.5703125" collapsed="false"/>
    <col min="263" max="263" customWidth="true" style="1" width="7.28515625" collapsed="false"/>
    <col min="264" max="264" customWidth="true" style="1" width="0.5703125" collapsed="false"/>
    <col min="265" max="265" customWidth="true" style="1" width="9.5703125" collapsed="false"/>
    <col min="266" max="266" customWidth="true" style="1" width="0.5703125" collapsed="false"/>
    <col min="267" max="267" customWidth="true" style="1" width="12.7109375" collapsed="false"/>
    <col min="268" max="268" customWidth="true" style="1" width="0.5703125" collapsed="false"/>
    <col min="269" max="269" customWidth="true" style="1" width="9.85546875" collapsed="false"/>
    <col min="270" max="270" customWidth="true" style="1" width="0.7109375" collapsed="false"/>
    <col min="271" max="271" customWidth="true" style="1" width="15.85546875" collapsed="false"/>
    <col min="272" max="272" customWidth="true" style="1" width="1.140625" collapsed="false"/>
    <col min="273" max="273" customWidth="true" style="1" width="16.42578125" collapsed="false"/>
    <col min="274" max="274" customWidth="true" style="1" width="1.7109375" collapsed="false"/>
    <col min="275" max="276" style="1" width="8.7109375" collapsed="false"/>
    <col min="277" max="277" customWidth="true" style="1" width="2.7109375" collapsed="false"/>
    <col min="278" max="278" bestFit="true" customWidth="true" style="1" width="11.7109375" collapsed="false"/>
    <col min="279" max="279" customWidth="true" style="1" width="2.7109375" collapsed="false"/>
    <col min="280" max="280" bestFit="true" customWidth="true" style="1" width="11.28515625" collapsed="false"/>
    <col min="281" max="281" customWidth="true" style="1" width="20.5703125" collapsed="false"/>
    <col min="282" max="282" bestFit="true" customWidth="true" style="1" width="19.7109375" collapsed="false"/>
    <col min="283" max="513" style="1" width="8.7109375" collapsed="false"/>
    <col min="514" max="514" customWidth="true" style="1" width="1.140625" collapsed="false"/>
    <col min="515" max="515" customWidth="true" style="1" width="10.7109375" collapsed="false"/>
    <col min="516" max="516" customWidth="true" style="1" width="0.5703125" collapsed="false"/>
    <col min="517" max="517" customWidth="true" style="1" width="10.7109375" collapsed="false"/>
    <col min="518" max="518" customWidth="true" style="1" width="0.5703125" collapsed="false"/>
    <col min="519" max="519" customWidth="true" style="1" width="7.28515625" collapsed="false"/>
    <col min="520" max="520" customWidth="true" style="1" width="0.5703125" collapsed="false"/>
    <col min="521" max="521" customWidth="true" style="1" width="9.5703125" collapsed="false"/>
    <col min="522" max="522" customWidth="true" style="1" width="0.5703125" collapsed="false"/>
    <col min="523" max="523" customWidth="true" style="1" width="12.7109375" collapsed="false"/>
    <col min="524" max="524" customWidth="true" style="1" width="0.5703125" collapsed="false"/>
    <col min="525" max="525" customWidth="true" style="1" width="9.85546875" collapsed="false"/>
    <col min="526" max="526" customWidth="true" style="1" width="0.7109375" collapsed="false"/>
    <col min="527" max="527" customWidth="true" style="1" width="15.85546875" collapsed="false"/>
    <col min="528" max="528" customWidth="true" style="1" width="1.140625" collapsed="false"/>
    <col min="529" max="529" customWidth="true" style="1" width="16.42578125" collapsed="false"/>
    <col min="530" max="530" customWidth="true" style="1" width="1.7109375" collapsed="false"/>
    <col min="531" max="532" style="1" width="8.7109375" collapsed="false"/>
    <col min="533" max="533" customWidth="true" style="1" width="2.7109375" collapsed="false"/>
    <col min="534" max="534" bestFit="true" customWidth="true" style="1" width="11.7109375" collapsed="false"/>
    <col min="535" max="535" customWidth="true" style="1" width="2.7109375" collapsed="false"/>
    <col min="536" max="536" bestFit="true" customWidth="true" style="1" width="11.28515625" collapsed="false"/>
    <col min="537" max="537" customWidth="true" style="1" width="20.5703125" collapsed="false"/>
    <col min="538" max="538" bestFit="true" customWidth="true" style="1" width="19.7109375" collapsed="false"/>
    <col min="539" max="769" style="1" width="8.7109375" collapsed="false"/>
    <col min="770" max="770" customWidth="true" style="1" width="1.140625" collapsed="false"/>
    <col min="771" max="771" customWidth="true" style="1" width="10.7109375" collapsed="false"/>
    <col min="772" max="772" customWidth="true" style="1" width="0.5703125" collapsed="false"/>
    <col min="773" max="773" customWidth="true" style="1" width="10.7109375" collapsed="false"/>
    <col min="774" max="774" customWidth="true" style="1" width="0.5703125" collapsed="false"/>
    <col min="775" max="775" customWidth="true" style="1" width="7.28515625" collapsed="false"/>
    <col min="776" max="776" customWidth="true" style="1" width="0.5703125" collapsed="false"/>
    <col min="777" max="777" customWidth="true" style="1" width="9.5703125" collapsed="false"/>
    <col min="778" max="778" customWidth="true" style="1" width="0.5703125" collapsed="false"/>
    <col min="779" max="779" customWidth="true" style="1" width="12.7109375" collapsed="false"/>
    <col min="780" max="780" customWidth="true" style="1" width="0.5703125" collapsed="false"/>
    <col min="781" max="781" customWidth="true" style="1" width="9.85546875" collapsed="false"/>
    <col min="782" max="782" customWidth="true" style="1" width="0.7109375" collapsed="false"/>
    <col min="783" max="783" customWidth="true" style="1" width="15.85546875" collapsed="false"/>
    <col min="784" max="784" customWidth="true" style="1" width="1.140625" collapsed="false"/>
    <col min="785" max="785" customWidth="true" style="1" width="16.42578125" collapsed="false"/>
    <col min="786" max="786" customWidth="true" style="1" width="1.7109375" collapsed="false"/>
    <col min="787" max="788" style="1" width="8.7109375" collapsed="false"/>
    <col min="789" max="789" customWidth="true" style="1" width="2.7109375" collapsed="false"/>
    <col min="790" max="790" bestFit="true" customWidth="true" style="1" width="11.7109375" collapsed="false"/>
    <col min="791" max="791" customWidth="true" style="1" width="2.7109375" collapsed="false"/>
    <col min="792" max="792" bestFit="true" customWidth="true" style="1" width="11.28515625" collapsed="false"/>
    <col min="793" max="793" customWidth="true" style="1" width="20.5703125" collapsed="false"/>
    <col min="794" max="794" bestFit="true" customWidth="true" style="1" width="19.7109375" collapsed="false"/>
    <col min="795" max="1025" style="1" width="8.7109375" collapsed="false"/>
    <col min="1026" max="1026" customWidth="true" style="1" width="1.140625" collapsed="false"/>
    <col min="1027" max="1027" customWidth="true" style="1" width="10.7109375" collapsed="false"/>
    <col min="1028" max="1028" customWidth="true" style="1" width="0.5703125" collapsed="false"/>
    <col min="1029" max="1029" customWidth="true" style="1" width="10.7109375" collapsed="false"/>
    <col min="1030" max="1030" customWidth="true" style="1" width="0.5703125" collapsed="false"/>
    <col min="1031" max="1031" customWidth="true" style="1" width="7.28515625" collapsed="false"/>
    <col min="1032" max="1032" customWidth="true" style="1" width="0.5703125" collapsed="false"/>
    <col min="1033" max="1033" customWidth="true" style="1" width="9.5703125" collapsed="false"/>
    <col min="1034" max="1034" customWidth="true" style="1" width="0.5703125" collapsed="false"/>
    <col min="1035" max="1035" customWidth="true" style="1" width="12.7109375" collapsed="false"/>
    <col min="1036" max="1036" customWidth="true" style="1" width="0.5703125" collapsed="false"/>
    <col min="1037" max="1037" customWidth="true" style="1" width="9.85546875" collapsed="false"/>
    <col min="1038" max="1038" customWidth="true" style="1" width="0.7109375" collapsed="false"/>
    <col min="1039" max="1039" customWidth="true" style="1" width="15.85546875" collapsed="false"/>
    <col min="1040" max="1040" customWidth="true" style="1" width="1.140625" collapsed="false"/>
    <col min="1041" max="1041" customWidth="true" style="1" width="16.42578125" collapsed="false"/>
    <col min="1042" max="1042" customWidth="true" style="1" width="1.7109375" collapsed="false"/>
    <col min="1043" max="1044" style="1" width="8.7109375" collapsed="false"/>
    <col min="1045" max="1045" customWidth="true" style="1" width="2.7109375" collapsed="false"/>
    <col min="1046" max="1046" bestFit="true" customWidth="true" style="1" width="11.7109375" collapsed="false"/>
    <col min="1047" max="1047" customWidth="true" style="1" width="2.7109375" collapsed="false"/>
    <col min="1048" max="1048" bestFit="true" customWidth="true" style="1" width="11.28515625" collapsed="false"/>
    <col min="1049" max="1049" customWidth="true" style="1" width="20.5703125" collapsed="false"/>
    <col min="1050" max="1050" bestFit="true" customWidth="true" style="1" width="19.7109375" collapsed="false"/>
    <col min="1051" max="1281" style="1" width="8.7109375" collapsed="false"/>
    <col min="1282" max="1282" customWidth="true" style="1" width="1.140625" collapsed="false"/>
    <col min="1283" max="1283" customWidth="true" style="1" width="10.7109375" collapsed="false"/>
    <col min="1284" max="1284" customWidth="true" style="1" width="0.5703125" collapsed="false"/>
    <col min="1285" max="1285" customWidth="true" style="1" width="10.7109375" collapsed="false"/>
    <col min="1286" max="1286" customWidth="true" style="1" width="0.5703125" collapsed="false"/>
    <col min="1287" max="1287" customWidth="true" style="1" width="7.28515625" collapsed="false"/>
    <col min="1288" max="1288" customWidth="true" style="1" width="0.5703125" collapsed="false"/>
    <col min="1289" max="1289" customWidth="true" style="1" width="9.5703125" collapsed="false"/>
    <col min="1290" max="1290" customWidth="true" style="1" width="0.5703125" collapsed="false"/>
    <col min="1291" max="1291" customWidth="true" style="1" width="12.7109375" collapsed="false"/>
    <col min="1292" max="1292" customWidth="true" style="1" width="0.5703125" collapsed="false"/>
    <col min="1293" max="1293" customWidth="true" style="1" width="9.85546875" collapsed="false"/>
    <col min="1294" max="1294" customWidth="true" style="1" width="0.7109375" collapsed="false"/>
    <col min="1295" max="1295" customWidth="true" style="1" width="15.85546875" collapsed="false"/>
    <col min="1296" max="1296" customWidth="true" style="1" width="1.140625" collapsed="false"/>
    <col min="1297" max="1297" customWidth="true" style="1" width="16.42578125" collapsed="false"/>
    <col min="1298" max="1298" customWidth="true" style="1" width="1.7109375" collapsed="false"/>
    <col min="1299" max="1300" style="1" width="8.7109375" collapsed="false"/>
    <col min="1301" max="1301" customWidth="true" style="1" width="2.7109375" collapsed="false"/>
    <col min="1302" max="1302" bestFit="true" customWidth="true" style="1" width="11.7109375" collapsed="false"/>
    <col min="1303" max="1303" customWidth="true" style="1" width="2.7109375" collapsed="false"/>
    <col min="1304" max="1304" bestFit="true" customWidth="true" style="1" width="11.28515625" collapsed="false"/>
    <col min="1305" max="1305" customWidth="true" style="1" width="20.5703125" collapsed="false"/>
    <col min="1306" max="1306" bestFit="true" customWidth="true" style="1" width="19.7109375" collapsed="false"/>
    <col min="1307" max="1537" style="1" width="8.7109375" collapsed="false"/>
    <col min="1538" max="1538" customWidth="true" style="1" width="1.140625" collapsed="false"/>
    <col min="1539" max="1539" customWidth="true" style="1" width="10.7109375" collapsed="false"/>
    <col min="1540" max="1540" customWidth="true" style="1" width="0.5703125" collapsed="false"/>
    <col min="1541" max="1541" customWidth="true" style="1" width="10.7109375" collapsed="false"/>
    <col min="1542" max="1542" customWidth="true" style="1" width="0.5703125" collapsed="false"/>
    <col min="1543" max="1543" customWidth="true" style="1" width="7.28515625" collapsed="false"/>
    <col min="1544" max="1544" customWidth="true" style="1" width="0.5703125" collapsed="false"/>
    <col min="1545" max="1545" customWidth="true" style="1" width="9.5703125" collapsed="false"/>
    <col min="1546" max="1546" customWidth="true" style="1" width="0.5703125" collapsed="false"/>
    <col min="1547" max="1547" customWidth="true" style="1" width="12.7109375" collapsed="false"/>
    <col min="1548" max="1548" customWidth="true" style="1" width="0.5703125" collapsed="false"/>
    <col min="1549" max="1549" customWidth="true" style="1" width="9.85546875" collapsed="false"/>
    <col min="1550" max="1550" customWidth="true" style="1" width="0.7109375" collapsed="false"/>
    <col min="1551" max="1551" customWidth="true" style="1" width="15.85546875" collapsed="false"/>
    <col min="1552" max="1552" customWidth="true" style="1" width="1.140625" collapsed="false"/>
    <col min="1553" max="1553" customWidth="true" style="1" width="16.42578125" collapsed="false"/>
    <col min="1554" max="1554" customWidth="true" style="1" width="1.7109375" collapsed="false"/>
    <col min="1555" max="1556" style="1" width="8.7109375" collapsed="false"/>
    <col min="1557" max="1557" customWidth="true" style="1" width="2.7109375" collapsed="false"/>
    <col min="1558" max="1558" bestFit="true" customWidth="true" style="1" width="11.7109375" collapsed="false"/>
    <col min="1559" max="1559" customWidth="true" style="1" width="2.7109375" collapsed="false"/>
    <col min="1560" max="1560" bestFit="true" customWidth="true" style="1" width="11.28515625" collapsed="false"/>
    <col min="1561" max="1561" customWidth="true" style="1" width="20.5703125" collapsed="false"/>
    <col min="1562" max="1562" bestFit="true" customWidth="true" style="1" width="19.7109375" collapsed="false"/>
    <col min="1563" max="1793" style="1" width="8.7109375" collapsed="false"/>
    <col min="1794" max="1794" customWidth="true" style="1" width="1.140625" collapsed="false"/>
    <col min="1795" max="1795" customWidth="true" style="1" width="10.7109375" collapsed="false"/>
    <col min="1796" max="1796" customWidth="true" style="1" width="0.5703125" collapsed="false"/>
    <col min="1797" max="1797" customWidth="true" style="1" width="10.7109375" collapsed="false"/>
    <col min="1798" max="1798" customWidth="true" style="1" width="0.5703125" collapsed="false"/>
    <col min="1799" max="1799" customWidth="true" style="1" width="7.28515625" collapsed="false"/>
    <col min="1800" max="1800" customWidth="true" style="1" width="0.5703125" collapsed="false"/>
    <col min="1801" max="1801" customWidth="true" style="1" width="9.5703125" collapsed="false"/>
    <col min="1802" max="1802" customWidth="true" style="1" width="0.5703125" collapsed="false"/>
    <col min="1803" max="1803" customWidth="true" style="1" width="12.7109375" collapsed="false"/>
    <col min="1804" max="1804" customWidth="true" style="1" width="0.5703125" collapsed="false"/>
    <col min="1805" max="1805" customWidth="true" style="1" width="9.85546875" collapsed="false"/>
    <col min="1806" max="1806" customWidth="true" style="1" width="0.7109375" collapsed="false"/>
    <col min="1807" max="1807" customWidth="true" style="1" width="15.85546875" collapsed="false"/>
    <col min="1808" max="1808" customWidth="true" style="1" width="1.140625" collapsed="false"/>
    <col min="1809" max="1809" customWidth="true" style="1" width="16.42578125" collapsed="false"/>
    <col min="1810" max="1810" customWidth="true" style="1" width="1.7109375" collapsed="false"/>
    <col min="1811" max="1812" style="1" width="8.7109375" collapsed="false"/>
    <col min="1813" max="1813" customWidth="true" style="1" width="2.7109375" collapsed="false"/>
    <col min="1814" max="1814" bestFit="true" customWidth="true" style="1" width="11.7109375" collapsed="false"/>
    <col min="1815" max="1815" customWidth="true" style="1" width="2.7109375" collapsed="false"/>
    <col min="1816" max="1816" bestFit="true" customWidth="true" style="1" width="11.28515625" collapsed="false"/>
    <col min="1817" max="1817" customWidth="true" style="1" width="20.5703125" collapsed="false"/>
    <col min="1818" max="1818" bestFit="true" customWidth="true" style="1" width="19.7109375" collapsed="false"/>
    <col min="1819" max="2049" style="1" width="8.7109375" collapsed="false"/>
    <col min="2050" max="2050" customWidth="true" style="1" width="1.140625" collapsed="false"/>
    <col min="2051" max="2051" customWidth="true" style="1" width="10.7109375" collapsed="false"/>
    <col min="2052" max="2052" customWidth="true" style="1" width="0.5703125" collapsed="false"/>
    <col min="2053" max="2053" customWidth="true" style="1" width="10.7109375" collapsed="false"/>
    <col min="2054" max="2054" customWidth="true" style="1" width="0.5703125" collapsed="false"/>
    <col min="2055" max="2055" customWidth="true" style="1" width="7.28515625" collapsed="false"/>
    <col min="2056" max="2056" customWidth="true" style="1" width="0.5703125" collapsed="false"/>
    <col min="2057" max="2057" customWidth="true" style="1" width="9.5703125" collapsed="false"/>
    <col min="2058" max="2058" customWidth="true" style="1" width="0.5703125" collapsed="false"/>
    <col min="2059" max="2059" customWidth="true" style="1" width="12.7109375" collapsed="false"/>
    <col min="2060" max="2060" customWidth="true" style="1" width="0.5703125" collapsed="false"/>
    <col min="2061" max="2061" customWidth="true" style="1" width="9.85546875" collapsed="false"/>
    <col min="2062" max="2062" customWidth="true" style="1" width="0.7109375" collapsed="false"/>
    <col min="2063" max="2063" customWidth="true" style="1" width="15.85546875" collapsed="false"/>
    <col min="2064" max="2064" customWidth="true" style="1" width="1.140625" collapsed="false"/>
    <col min="2065" max="2065" customWidth="true" style="1" width="16.42578125" collapsed="false"/>
    <col min="2066" max="2066" customWidth="true" style="1" width="1.7109375" collapsed="false"/>
    <col min="2067" max="2068" style="1" width="8.7109375" collapsed="false"/>
    <col min="2069" max="2069" customWidth="true" style="1" width="2.7109375" collapsed="false"/>
    <col min="2070" max="2070" bestFit="true" customWidth="true" style="1" width="11.7109375" collapsed="false"/>
    <col min="2071" max="2071" customWidth="true" style="1" width="2.7109375" collapsed="false"/>
    <col min="2072" max="2072" bestFit="true" customWidth="true" style="1" width="11.28515625" collapsed="false"/>
    <col min="2073" max="2073" customWidth="true" style="1" width="20.5703125" collapsed="false"/>
    <col min="2074" max="2074" bestFit="true" customWidth="true" style="1" width="19.7109375" collapsed="false"/>
    <col min="2075" max="2305" style="1" width="8.7109375" collapsed="false"/>
    <col min="2306" max="2306" customWidth="true" style="1" width="1.140625" collapsed="false"/>
    <col min="2307" max="2307" customWidth="true" style="1" width="10.7109375" collapsed="false"/>
    <col min="2308" max="2308" customWidth="true" style="1" width="0.5703125" collapsed="false"/>
    <col min="2309" max="2309" customWidth="true" style="1" width="10.7109375" collapsed="false"/>
    <col min="2310" max="2310" customWidth="true" style="1" width="0.5703125" collapsed="false"/>
    <col min="2311" max="2311" customWidth="true" style="1" width="7.28515625" collapsed="false"/>
    <col min="2312" max="2312" customWidth="true" style="1" width="0.5703125" collapsed="false"/>
    <col min="2313" max="2313" customWidth="true" style="1" width="9.5703125" collapsed="false"/>
    <col min="2314" max="2314" customWidth="true" style="1" width="0.5703125" collapsed="false"/>
    <col min="2315" max="2315" customWidth="true" style="1" width="12.7109375" collapsed="false"/>
    <col min="2316" max="2316" customWidth="true" style="1" width="0.5703125" collapsed="false"/>
    <col min="2317" max="2317" customWidth="true" style="1" width="9.85546875" collapsed="false"/>
    <col min="2318" max="2318" customWidth="true" style="1" width="0.7109375" collapsed="false"/>
    <col min="2319" max="2319" customWidth="true" style="1" width="15.85546875" collapsed="false"/>
    <col min="2320" max="2320" customWidth="true" style="1" width="1.140625" collapsed="false"/>
    <col min="2321" max="2321" customWidth="true" style="1" width="16.42578125" collapsed="false"/>
    <col min="2322" max="2322" customWidth="true" style="1" width="1.7109375" collapsed="false"/>
    <col min="2323" max="2324" style="1" width="8.7109375" collapsed="false"/>
    <col min="2325" max="2325" customWidth="true" style="1" width="2.7109375" collapsed="false"/>
    <col min="2326" max="2326" bestFit="true" customWidth="true" style="1" width="11.7109375" collapsed="false"/>
    <col min="2327" max="2327" customWidth="true" style="1" width="2.7109375" collapsed="false"/>
    <col min="2328" max="2328" bestFit="true" customWidth="true" style="1" width="11.28515625" collapsed="false"/>
    <col min="2329" max="2329" customWidth="true" style="1" width="20.5703125" collapsed="false"/>
    <col min="2330" max="2330" bestFit="true" customWidth="true" style="1" width="19.7109375" collapsed="false"/>
    <col min="2331" max="2561" style="1" width="8.7109375" collapsed="false"/>
    <col min="2562" max="2562" customWidth="true" style="1" width="1.140625" collapsed="false"/>
    <col min="2563" max="2563" customWidth="true" style="1" width="10.7109375" collapsed="false"/>
    <col min="2564" max="2564" customWidth="true" style="1" width="0.5703125" collapsed="false"/>
    <col min="2565" max="2565" customWidth="true" style="1" width="10.7109375" collapsed="false"/>
    <col min="2566" max="2566" customWidth="true" style="1" width="0.5703125" collapsed="false"/>
    <col min="2567" max="2567" customWidth="true" style="1" width="7.28515625" collapsed="false"/>
    <col min="2568" max="2568" customWidth="true" style="1" width="0.5703125" collapsed="false"/>
    <col min="2569" max="2569" customWidth="true" style="1" width="9.5703125" collapsed="false"/>
    <col min="2570" max="2570" customWidth="true" style="1" width="0.5703125" collapsed="false"/>
    <col min="2571" max="2571" customWidth="true" style="1" width="12.7109375" collapsed="false"/>
    <col min="2572" max="2572" customWidth="true" style="1" width="0.5703125" collapsed="false"/>
    <col min="2573" max="2573" customWidth="true" style="1" width="9.85546875" collapsed="false"/>
    <col min="2574" max="2574" customWidth="true" style="1" width="0.7109375" collapsed="false"/>
    <col min="2575" max="2575" customWidth="true" style="1" width="15.85546875" collapsed="false"/>
    <col min="2576" max="2576" customWidth="true" style="1" width="1.140625" collapsed="false"/>
    <col min="2577" max="2577" customWidth="true" style="1" width="16.42578125" collapsed="false"/>
    <col min="2578" max="2578" customWidth="true" style="1" width="1.7109375" collapsed="false"/>
    <col min="2579" max="2580" style="1" width="8.7109375" collapsed="false"/>
    <col min="2581" max="2581" customWidth="true" style="1" width="2.7109375" collapsed="false"/>
    <col min="2582" max="2582" bestFit="true" customWidth="true" style="1" width="11.7109375" collapsed="false"/>
    <col min="2583" max="2583" customWidth="true" style="1" width="2.7109375" collapsed="false"/>
    <col min="2584" max="2584" bestFit="true" customWidth="true" style="1" width="11.28515625" collapsed="false"/>
    <col min="2585" max="2585" customWidth="true" style="1" width="20.5703125" collapsed="false"/>
    <col min="2586" max="2586" bestFit="true" customWidth="true" style="1" width="19.7109375" collapsed="false"/>
    <col min="2587" max="2817" style="1" width="8.7109375" collapsed="false"/>
    <col min="2818" max="2818" customWidth="true" style="1" width="1.140625" collapsed="false"/>
    <col min="2819" max="2819" customWidth="true" style="1" width="10.7109375" collapsed="false"/>
    <col min="2820" max="2820" customWidth="true" style="1" width="0.5703125" collapsed="false"/>
    <col min="2821" max="2821" customWidth="true" style="1" width="10.7109375" collapsed="false"/>
    <col min="2822" max="2822" customWidth="true" style="1" width="0.5703125" collapsed="false"/>
    <col min="2823" max="2823" customWidth="true" style="1" width="7.28515625" collapsed="false"/>
    <col min="2824" max="2824" customWidth="true" style="1" width="0.5703125" collapsed="false"/>
    <col min="2825" max="2825" customWidth="true" style="1" width="9.5703125" collapsed="false"/>
    <col min="2826" max="2826" customWidth="true" style="1" width="0.5703125" collapsed="false"/>
    <col min="2827" max="2827" customWidth="true" style="1" width="12.7109375" collapsed="false"/>
    <col min="2828" max="2828" customWidth="true" style="1" width="0.5703125" collapsed="false"/>
    <col min="2829" max="2829" customWidth="true" style="1" width="9.85546875" collapsed="false"/>
    <col min="2830" max="2830" customWidth="true" style="1" width="0.7109375" collapsed="false"/>
    <col min="2831" max="2831" customWidth="true" style="1" width="15.85546875" collapsed="false"/>
    <col min="2832" max="2832" customWidth="true" style="1" width="1.140625" collapsed="false"/>
    <col min="2833" max="2833" customWidth="true" style="1" width="16.42578125" collapsed="false"/>
    <col min="2834" max="2834" customWidth="true" style="1" width="1.7109375" collapsed="false"/>
    <col min="2835" max="2836" style="1" width="8.7109375" collapsed="false"/>
    <col min="2837" max="2837" customWidth="true" style="1" width="2.7109375" collapsed="false"/>
    <col min="2838" max="2838" bestFit="true" customWidth="true" style="1" width="11.7109375" collapsed="false"/>
    <col min="2839" max="2839" customWidth="true" style="1" width="2.7109375" collapsed="false"/>
    <col min="2840" max="2840" bestFit="true" customWidth="true" style="1" width="11.28515625" collapsed="false"/>
    <col min="2841" max="2841" customWidth="true" style="1" width="20.5703125" collapsed="false"/>
    <col min="2842" max="2842" bestFit="true" customWidth="true" style="1" width="19.7109375" collapsed="false"/>
    <col min="2843" max="3073" style="1" width="8.7109375" collapsed="false"/>
    <col min="3074" max="3074" customWidth="true" style="1" width="1.140625" collapsed="false"/>
    <col min="3075" max="3075" customWidth="true" style="1" width="10.7109375" collapsed="false"/>
    <col min="3076" max="3076" customWidth="true" style="1" width="0.5703125" collapsed="false"/>
    <col min="3077" max="3077" customWidth="true" style="1" width="10.7109375" collapsed="false"/>
    <col min="3078" max="3078" customWidth="true" style="1" width="0.5703125" collapsed="false"/>
    <col min="3079" max="3079" customWidth="true" style="1" width="7.28515625" collapsed="false"/>
    <col min="3080" max="3080" customWidth="true" style="1" width="0.5703125" collapsed="false"/>
    <col min="3081" max="3081" customWidth="true" style="1" width="9.5703125" collapsed="false"/>
    <col min="3082" max="3082" customWidth="true" style="1" width="0.5703125" collapsed="false"/>
    <col min="3083" max="3083" customWidth="true" style="1" width="12.7109375" collapsed="false"/>
    <col min="3084" max="3084" customWidth="true" style="1" width="0.5703125" collapsed="false"/>
    <col min="3085" max="3085" customWidth="true" style="1" width="9.85546875" collapsed="false"/>
    <col min="3086" max="3086" customWidth="true" style="1" width="0.7109375" collapsed="false"/>
    <col min="3087" max="3087" customWidth="true" style="1" width="15.85546875" collapsed="false"/>
    <col min="3088" max="3088" customWidth="true" style="1" width="1.140625" collapsed="false"/>
    <col min="3089" max="3089" customWidth="true" style="1" width="16.42578125" collapsed="false"/>
    <col min="3090" max="3090" customWidth="true" style="1" width="1.7109375" collapsed="false"/>
    <col min="3091" max="3092" style="1" width="8.7109375" collapsed="false"/>
    <col min="3093" max="3093" customWidth="true" style="1" width="2.7109375" collapsed="false"/>
    <col min="3094" max="3094" bestFit="true" customWidth="true" style="1" width="11.7109375" collapsed="false"/>
    <col min="3095" max="3095" customWidth="true" style="1" width="2.7109375" collapsed="false"/>
    <col min="3096" max="3096" bestFit="true" customWidth="true" style="1" width="11.28515625" collapsed="false"/>
    <col min="3097" max="3097" customWidth="true" style="1" width="20.5703125" collapsed="false"/>
    <col min="3098" max="3098" bestFit="true" customWidth="true" style="1" width="19.7109375" collapsed="false"/>
    <col min="3099" max="3329" style="1" width="8.7109375" collapsed="false"/>
    <col min="3330" max="3330" customWidth="true" style="1" width="1.140625" collapsed="false"/>
    <col min="3331" max="3331" customWidth="true" style="1" width="10.7109375" collapsed="false"/>
    <col min="3332" max="3332" customWidth="true" style="1" width="0.5703125" collapsed="false"/>
    <col min="3333" max="3333" customWidth="true" style="1" width="10.7109375" collapsed="false"/>
    <col min="3334" max="3334" customWidth="true" style="1" width="0.5703125" collapsed="false"/>
    <col min="3335" max="3335" customWidth="true" style="1" width="7.28515625" collapsed="false"/>
    <col min="3336" max="3336" customWidth="true" style="1" width="0.5703125" collapsed="false"/>
    <col min="3337" max="3337" customWidth="true" style="1" width="9.5703125" collapsed="false"/>
    <col min="3338" max="3338" customWidth="true" style="1" width="0.5703125" collapsed="false"/>
    <col min="3339" max="3339" customWidth="true" style="1" width="12.7109375" collapsed="false"/>
    <col min="3340" max="3340" customWidth="true" style="1" width="0.5703125" collapsed="false"/>
    <col min="3341" max="3341" customWidth="true" style="1" width="9.85546875" collapsed="false"/>
    <col min="3342" max="3342" customWidth="true" style="1" width="0.7109375" collapsed="false"/>
    <col min="3343" max="3343" customWidth="true" style="1" width="15.85546875" collapsed="false"/>
    <col min="3344" max="3344" customWidth="true" style="1" width="1.140625" collapsed="false"/>
    <col min="3345" max="3345" customWidth="true" style="1" width="16.42578125" collapsed="false"/>
    <col min="3346" max="3346" customWidth="true" style="1" width="1.7109375" collapsed="false"/>
    <col min="3347" max="3348" style="1" width="8.7109375" collapsed="false"/>
    <col min="3349" max="3349" customWidth="true" style="1" width="2.7109375" collapsed="false"/>
    <col min="3350" max="3350" bestFit="true" customWidth="true" style="1" width="11.7109375" collapsed="false"/>
    <col min="3351" max="3351" customWidth="true" style="1" width="2.7109375" collapsed="false"/>
    <col min="3352" max="3352" bestFit="true" customWidth="true" style="1" width="11.28515625" collapsed="false"/>
    <col min="3353" max="3353" customWidth="true" style="1" width="20.5703125" collapsed="false"/>
    <col min="3354" max="3354" bestFit="true" customWidth="true" style="1" width="19.7109375" collapsed="false"/>
    <col min="3355" max="3585" style="1" width="8.7109375" collapsed="false"/>
    <col min="3586" max="3586" customWidth="true" style="1" width="1.140625" collapsed="false"/>
    <col min="3587" max="3587" customWidth="true" style="1" width="10.7109375" collapsed="false"/>
    <col min="3588" max="3588" customWidth="true" style="1" width="0.5703125" collapsed="false"/>
    <col min="3589" max="3589" customWidth="true" style="1" width="10.7109375" collapsed="false"/>
    <col min="3590" max="3590" customWidth="true" style="1" width="0.5703125" collapsed="false"/>
    <col min="3591" max="3591" customWidth="true" style="1" width="7.28515625" collapsed="false"/>
    <col min="3592" max="3592" customWidth="true" style="1" width="0.5703125" collapsed="false"/>
    <col min="3593" max="3593" customWidth="true" style="1" width="9.5703125" collapsed="false"/>
    <col min="3594" max="3594" customWidth="true" style="1" width="0.5703125" collapsed="false"/>
    <col min="3595" max="3595" customWidth="true" style="1" width="12.7109375" collapsed="false"/>
    <col min="3596" max="3596" customWidth="true" style="1" width="0.5703125" collapsed="false"/>
    <col min="3597" max="3597" customWidth="true" style="1" width="9.85546875" collapsed="false"/>
    <col min="3598" max="3598" customWidth="true" style="1" width="0.7109375" collapsed="false"/>
    <col min="3599" max="3599" customWidth="true" style="1" width="15.85546875" collapsed="false"/>
    <col min="3600" max="3600" customWidth="true" style="1" width="1.140625" collapsed="false"/>
    <col min="3601" max="3601" customWidth="true" style="1" width="16.42578125" collapsed="false"/>
    <col min="3602" max="3602" customWidth="true" style="1" width="1.7109375" collapsed="false"/>
    <col min="3603" max="3604" style="1" width="8.7109375" collapsed="false"/>
    <col min="3605" max="3605" customWidth="true" style="1" width="2.7109375" collapsed="false"/>
    <col min="3606" max="3606" bestFit="true" customWidth="true" style="1" width="11.7109375" collapsed="false"/>
    <col min="3607" max="3607" customWidth="true" style="1" width="2.7109375" collapsed="false"/>
    <col min="3608" max="3608" bestFit="true" customWidth="true" style="1" width="11.28515625" collapsed="false"/>
    <col min="3609" max="3609" customWidth="true" style="1" width="20.5703125" collapsed="false"/>
    <col min="3610" max="3610" bestFit="true" customWidth="true" style="1" width="19.7109375" collapsed="false"/>
    <col min="3611" max="3841" style="1" width="8.7109375" collapsed="false"/>
    <col min="3842" max="3842" customWidth="true" style="1" width="1.140625" collapsed="false"/>
    <col min="3843" max="3843" customWidth="true" style="1" width="10.7109375" collapsed="false"/>
    <col min="3844" max="3844" customWidth="true" style="1" width="0.5703125" collapsed="false"/>
    <col min="3845" max="3845" customWidth="true" style="1" width="10.7109375" collapsed="false"/>
    <col min="3846" max="3846" customWidth="true" style="1" width="0.5703125" collapsed="false"/>
    <col min="3847" max="3847" customWidth="true" style="1" width="7.28515625" collapsed="false"/>
    <col min="3848" max="3848" customWidth="true" style="1" width="0.5703125" collapsed="false"/>
    <col min="3849" max="3849" customWidth="true" style="1" width="9.5703125" collapsed="false"/>
    <col min="3850" max="3850" customWidth="true" style="1" width="0.5703125" collapsed="false"/>
    <col min="3851" max="3851" customWidth="true" style="1" width="12.7109375" collapsed="false"/>
    <col min="3852" max="3852" customWidth="true" style="1" width="0.5703125" collapsed="false"/>
    <col min="3853" max="3853" customWidth="true" style="1" width="9.85546875" collapsed="false"/>
    <col min="3854" max="3854" customWidth="true" style="1" width="0.7109375" collapsed="false"/>
    <col min="3855" max="3855" customWidth="true" style="1" width="15.85546875" collapsed="false"/>
    <col min="3856" max="3856" customWidth="true" style="1" width="1.140625" collapsed="false"/>
    <col min="3857" max="3857" customWidth="true" style="1" width="16.42578125" collapsed="false"/>
    <col min="3858" max="3858" customWidth="true" style="1" width="1.7109375" collapsed="false"/>
    <col min="3859" max="3860" style="1" width="8.7109375" collapsed="false"/>
    <col min="3861" max="3861" customWidth="true" style="1" width="2.7109375" collapsed="false"/>
    <col min="3862" max="3862" bestFit="true" customWidth="true" style="1" width="11.7109375" collapsed="false"/>
    <col min="3863" max="3863" customWidth="true" style="1" width="2.7109375" collapsed="false"/>
    <col min="3864" max="3864" bestFit="true" customWidth="true" style="1" width="11.28515625" collapsed="false"/>
    <col min="3865" max="3865" customWidth="true" style="1" width="20.5703125" collapsed="false"/>
    <col min="3866" max="3866" bestFit="true" customWidth="true" style="1" width="19.7109375" collapsed="false"/>
    <col min="3867" max="4097" style="1" width="8.7109375" collapsed="false"/>
    <col min="4098" max="4098" customWidth="true" style="1" width="1.140625" collapsed="false"/>
    <col min="4099" max="4099" customWidth="true" style="1" width="10.7109375" collapsed="false"/>
    <col min="4100" max="4100" customWidth="true" style="1" width="0.5703125" collapsed="false"/>
    <col min="4101" max="4101" customWidth="true" style="1" width="10.7109375" collapsed="false"/>
    <col min="4102" max="4102" customWidth="true" style="1" width="0.5703125" collapsed="false"/>
    <col min="4103" max="4103" customWidth="true" style="1" width="7.28515625" collapsed="false"/>
    <col min="4104" max="4104" customWidth="true" style="1" width="0.5703125" collapsed="false"/>
    <col min="4105" max="4105" customWidth="true" style="1" width="9.5703125" collapsed="false"/>
    <col min="4106" max="4106" customWidth="true" style="1" width="0.5703125" collapsed="false"/>
    <col min="4107" max="4107" customWidth="true" style="1" width="12.7109375" collapsed="false"/>
    <col min="4108" max="4108" customWidth="true" style="1" width="0.5703125" collapsed="false"/>
    <col min="4109" max="4109" customWidth="true" style="1" width="9.85546875" collapsed="false"/>
    <col min="4110" max="4110" customWidth="true" style="1" width="0.7109375" collapsed="false"/>
    <col min="4111" max="4111" customWidth="true" style="1" width="15.85546875" collapsed="false"/>
    <col min="4112" max="4112" customWidth="true" style="1" width="1.140625" collapsed="false"/>
    <col min="4113" max="4113" customWidth="true" style="1" width="16.42578125" collapsed="false"/>
    <col min="4114" max="4114" customWidth="true" style="1" width="1.7109375" collapsed="false"/>
    <col min="4115" max="4116" style="1" width="8.7109375" collapsed="false"/>
    <col min="4117" max="4117" customWidth="true" style="1" width="2.7109375" collapsed="false"/>
    <col min="4118" max="4118" bestFit="true" customWidth="true" style="1" width="11.7109375" collapsed="false"/>
    <col min="4119" max="4119" customWidth="true" style="1" width="2.7109375" collapsed="false"/>
    <col min="4120" max="4120" bestFit="true" customWidth="true" style="1" width="11.28515625" collapsed="false"/>
    <col min="4121" max="4121" customWidth="true" style="1" width="20.5703125" collapsed="false"/>
    <col min="4122" max="4122" bestFit="true" customWidth="true" style="1" width="19.7109375" collapsed="false"/>
    <col min="4123" max="4353" style="1" width="8.7109375" collapsed="false"/>
    <col min="4354" max="4354" customWidth="true" style="1" width="1.140625" collapsed="false"/>
    <col min="4355" max="4355" customWidth="true" style="1" width="10.7109375" collapsed="false"/>
    <col min="4356" max="4356" customWidth="true" style="1" width="0.5703125" collapsed="false"/>
    <col min="4357" max="4357" customWidth="true" style="1" width="10.7109375" collapsed="false"/>
    <col min="4358" max="4358" customWidth="true" style="1" width="0.5703125" collapsed="false"/>
    <col min="4359" max="4359" customWidth="true" style="1" width="7.28515625" collapsed="false"/>
    <col min="4360" max="4360" customWidth="true" style="1" width="0.5703125" collapsed="false"/>
    <col min="4361" max="4361" customWidth="true" style="1" width="9.5703125" collapsed="false"/>
    <col min="4362" max="4362" customWidth="true" style="1" width="0.5703125" collapsed="false"/>
    <col min="4363" max="4363" customWidth="true" style="1" width="12.7109375" collapsed="false"/>
    <col min="4364" max="4364" customWidth="true" style="1" width="0.5703125" collapsed="false"/>
    <col min="4365" max="4365" customWidth="true" style="1" width="9.85546875" collapsed="false"/>
    <col min="4366" max="4366" customWidth="true" style="1" width="0.7109375" collapsed="false"/>
    <col min="4367" max="4367" customWidth="true" style="1" width="15.85546875" collapsed="false"/>
    <col min="4368" max="4368" customWidth="true" style="1" width="1.140625" collapsed="false"/>
    <col min="4369" max="4369" customWidth="true" style="1" width="16.42578125" collapsed="false"/>
    <col min="4370" max="4370" customWidth="true" style="1" width="1.7109375" collapsed="false"/>
    <col min="4371" max="4372" style="1" width="8.7109375" collapsed="false"/>
    <col min="4373" max="4373" customWidth="true" style="1" width="2.7109375" collapsed="false"/>
    <col min="4374" max="4374" bestFit="true" customWidth="true" style="1" width="11.7109375" collapsed="false"/>
    <col min="4375" max="4375" customWidth="true" style="1" width="2.7109375" collapsed="false"/>
    <col min="4376" max="4376" bestFit="true" customWidth="true" style="1" width="11.28515625" collapsed="false"/>
    <col min="4377" max="4377" customWidth="true" style="1" width="20.5703125" collapsed="false"/>
    <col min="4378" max="4378" bestFit="true" customWidth="true" style="1" width="19.7109375" collapsed="false"/>
    <col min="4379" max="4609" style="1" width="8.7109375" collapsed="false"/>
    <col min="4610" max="4610" customWidth="true" style="1" width="1.140625" collapsed="false"/>
    <col min="4611" max="4611" customWidth="true" style="1" width="10.7109375" collapsed="false"/>
    <col min="4612" max="4612" customWidth="true" style="1" width="0.5703125" collapsed="false"/>
    <col min="4613" max="4613" customWidth="true" style="1" width="10.7109375" collapsed="false"/>
    <col min="4614" max="4614" customWidth="true" style="1" width="0.5703125" collapsed="false"/>
    <col min="4615" max="4615" customWidth="true" style="1" width="7.28515625" collapsed="false"/>
    <col min="4616" max="4616" customWidth="true" style="1" width="0.5703125" collapsed="false"/>
    <col min="4617" max="4617" customWidth="true" style="1" width="9.5703125" collapsed="false"/>
    <col min="4618" max="4618" customWidth="true" style="1" width="0.5703125" collapsed="false"/>
    <col min="4619" max="4619" customWidth="true" style="1" width="12.7109375" collapsed="false"/>
    <col min="4620" max="4620" customWidth="true" style="1" width="0.5703125" collapsed="false"/>
    <col min="4621" max="4621" customWidth="true" style="1" width="9.85546875" collapsed="false"/>
    <col min="4622" max="4622" customWidth="true" style="1" width="0.7109375" collapsed="false"/>
    <col min="4623" max="4623" customWidth="true" style="1" width="15.85546875" collapsed="false"/>
    <col min="4624" max="4624" customWidth="true" style="1" width="1.140625" collapsed="false"/>
    <col min="4625" max="4625" customWidth="true" style="1" width="16.42578125" collapsed="false"/>
    <col min="4626" max="4626" customWidth="true" style="1" width="1.7109375" collapsed="false"/>
    <col min="4627" max="4628" style="1" width="8.7109375" collapsed="false"/>
    <col min="4629" max="4629" customWidth="true" style="1" width="2.7109375" collapsed="false"/>
    <col min="4630" max="4630" bestFit="true" customWidth="true" style="1" width="11.7109375" collapsed="false"/>
    <col min="4631" max="4631" customWidth="true" style="1" width="2.7109375" collapsed="false"/>
    <col min="4632" max="4632" bestFit="true" customWidth="true" style="1" width="11.28515625" collapsed="false"/>
    <col min="4633" max="4633" customWidth="true" style="1" width="20.5703125" collapsed="false"/>
    <col min="4634" max="4634" bestFit="true" customWidth="true" style="1" width="19.7109375" collapsed="false"/>
    <col min="4635" max="4865" style="1" width="8.7109375" collapsed="false"/>
    <col min="4866" max="4866" customWidth="true" style="1" width="1.140625" collapsed="false"/>
    <col min="4867" max="4867" customWidth="true" style="1" width="10.7109375" collapsed="false"/>
    <col min="4868" max="4868" customWidth="true" style="1" width="0.5703125" collapsed="false"/>
    <col min="4869" max="4869" customWidth="true" style="1" width="10.7109375" collapsed="false"/>
    <col min="4870" max="4870" customWidth="true" style="1" width="0.5703125" collapsed="false"/>
    <col min="4871" max="4871" customWidth="true" style="1" width="7.28515625" collapsed="false"/>
    <col min="4872" max="4872" customWidth="true" style="1" width="0.5703125" collapsed="false"/>
    <col min="4873" max="4873" customWidth="true" style="1" width="9.5703125" collapsed="false"/>
    <col min="4874" max="4874" customWidth="true" style="1" width="0.5703125" collapsed="false"/>
    <col min="4875" max="4875" customWidth="true" style="1" width="12.7109375" collapsed="false"/>
    <col min="4876" max="4876" customWidth="true" style="1" width="0.5703125" collapsed="false"/>
    <col min="4877" max="4877" customWidth="true" style="1" width="9.85546875" collapsed="false"/>
    <col min="4878" max="4878" customWidth="true" style="1" width="0.7109375" collapsed="false"/>
    <col min="4879" max="4879" customWidth="true" style="1" width="15.85546875" collapsed="false"/>
    <col min="4880" max="4880" customWidth="true" style="1" width="1.140625" collapsed="false"/>
    <col min="4881" max="4881" customWidth="true" style="1" width="16.42578125" collapsed="false"/>
    <col min="4882" max="4882" customWidth="true" style="1" width="1.7109375" collapsed="false"/>
    <col min="4883" max="4884" style="1" width="8.7109375" collapsed="false"/>
    <col min="4885" max="4885" customWidth="true" style="1" width="2.7109375" collapsed="false"/>
    <col min="4886" max="4886" bestFit="true" customWidth="true" style="1" width="11.7109375" collapsed="false"/>
    <col min="4887" max="4887" customWidth="true" style="1" width="2.7109375" collapsed="false"/>
    <col min="4888" max="4888" bestFit="true" customWidth="true" style="1" width="11.28515625" collapsed="false"/>
    <col min="4889" max="4889" customWidth="true" style="1" width="20.5703125" collapsed="false"/>
    <col min="4890" max="4890" bestFit="true" customWidth="true" style="1" width="19.7109375" collapsed="false"/>
    <col min="4891" max="5121" style="1" width="8.7109375" collapsed="false"/>
    <col min="5122" max="5122" customWidth="true" style="1" width="1.140625" collapsed="false"/>
    <col min="5123" max="5123" customWidth="true" style="1" width="10.7109375" collapsed="false"/>
    <col min="5124" max="5124" customWidth="true" style="1" width="0.5703125" collapsed="false"/>
    <col min="5125" max="5125" customWidth="true" style="1" width="10.7109375" collapsed="false"/>
    <col min="5126" max="5126" customWidth="true" style="1" width="0.5703125" collapsed="false"/>
    <col min="5127" max="5127" customWidth="true" style="1" width="7.28515625" collapsed="false"/>
    <col min="5128" max="5128" customWidth="true" style="1" width="0.5703125" collapsed="false"/>
    <col min="5129" max="5129" customWidth="true" style="1" width="9.5703125" collapsed="false"/>
    <col min="5130" max="5130" customWidth="true" style="1" width="0.5703125" collapsed="false"/>
    <col min="5131" max="5131" customWidth="true" style="1" width="12.7109375" collapsed="false"/>
    <col min="5132" max="5132" customWidth="true" style="1" width="0.5703125" collapsed="false"/>
    <col min="5133" max="5133" customWidth="true" style="1" width="9.85546875" collapsed="false"/>
    <col min="5134" max="5134" customWidth="true" style="1" width="0.7109375" collapsed="false"/>
    <col min="5135" max="5135" customWidth="true" style="1" width="15.85546875" collapsed="false"/>
    <col min="5136" max="5136" customWidth="true" style="1" width="1.140625" collapsed="false"/>
    <col min="5137" max="5137" customWidth="true" style="1" width="16.42578125" collapsed="false"/>
    <col min="5138" max="5138" customWidth="true" style="1" width="1.7109375" collapsed="false"/>
    <col min="5139" max="5140" style="1" width="8.7109375" collapsed="false"/>
    <col min="5141" max="5141" customWidth="true" style="1" width="2.7109375" collapsed="false"/>
    <col min="5142" max="5142" bestFit="true" customWidth="true" style="1" width="11.7109375" collapsed="false"/>
    <col min="5143" max="5143" customWidth="true" style="1" width="2.7109375" collapsed="false"/>
    <col min="5144" max="5144" bestFit="true" customWidth="true" style="1" width="11.28515625" collapsed="false"/>
    <col min="5145" max="5145" customWidth="true" style="1" width="20.5703125" collapsed="false"/>
    <col min="5146" max="5146" bestFit="true" customWidth="true" style="1" width="19.7109375" collapsed="false"/>
    <col min="5147" max="5377" style="1" width="8.7109375" collapsed="false"/>
    <col min="5378" max="5378" customWidth="true" style="1" width="1.140625" collapsed="false"/>
    <col min="5379" max="5379" customWidth="true" style="1" width="10.7109375" collapsed="false"/>
    <col min="5380" max="5380" customWidth="true" style="1" width="0.5703125" collapsed="false"/>
    <col min="5381" max="5381" customWidth="true" style="1" width="10.7109375" collapsed="false"/>
    <col min="5382" max="5382" customWidth="true" style="1" width="0.5703125" collapsed="false"/>
    <col min="5383" max="5383" customWidth="true" style="1" width="7.28515625" collapsed="false"/>
    <col min="5384" max="5384" customWidth="true" style="1" width="0.5703125" collapsed="false"/>
    <col min="5385" max="5385" customWidth="true" style="1" width="9.5703125" collapsed="false"/>
    <col min="5386" max="5386" customWidth="true" style="1" width="0.5703125" collapsed="false"/>
    <col min="5387" max="5387" customWidth="true" style="1" width="12.7109375" collapsed="false"/>
    <col min="5388" max="5388" customWidth="true" style="1" width="0.5703125" collapsed="false"/>
    <col min="5389" max="5389" customWidth="true" style="1" width="9.85546875" collapsed="false"/>
    <col min="5390" max="5390" customWidth="true" style="1" width="0.7109375" collapsed="false"/>
    <col min="5391" max="5391" customWidth="true" style="1" width="15.85546875" collapsed="false"/>
    <col min="5392" max="5392" customWidth="true" style="1" width="1.140625" collapsed="false"/>
    <col min="5393" max="5393" customWidth="true" style="1" width="16.42578125" collapsed="false"/>
    <col min="5394" max="5394" customWidth="true" style="1" width="1.7109375" collapsed="false"/>
    <col min="5395" max="5396" style="1" width="8.7109375" collapsed="false"/>
    <col min="5397" max="5397" customWidth="true" style="1" width="2.7109375" collapsed="false"/>
    <col min="5398" max="5398" bestFit="true" customWidth="true" style="1" width="11.7109375" collapsed="false"/>
    <col min="5399" max="5399" customWidth="true" style="1" width="2.7109375" collapsed="false"/>
    <col min="5400" max="5400" bestFit="true" customWidth="true" style="1" width="11.28515625" collapsed="false"/>
    <col min="5401" max="5401" customWidth="true" style="1" width="20.5703125" collapsed="false"/>
    <col min="5402" max="5402" bestFit="true" customWidth="true" style="1" width="19.7109375" collapsed="false"/>
    <col min="5403" max="5633" style="1" width="8.7109375" collapsed="false"/>
    <col min="5634" max="5634" customWidth="true" style="1" width="1.140625" collapsed="false"/>
    <col min="5635" max="5635" customWidth="true" style="1" width="10.7109375" collapsed="false"/>
    <col min="5636" max="5636" customWidth="true" style="1" width="0.5703125" collapsed="false"/>
    <col min="5637" max="5637" customWidth="true" style="1" width="10.7109375" collapsed="false"/>
    <col min="5638" max="5638" customWidth="true" style="1" width="0.5703125" collapsed="false"/>
    <col min="5639" max="5639" customWidth="true" style="1" width="7.28515625" collapsed="false"/>
    <col min="5640" max="5640" customWidth="true" style="1" width="0.5703125" collapsed="false"/>
    <col min="5641" max="5641" customWidth="true" style="1" width="9.5703125" collapsed="false"/>
    <col min="5642" max="5642" customWidth="true" style="1" width="0.5703125" collapsed="false"/>
    <col min="5643" max="5643" customWidth="true" style="1" width="12.7109375" collapsed="false"/>
    <col min="5644" max="5644" customWidth="true" style="1" width="0.5703125" collapsed="false"/>
    <col min="5645" max="5645" customWidth="true" style="1" width="9.85546875" collapsed="false"/>
    <col min="5646" max="5646" customWidth="true" style="1" width="0.7109375" collapsed="false"/>
    <col min="5647" max="5647" customWidth="true" style="1" width="15.85546875" collapsed="false"/>
    <col min="5648" max="5648" customWidth="true" style="1" width="1.140625" collapsed="false"/>
    <col min="5649" max="5649" customWidth="true" style="1" width="16.42578125" collapsed="false"/>
    <col min="5650" max="5650" customWidth="true" style="1" width="1.7109375" collapsed="false"/>
    <col min="5651" max="5652" style="1" width="8.7109375" collapsed="false"/>
    <col min="5653" max="5653" customWidth="true" style="1" width="2.7109375" collapsed="false"/>
    <col min="5654" max="5654" bestFit="true" customWidth="true" style="1" width="11.7109375" collapsed="false"/>
    <col min="5655" max="5655" customWidth="true" style="1" width="2.7109375" collapsed="false"/>
    <col min="5656" max="5656" bestFit="true" customWidth="true" style="1" width="11.28515625" collapsed="false"/>
    <col min="5657" max="5657" customWidth="true" style="1" width="20.5703125" collapsed="false"/>
    <col min="5658" max="5658" bestFit="true" customWidth="true" style="1" width="19.7109375" collapsed="false"/>
    <col min="5659" max="5889" style="1" width="8.7109375" collapsed="false"/>
    <col min="5890" max="5890" customWidth="true" style="1" width="1.140625" collapsed="false"/>
    <col min="5891" max="5891" customWidth="true" style="1" width="10.7109375" collapsed="false"/>
    <col min="5892" max="5892" customWidth="true" style="1" width="0.5703125" collapsed="false"/>
    <col min="5893" max="5893" customWidth="true" style="1" width="10.7109375" collapsed="false"/>
    <col min="5894" max="5894" customWidth="true" style="1" width="0.5703125" collapsed="false"/>
    <col min="5895" max="5895" customWidth="true" style="1" width="7.28515625" collapsed="false"/>
    <col min="5896" max="5896" customWidth="true" style="1" width="0.5703125" collapsed="false"/>
    <col min="5897" max="5897" customWidth="true" style="1" width="9.5703125" collapsed="false"/>
    <col min="5898" max="5898" customWidth="true" style="1" width="0.5703125" collapsed="false"/>
    <col min="5899" max="5899" customWidth="true" style="1" width="12.7109375" collapsed="false"/>
    <col min="5900" max="5900" customWidth="true" style="1" width="0.5703125" collapsed="false"/>
    <col min="5901" max="5901" customWidth="true" style="1" width="9.85546875" collapsed="false"/>
    <col min="5902" max="5902" customWidth="true" style="1" width="0.7109375" collapsed="false"/>
    <col min="5903" max="5903" customWidth="true" style="1" width="15.85546875" collapsed="false"/>
    <col min="5904" max="5904" customWidth="true" style="1" width="1.140625" collapsed="false"/>
    <col min="5905" max="5905" customWidth="true" style="1" width="16.42578125" collapsed="false"/>
    <col min="5906" max="5906" customWidth="true" style="1" width="1.7109375" collapsed="false"/>
    <col min="5907" max="5908" style="1" width="8.7109375" collapsed="false"/>
    <col min="5909" max="5909" customWidth="true" style="1" width="2.7109375" collapsed="false"/>
    <col min="5910" max="5910" bestFit="true" customWidth="true" style="1" width="11.7109375" collapsed="false"/>
    <col min="5911" max="5911" customWidth="true" style="1" width="2.7109375" collapsed="false"/>
    <col min="5912" max="5912" bestFit="true" customWidth="true" style="1" width="11.28515625" collapsed="false"/>
    <col min="5913" max="5913" customWidth="true" style="1" width="20.5703125" collapsed="false"/>
    <col min="5914" max="5914" bestFit="true" customWidth="true" style="1" width="19.7109375" collapsed="false"/>
    <col min="5915" max="6145" style="1" width="8.7109375" collapsed="false"/>
    <col min="6146" max="6146" customWidth="true" style="1" width="1.140625" collapsed="false"/>
    <col min="6147" max="6147" customWidth="true" style="1" width="10.7109375" collapsed="false"/>
    <col min="6148" max="6148" customWidth="true" style="1" width="0.5703125" collapsed="false"/>
    <col min="6149" max="6149" customWidth="true" style="1" width="10.7109375" collapsed="false"/>
    <col min="6150" max="6150" customWidth="true" style="1" width="0.5703125" collapsed="false"/>
    <col min="6151" max="6151" customWidth="true" style="1" width="7.28515625" collapsed="false"/>
    <col min="6152" max="6152" customWidth="true" style="1" width="0.5703125" collapsed="false"/>
    <col min="6153" max="6153" customWidth="true" style="1" width="9.5703125" collapsed="false"/>
    <col min="6154" max="6154" customWidth="true" style="1" width="0.5703125" collapsed="false"/>
    <col min="6155" max="6155" customWidth="true" style="1" width="12.7109375" collapsed="false"/>
    <col min="6156" max="6156" customWidth="true" style="1" width="0.5703125" collapsed="false"/>
    <col min="6157" max="6157" customWidth="true" style="1" width="9.85546875" collapsed="false"/>
    <col min="6158" max="6158" customWidth="true" style="1" width="0.7109375" collapsed="false"/>
    <col min="6159" max="6159" customWidth="true" style="1" width="15.85546875" collapsed="false"/>
    <col min="6160" max="6160" customWidth="true" style="1" width="1.140625" collapsed="false"/>
    <col min="6161" max="6161" customWidth="true" style="1" width="16.42578125" collapsed="false"/>
    <col min="6162" max="6162" customWidth="true" style="1" width="1.7109375" collapsed="false"/>
    <col min="6163" max="6164" style="1" width="8.7109375" collapsed="false"/>
    <col min="6165" max="6165" customWidth="true" style="1" width="2.7109375" collapsed="false"/>
    <col min="6166" max="6166" bestFit="true" customWidth="true" style="1" width="11.7109375" collapsed="false"/>
    <col min="6167" max="6167" customWidth="true" style="1" width="2.7109375" collapsed="false"/>
    <col min="6168" max="6168" bestFit="true" customWidth="true" style="1" width="11.28515625" collapsed="false"/>
    <col min="6169" max="6169" customWidth="true" style="1" width="20.5703125" collapsed="false"/>
    <col min="6170" max="6170" bestFit="true" customWidth="true" style="1" width="19.7109375" collapsed="false"/>
    <col min="6171" max="6401" style="1" width="8.7109375" collapsed="false"/>
    <col min="6402" max="6402" customWidth="true" style="1" width="1.140625" collapsed="false"/>
    <col min="6403" max="6403" customWidth="true" style="1" width="10.7109375" collapsed="false"/>
    <col min="6404" max="6404" customWidth="true" style="1" width="0.5703125" collapsed="false"/>
    <col min="6405" max="6405" customWidth="true" style="1" width="10.7109375" collapsed="false"/>
    <col min="6406" max="6406" customWidth="true" style="1" width="0.5703125" collapsed="false"/>
    <col min="6407" max="6407" customWidth="true" style="1" width="7.28515625" collapsed="false"/>
    <col min="6408" max="6408" customWidth="true" style="1" width="0.5703125" collapsed="false"/>
    <col min="6409" max="6409" customWidth="true" style="1" width="9.5703125" collapsed="false"/>
    <col min="6410" max="6410" customWidth="true" style="1" width="0.5703125" collapsed="false"/>
    <col min="6411" max="6411" customWidth="true" style="1" width="12.7109375" collapsed="false"/>
    <col min="6412" max="6412" customWidth="true" style="1" width="0.5703125" collapsed="false"/>
    <col min="6413" max="6413" customWidth="true" style="1" width="9.85546875" collapsed="false"/>
    <col min="6414" max="6414" customWidth="true" style="1" width="0.7109375" collapsed="false"/>
    <col min="6415" max="6415" customWidth="true" style="1" width="15.85546875" collapsed="false"/>
    <col min="6416" max="6416" customWidth="true" style="1" width="1.140625" collapsed="false"/>
    <col min="6417" max="6417" customWidth="true" style="1" width="16.42578125" collapsed="false"/>
    <col min="6418" max="6418" customWidth="true" style="1" width="1.7109375" collapsed="false"/>
    <col min="6419" max="6420" style="1" width="8.7109375" collapsed="false"/>
    <col min="6421" max="6421" customWidth="true" style="1" width="2.7109375" collapsed="false"/>
    <col min="6422" max="6422" bestFit="true" customWidth="true" style="1" width="11.7109375" collapsed="false"/>
    <col min="6423" max="6423" customWidth="true" style="1" width="2.7109375" collapsed="false"/>
    <col min="6424" max="6424" bestFit="true" customWidth="true" style="1" width="11.28515625" collapsed="false"/>
    <col min="6425" max="6425" customWidth="true" style="1" width="20.5703125" collapsed="false"/>
    <col min="6426" max="6426" bestFit="true" customWidth="true" style="1" width="19.7109375" collapsed="false"/>
    <col min="6427" max="6657" style="1" width="8.7109375" collapsed="false"/>
    <col min="6658" max="6658" customWidth="true" style="1" width="1.140625" collapsed="false"/>
    <col min="6659" max="6659" customWidth="true" style="1" width="10.7109375" collapsed="false"/>
    <col min="6660" max="6660" customWidth="true" style="1" width="0.5703125" collapsed="false"/>
    <col min="6661" max="6661" customWidth="true" style="1" width="10.7109375" collapsed="false"/>
    <col min="6662" max="6662" customWidth="true" style="1" width="0.5703125" collapsed="false"/>
    <col min="6663" max="6663" customWidth="true" style="1" width="7.28515625" collapsed="false"/>
    <col min="6664" max="6664" customWidth="true" style="1" width="0.5703125" collapsed="false"/>
    <col min="6665" max="6665" customWidth="true" style="1" width="9.5703125" collapsed="false"/>
    <col min="6666" max="6666" customWidth="true" style="1" width="0.5703125" collapsed="false"/>
    <col min="6667" max="6667" customWidth="true" style="1" width="12.7109375" collapsed="false"/>
    <col min="6668" max="6668" customWidth="true" style="1" width="0.5703125" collapsed="false"/>
    <col min="6669" max="6669" customWidth="true" style="1" width="9.85546875" collapsed="false"/>
    <col min="6670" max="6670" customWidth="true" style="1" width="0.7109375" collapsed="false"/>
    <col min="6671" max="6671" customWidth="true" style="1" width="15.85546875" collapsed="false"/>
    <col min="6672" max="6672" customWidth="true" style="1" width="1.140625" collapsed="false"/>
    <col min="6673" max="6673" customWidth="true" style="1" width="16.42578125" collapsed="false"/>
    <col min="6674" max="6674" customWidth="true" style="1" width="1.7109375" collapsed="false"/>
    <col min="6675" max="6676" style="1" width="8.7109375" collapsed="false"/>
    <col min="6677" max="6677" customWidth="true" style="1" width="2.7109375" collapsed="false"/>
    <col min="6678" max="6678" bestFit="true" customWidth="true" style="1" width="11.7109375" collapsed="false"/>
    <col min="6679" max="6679" customWidth="true" style="1" width="2.7109375" collapsed="false"/>
    <col min="6680" max="6680" bestFit="true" customWidth="true" style="1" width="11.28515625" collapsed="false"/>
    <col min="6681" max="6681" customWidth="true" style="1" width="20.5703125" collapsed="false"/>
    <col min="6682" max="6682" bestFit="true" customWidth="true" style="1" width="19.7109375" collapsed="false"/>
    <col min="6683" max="6913" style="1" width="8.7109375" collapsed="false"/>
    <col min="6914" max="6914" customWidth="true" style="1" width="1.140625" collapsed="false"/>
    <col min="6915" max="6915" customWidth="true" style="1" width="10.7109375" collapsed="false"/>
    <col min="6916" max="6916" customWidth="true" style="1" width="0.5703125" collapsed="false"/>
    <col min="6917" max="6917" customWidth="true" style="1" width="10.7109375" collapsed="false"/>
    <col min="6918" max="6918" customWidth="true" style="1" width="0.5703125" collapsed="false"/>
    <col min="6919" max="6919" customWidth="true" style="1" width="7.28515625" collapsed="false"/>
    <col min="6920" max="6920" customWidth="true" style="1" width="0.5703125" collapsed="false"/>
    <col min="6921" max="6921" customWidth="true" style="1" width="9.5703125" collapsed="false"/>
    <col min="6922" max="6922" customWidth="true" style="1" width="0.5703125" collapsed="false"/>
    <col min="6923" max="6923" customWidth="true" style="1" width="12.7109375" collapsed="false"/>
    <col min="6924" max="6924" customWidth="true" style="1" width="0.5703125" collapsed="false"/>
    <col min="6925" max="6925" customWidth="true" style="1" width="9.85546875" collapsed="false"/>
    <col min="6926" max="6926" customWidth="true" style="1" width="0.7109375" collapsed="false"/>
    <col min="6927" max="6927" customWidth="true" style="1" width="15.85546875" collapsed="false"/>
    <col min="6928" max="6928" customWidth="true" style="1" width="1.140625" collapsed="false"/>
    <col min="6929" max="6929" customWidth="true" style="1" width="16.42578125" collapsed="false"/>
    <col min="6930" max="6930" customWidth="true" style="1" width="1.7109375" collapsed="false"/>
    <col min="6931" max="6932" style="1" width="8.7109375" collapsed="false"/>
    <col min="6933" max="6933" customWidth="true" style="1" width="2.7109375" collapsed="false"/>
    <col min="6934" max="6934" bestFit="true" customWidth="true" style="1" width="11.7109375" collapsed="false"/>
    <col min="6935" max="6935" customWidth="true" style="1" width="2.7109375" collapsed="false"/>
    <col min="6936" max="6936" bestFit="true" customWidth="true" style="1" width="11.28515625" collapsed="false"/>
    <col min="6937" max="6937" customWidth="true" style="1" width="20.5703125" collapsed="false"/>
    <col min="6938" max="6938" bestFit="true" customWidth="true" style="1" width="19.7109375" collapsed="false"/>
    <col min="6939" max="7169" style="1" width="8.7109375" collapsed="false"/>
    <col min="7170" max="7170" customWidth="true" style="1" width="1.140625" collapsed="false"/>
    <col min="7171" max="7171" customWidth="true" style="1" width="10.7109375" collapsed="false"/>
    <col min="7172" max="7172" customWidth="true" style="1" width="0.5703125" collapsed="false"/>
    <col min="7173" max="7173" customWidth="true" style="1" width="10.7109375" collapsed="false"/>
    <col min="7174" max="7174" customWidth="true" style="1" width="0.5703125" collapsed="false"/>
    <col min="7175" max="7175" customWidth="true" style="1" width="7.28515625" collapsed="false"/>
    <col min="7176" max="7176" customWidth="true" style="1" width="0.5703125" collapsed="false"/>
    <col min="7177" max="7177" customWidth="true" style="1" width="9.5703125" collapsed="false"/>
    <col min="7178" max="7178" customWidth="true" style="1" width="0.5703125" collapsed="false"/>
    <col min="7179" max="7179" customWidth="true" style="1" width="12.7109375" collapsed="false"/>
    <col min="7180" max="7180" customWidth="true" style="1" width="0.5703125" collapsed="false"/>
    <col min="7181" max="7181" customWidth="true" style="1" width="9.85546875" collapsed="false"/>
    <col min="7182" max="7182" customWidth="true" style="1" width="0.7109375" collapsed="false"/>
    <col min="7183" max="7183" customWidth="true" style="1" width="15.85546875" collapsed="false"/>
    <col min="7184" max="7184" customWidth="true" style="1" width="1.140625" collapsed="false"/>
    <col min="7185" max="7185" customWidth="true" style="1" width="16.42578125" collapsed="false"/>
    <col min="7186" max="7186" customWidth="true" style="1" width="1.7109375" collapsed="false"/>
    <col min="7187" max="7188" style="1" width="8.7109375" collapsed="false"/>
    <col min="7189" max="7189" customWidth="true" style="1" width="2.7109375" collapsed="false"/>
    <col min="7190" max="7190" bestFit="true" customWidth="true" style="1" width="11.7109375" collapsed="false"/>
    <col min="7191" max="7191" customWidth="true" style="1" width="2.7109375" collapsed="false"/>
    <col min="7192" max="7192" bestFit="true" customWidth="true" style="1" width="11.28515625" collapsed="false"/>
    <col min="7193" max="7193" customWidth="true" style="1" width="20.5703125" collapsed="false"/>
    <col min="7194" max="7194" bestFit="true" customWidth="true" style="1" width="19.7109375" collapsed="false"/>
    <col min="7195" max="7425" style="1" width="8.7109375" collapsed="false"/>
    <col min="7426" max="7426" customWidth="true" style="1" width="1.140625" collapsed="false"/>
    <col min="7427" max="7427" customWidth="true" style="1" width="10.7109375" collapsed="false"/>
    <col min="7428" max="7428" customWidth="true" style="1" width="0.5703125" collapsed="false"/>
    <col min="7429" max="7429" customWidth="true" style="1" width="10.7109375" collapsed="false"/>
    <col min="7430" max="7430" customWidth="true" style="1" width="0.5703125" collapsed="false"/>
    <col min="7431" max="7431" customWidth="true" style="1" width="7.28515625" collapsed="false"/>
    <col min="7432" max="7432" customWidth="true" style="1" width="0.5703125" collapsed="false"/>
    <col min="7433" max="7433" customWidth="true" style="1" width="9.5703125" collapsed="false"/>
    <col min="7434" max="7434" customWidth="true" style="1" width="0.5703125" collapsed="false"/>
    <col min="7435" max="7435" customWidth="true" style="1" width="12.7109375" collapsed="false"/>
    <col min="7436" max="7436" customWidth="true" style="1" width="0.5703125" collapsed="false"/>
    <col min="7437" max="7437" customWidth="true" style="1" width="9.85546875" collapsed="false"/>
    <col min="7438" max="7438" customWidth="true" style="1" width="0.7109375" collapsed="false"/>
    <col min="7439" max="7439" customWidth="true" style="1" width="15.85546875" collapsed="false"/>
    <col min="7440" max="7440" customWidth="true" style="1" width="1.140625" collapsed="false"/>
    <col min="7441" max="7441" customWidth="true" style="1" width="16.42578125" collapsed="false"/>
    <col min="7442" max="7442" customWidth="true" style="1" width="1.7109375" collapsed="false"/>
    <col min="7443" max="7444" style="1" width="8.7109375" collapsed="false"/>
    <col min="7445" max="7445" customWidth="true" style="1" width="2.7109375" collapsed="false"/>
    <col min="7446" max="7446" bestFit="true" customWidth="true" style="1" width="11.7109375" collapsed="false"/>
    <col min="7447" max="7447" customWidth="true" style="1" width="2.7109375" collapsed="false"/>
    <col min="7448" max="7448" bestFit="true" customWidth="true" style="1" width="11.28515625" collapsed="false"/>
    <col min="7449" max="7449" customWidth="true" style="1" width="20.5703125" collapsed="false"/>
    <col min="7450" max="7450" bestFit="true" customWidth="true" style="1" width="19.7109375" collapsed="false"/>
    <col min="7451" max="7681" style="1" width="8.7109375" collapsed="false"/>
    <col min="7682" max="7682" customWidth="true" style="1" width="1.140625" collapsed="false"/>
    <col min="7683" max="7683" customWidth="true" style="1" width="10.7109375" collapsed="false"/>
    <col min="7684" max="7684" customWidth="true" style="1" width="0.5703125" collapsed="false"/>
    <col min="7685" max="7685" customWidth="true" style="1" width="10.7109375" collapsed="false"/>
    <col min="7686" max="7686" customWidth="true" style="1" width="0.5703125" collapsed="false"/>
    <col min="7687" max="7687" customWidth="true" style="1" width="7.28515625" collapsed="false"/>
    <col min="7688" max="7688" customWidth="true" style="1" width="0.5703125" collapsed="false"/>
    <col min="7689" max="7689" customWidth="true" style="1" width="9.5703125" collapsed="false"/>
    <col min="7690" max="7690" customWidth="true" style="1" width="0.5703125" collapsed="false"/>
    <col min="7691" max="7691" customWidth="true" style="1" width="12.7109375" collapsed="false"/>
    <col min="7692" max="7692" customWidth="true" style="1" width="0.5703125" collapsed="false"/>
    <col min="7693" max="7693" customWidth="true" style="1" width="9.85546875" collapsed="false"/>
    <col min="7694" max="7694" customWidth="true" style="1" width="0.7109375" collapsed="false"/>
    <col min="7695" max="7695" customWidth="true" style="1" width="15.85546875" collapsed="false"/>
    <col min="7696" max="7696" customWidth="true" style="1" width="1.140625" collapsed="false"/>
    <col min="7697" max="7697" customWidth="true" style="1" width="16.42578125" collapsed="false"/>
    <col min="7698" max="7698" customWidth="true" style="1" width="1.7109375" collapsed="false"/>
    <col min="7699" max="7700" style="1" width="8.7109375" collapsed="false"/>
    <col min="7701" max="7701" customWidth="true" style="1" width="2.7109375" collapsed="false"/>
    <col min="7702" max="7702" bestFit="true" customWidth="true" style="1" width="11.7109375" collapsed="false"/>
    <col min="7703" max="7703" customWidth="true" style="1" width="2.7109375" collapsed="false"/>
    <col min="7704" max="7704" bestFit="true" customWidth="true" style="1" width="11.28515625" collapsed="false"/>
    <col min="7705" max="7705" customWidth="true" style="1" width="20.5703125" collapsed="false"/>
    <col min="7706" max="7706" bestFit="true" customWidth="true" style="1" width="19.7109375" collapsed="false"/>
    <col min="7707" max="7937" style="1" width="8.7109375" collapsed="false"/>
    <col min="7938" max="7938" customWidth="true" style="1" width="1.140625" collapsed="false"/>
    <col min="7939" max="7939" customWidth="true" style="1" width="10.7109375" collapsed="false"/>
    <col min="7940" max="7940" customWidth="true" style="1" width="0.5703125" collapsed="false"/>
    <col min="7941" max="7941" customWidth="true" style="1" width="10.7109375" collapsed="false"/>
    <col min="7942" max="7942" customWidth="true" style="1" width="0.5703125" collapsed="false"/>
    <col min="7943" max="7943" customWidth="true" style="1" width="7.28515625" collapsed="false"/>
    <col min="7944" max="7944" customWidth="true" style="1" width="0.5703125" collapsed="false"/>
    <col min="7945" max="7945" customWidth="true" style="1" width="9.5703125" collapsed="false"/>
    <col min="7946" max="7946" customWidth="true" style="1" width="0.5703125" collapsed="false"/>
    <col min="7947" max="7947" customWidth="true" style="1" width="12.7109375" collapsed="false"/>
    <col min="7948" max="7948" customWidth="true" style="1" width="0.5703125" collapsed="false"/>
    <col min="7949" max="7949" customWidth="true" style="1" width="9.85546875" collapsed="false"/>
    <col min="7950" max="7950" customWidth="true" style="1" width="0.7109375" collapsed="false"/>
    <col min="7951" max="7951" customWidth="true" style="1" width="15.85546875" collapsed="false"/>
    <col min="7952" max="7952" customWidth="true" style="1" width="1.140625" collapsed="false"/>
    <col min="7953" max="7953" customWidth="true" style="1" width="16.42578125" collapsed="false"/>
    <col min="7954" max="7954" customWidth="true" style="1" width="1.7109375" collapsed="false"/>
    <col min="7955" max="7956" style="1" width="8.7109375" collapsed="false"/>
    <col min="7957" max="7957" customWidth="true" style="1" width="2.7109375" collapsed="false"/>
    <col min="7958" max="7958" bestFit="true" customWidth="true" style="1" width="11.7109375" collapsed="false"/>
    <col min="7959" max="7959" customWidth="true" style="1" width="2.7109375" collapsed="false"/>
    <col min="7960" max="7960" bestFit="true" customWidth="true" style="1" width="11.28515625" collapsed="false"/>
    <col min="7961" max="7961" customWidth="true" style="1" width="20.5703125" collapsed="false"/>
    <col min="7962" max="7962" bestFit="true" customWidth="true" style="1" width="19.7109375" collapsed="false"/>
    <col min="7963" max="8193" style="1" width="8.7109375" collapsed="false"/>
    <col min="8194" max="8194" customWidth="true" style="1" width="1.140625" collapsed="false"/>
    <col min="8195" max="8195" customWidth="true" style="1" width="10.7109375" collapsed="false"/>
    <col min="8196" max="8196" customWidth="true" style="1" width="0.5703125" collapsed="false"/>
    <col min="8197" max="8197" customWidth="true" style="1" width="10.7109375" collapsed="false"/>
    <col min="8198" max="8198" customWidth="true" style="1" width="0.5703125" collapsed="false"/>
    <col min="8199" max="8199" customWidth="true" style="1" width="7.28515625" collapsed="false"/>
    <col min="8200" max="8200" customWidth="true" style="1" width="0.5703125" collapsed="false"/>
    <col min="8201" max="8201" customWidth="true" style="1" width="9.5703125" collapsed="false"/>
    <col min="8202" max="8202" customWidth="true" style="1" width="0.5703125" collapsed="false"/>
    <col min="8203" max="8203" customWidth="true" style="1" width="12.7109375" collapsed="false"/>
    <col min="8204" max="8204" customWidth="true" style="1" width="0.5703125" collapsed="false"/>
    <col min="8205" max="8205" customWidth="true" style="1" width="9.85546875" collapsed="false"/>
    <col min="8206" max="8206" customWidth="true" style="1" width="0.7109375" collapsed="false"/>
    <col min="8207" max="8207" customWidth="true" style="1" width="15.85546875" collapsed="false"/>
    <col min="8208" max="8208" customWidth="true" style="1" width="1.140625" collapsed="false"/>
    <col min="8209" max="8209" customWidth="true" style="1" width="16.42578125" collapsed="false"/>
    <col min="8210" max="8210" customWidth="true" style="1" width="1.7109375" collapsed="false"/>
    <col min="8211" max="8212" style="1" width="8.7109375" collapsed="false"/>
    <col min="8213" max="8213" customWidth="true" style="1" width="2.7109375" collapsed="false"/>
    <col min="8214" max="8214" bestFit="true" customWidth="true" style="1" width="11.7109375" collapsed="false"/>
    <col min="8215" max="8215" customWidth="true" style="1" width="2.7109375" collapsed="false"/>
    <col min="8216" max="8216" bestFit="true" customWidth="true" style="1" width="11.28515625" collapsed="false"/>
    <col min="8217" max="8217" customWidth="true" style="1" width="20.5703125" collapsed="false"/>
    <col min="8218" max="8218" bestFit="true" customWidth="true" style="1" width="19.7109375" collapsed="false"/>
    <col min="8219" max="8449" style="1" width="8.7109375" collapsed="false"/>
    <col min="8450" max="8450" customWidth="true" style="1" width="1.140625" collapsed="false"/>
    <col min="8451" max="8451" customWidth="true" style="1" width="10.7109375" collapsed="false"/>
    <col min="8452" max="8452" customWidth="true" style="1" width="0.5703125" collapsed="false"/>
    <col min="8453" max="8453" customWidth="true" style="1" width="10.7109375" collapsed="false"/>
    <col min="8454" max="8454" customWidth="true" style="1" width="0.5703125" collapsed="false"/>
    <col min="8455" max="8455" customWidth="true" style="1" width="7.28515625" collapsed="false"/>
    <col min="8456" max="8456" customWidth="true" style="1" width="0.5703125" collapsed="false"/>
    <col min="8457" max="8457" customWidth="true" style="1" width="9.5703125" collapsed="false"/>
    <col min="8458" max="8458" customWidth="true" style="1" width="0.5703125" collapsed="false"/>
    <col min="8459" max="8459" customWidth="true" style="1" width="12.7109375" collapsed="false"/>
    <col min="8460" max="8460" customWidth="true" style="1" width="0.5703125" collapsed="false"/>
    <col min="8461" max="8461" customWidth="true" style="1" width="9.85546875" collapsed="false"/>
    <col min="8462" max="8462" customWidth="true" style="1" width="0.7109375" collapsed="false"/>
    <col min="8463" max="8463" customWidth="true" style="1" width="15.85546875" collapsed="false"/>
    <col min="8464" max="8464" customWidth="true" style="1" width="1.140625" collapsed="false"/>
    <col min="8465" max="8465" customWidth="true" style="1" width="16.42578125" collapsed="false"/>
    <col min="8466" max="8466" customWidth="true" style="1" width="1.7109375" collapsed="false"/>
    <col min="8467" max="8468" style="1" width="8.7109375" collapsed="false"/>
    <col min="8469" max="8469" customWidth="true" style="1" width="2.7109375" collapsed="false"/>
    <col min="8470" max="8470" bestFit="true" customWidth="true" style="1" width="11.7109375" collapsed="false"/>
    <col min="8471" max="8471" customWidth="true" style="1" width="2.7109375" collapsed="false"/>
    <col min="8472" max="8472" bestFit="true" customWidth="true" style="1" width="11.28515625" collapsed="false"/>
    <col min="8473" max="8473" customWidth="true" style="1" width="20.5703125" collapsed="false"/>
    <col min="8474" max="8474" bestFit="true" customWidth="true" style="1" width="19.7109375" collapsed="false"/>
    <col min="8475" max="8705" style="1" width="8.7109375" collapsed="false"/>
    <col min="8706" max="8706" customWidth="true" style="1" width="1.140625" collapsed="false"/>
    <col min="8707" max="8707" customWidth="true" style="1" width="10.7109375" collapsed="false"/>
    <col min="8708" max="8708" customWidth="true" style="1" width="0.5703125" collapsed="false"/>
    <col min="8709" max="8709" customWidth="true" style="1" width="10.7109375" collapsed="false"/>
    <col min="8710" max="8710" customWidth="true" style="1" width="0.5703125" collapsed="false"/>
    <col min="8711" max="8711" customWidth="true" style="1" width="7.28515625" collapsed="false"/>
    <col min="8712" max="8712" customWidth="true" style="1" width="0.5703125" collapsed="false"/>
    <col min="8713" max="8713" customWidth="true" style="1" width="9.5703125" collapsed="false"/>
    <col min="8714" max="8714" customWidth="true" style="1" width="0.5703125" collapsed="false"/>
    <col min="8715" max="8715" customWidth="true" style="1" width="12.7109375" collapsed="false"/>
    <col min="8716" max="8716" customWidth="true" style="1" width="0.5703125" collapsed="false"/>
    <col min="8717" max="8717" customWidth="true" style="1" width="9.85546875" collapsed="false"/>
    <col min="8718" max="8718" customWidth="true" style="1" width="0.7109375" collapsed="false"/>
    <col min="8719" max="8719" customWidth="true" style="1" width="15.85546875" collapsed="false"/>
    <col min="8720" max="8720" customWidth="true" style="1" width="1.140625" collapsed="false"/>
    <col min="8721" max="8721" customWidth="true" style="1" width="16.42578125" collapsed="false"/>
    <col min="8722" max="8722" customWidth="true" style="1" width="1.7109375" collapsed="false"/>
    <col min="8723" max="8724" style="1" width="8.7109375" collapsed="false"/>
    <col min="8725" max="8725" customWidth="true" style="1" width="2.7109375" collapsed="false"/>
    <col min="8726" max="8726" bestFit="true" customWidth="true" style="1" width="11.7109375" collapsed="false"/>
    <col min="8727" max="8727" customWidth="true" style="1" width="2.7109375" collapsed="false"/>
    <col min="8728" max="8728" bestFit="true" customWidth="true" style="1" width="11.28515625" collapsed="false"/>
    <col min="8729" max="8729" customWidth="true" style="1" width="20.5703125" collapsed="false"/>
    <col min="8730" max="8730" bestFit="true" customWidth="true" style="1" width="19.7109375" collapsed="false"/>
    <col min="8731" max="8961" style="1" width="8.7109375" collapsed="false"/>
    <col min="8962" max="8962" customWidth="true" style="1" width="1.140625" collapsed="false"/>
    <col min="8963" max="8963" customWidth="true" style="1" width="10.7109375" collapsed="false"/>
    <col min="8964" max="8964" customWidth="true" style="1" width="0.5703125" collapsed="false"/>
    <col min="8965" max="8965" customWidth="true" style="1" width="10.7109375" collapsed="false"/>
    <col min="8966" max="8966" customWidth="true" style="1" width="0.5703125" collapsed="false"/>
    <col min="8967" max="8967" customWidth="true" style="1" width="7.28515625" collapsed="false"/>
    <col min="8968" max="8968" customWidth="true" style="1" width="0.5703125" collapsed="false"/>
    <col min="8969" max="8969" customWidth="true" style="1" width="9.5703125" collapsed="false"/>
    <col min="8970" max="8970" customWidth="true" style="1" width="0.5703125" collapsed="false"/>
    <col min="8971" max="8971" customWidth="true" style="1" width="12.7109375" collapsed="false"/>
    <col min="8972" max="8972" customWidth="true" style="1" width="0.5703125" collapsed="false"/>
    <col min="8973" max="8973" customWidth="true" style="1" width="9.85546875" collapsed="false"/>
    <col min="8974" max="8974" customWidth="true" style="1" width="0.7109375" collapsed="false"/>
    <col min="8975" max="8975" customWidth="true" style="1" width="15.85546875" collapsed="false"/>
    <col min="8976" max="8976" customWidth="true" style="1" width="1.140625" collapsed="false"/>
    <col min="8977" max="8977" customWidth="true" style="1" width="16.42578125" collapsed="false"/>
    <col min="8978" max="8978" customWidth="true" style="1" width="1.7109375" collapsed="false"/>
    <col min="8979" max="8980" style="1" width="8.7109375" collapsed="false"/>
    <col min="8981" max="8981" customWidth="true" style="1" width="2.7109375" collapsed="false"/>
    <col min="8982" max="8982" bestFit="true" customWidth="true" style="1" width="11.7109375" collapsed="false"/>
    <col min="8983" max="8983" customWidth="true" style="1" width="2.7109375" collapsed="false"/>
    <col min="8984" max="8984" bestFit="true" customWidth="true" style="1" width="11.28515625" collapsed="false"/>
    <col min="8985" max="8985" customWidth="true" style="1" width="20.5703125" collapsed="false"/>
    <col min="8986" max="8986" bestFit="true" customWidth="true" style="1" width="19.7109375" collapsed="false"/>
    <col min="8987" max="9217" style="1" width="8.7109375" collapsed="false"/>
    <col min="9218" max="9218" customWidth="true" style="1" width="1.140625" collapsed="false"/>
    <col min="9219" max="9219" customWidth="true" style="1" width="10.7109375" collapsed="false"/>
    <col min="9220" max="9220" customWidth="true" style="1" width="0.5703125" collapsed="false"/>
    <col min="9221" max="9221" customWidth="true" style="1" width="10.7109375" collapsed="false"/>
    <col min="9222" max="9222" customWidth="true" style="1" width="0.5703125" collapsed="false"/>
    <col min="9223" max="9223" customWidth="true" style="1" width="7.28515625" collapsed="false"/>
    <col min="9224" max="9224" customWidth="true" style="1" width="0.5703125" collapsed="false"/>
    <col min="9225" max="9225" customWidth="true" style="1" width="9.5703125" collapsed="false"/>
    <col min="9226" max="9226" customWidth="true" style="1" width="0.5703125" collapsed="false"/>
    <col min="9227" max="9227" customWidth="true" style="1" width="12.7109375" collapsed="false"/>
    <col min="9228" max="9228" customWidth="true" style="1" width="0.5703125" collapsed="false"/>
    <col min="9229" max="9229" customWidth="true" style="1" width="9.85546875" collapsed="false"/>
    <col min="9230" max="9230" customWidth="true" style="1" width="0.7109375" collapsed="false"/>
    <col min="9231" max="9231" customWidth="true" style="1" width="15.85546875" collapsed="false"/>
    <col min="9232" max="9232" customWidth="true" style="1" width="1.140625" collapsed="false"/>
    <col min="9233" max="9233" customWidth="true" style="1" width="16.42578125" collapsed="false"/>
    <col min="9234" max="9234" customWidth="true" style="1" width="1.7109375" collapsed="false"/>
    <col min="9235" max="9236" style="1" width="8.7109375" collapsed="false"/>
    <col min="9237" max="9237" customWidth="true" style="1" width="2.7109375" collapsed="false"/>
    <col min="9238" max="9238" bestFit="true" customWidth="true" style="1" width="11.7109375" collapsed="false"/>
    <col min="9239" max="9239" customWidth="true" style="1" width="2.7109375" collapsed="false"/>
    <col min="9240" max="9240" bestFit="true" customWidth="true" style="1" width="11.28515625" collapsed="false"/>
    <col min="9241" max="9241" customWidth="true" style="1" width="20.5703125" collapsed="false"/>
    <col min="9242" max="9242" bestFit="true" customWidth="true" style="1" width="19.7109375" collapsed="false"/>
    <col min="9243" max="9473" style="1" width="8.7109375" collapsed="false"/>
    <col min="9474" max="9474" customWidth="true" style="1" width="1.140625" collapsed="false"/>
    <col min="9475" max="9475" customWidth="true" style="1" width="10.7109375" collapsed="false"/>
    <col min="9476" max="9476" customWidth="true" style="1" width="0.5703125" collapsed="false"/>
    <col min="9477" max="9477" customWidth="true" style="1" width="10.7109375" collapsed="false"/>
    <col min="9478" max="9478" customWidth="true" style="1" width="0.5703125" collapsed="false"/>
    <col min="9479" max="9479" customWidth="true" style="1" width="7.28515625" collapsed="false"/>
    <col min="9480" max="9480" customWidth="true" style="1" width="0.5703125" collapsed="false"/>
    <col min="9481" max="9481" customWidth="true" style="1" width="9.5703125" collapsed="false"/>
    <col min="9482" max="9482" customWidth="true" style="1" width="0.5703125" collapsed="false"/>
    <col min="9483" max="9483" customWidth="true" style="1" width="12.7109375" collapsed="false"/>
    <col min="9484" max="9484" customWidth="true" style="1" width="0.5703125" collapsed="false"/>
    <col min="9485" max="9485" customWidth="true" style="1" width="9.85546875" collapsed="false"/>
    <col min="9486" max="9486" customWidth="true" style="1" width="0.7109375" collapsed="false"/>
    <col min="9487" max="9487" customWidth="true" style="1" width="15.85546875" collapsed="false"/>
    <col min="9488" max="9488" customWidth="true" style="1" width="1.140625" collapsed="false"/>
    <col min="9489" max="9489" customWidth="true" style="1" width="16.42578125" collapsed="false"/>
    <col min="9490" max="9490" customWidth="true" style="1" width="1.7109375" collapsed="false"/>
    <col min="9491" max="9492" style="1" width="8.7109375" collapsed="false"/>
    <col min="9493" max="9493" customWidth="true" style="1" width="2.7109375" collapsed="false"/>
    <col min="9494" max="9494" bestFit="true" customWidth="true" style="1" width="11.7109375" collapsed="false"/>
    <col min="9495" max="9495" customWidth="true" style="1" width="2.7109375" collapsed="false"/>
    <col min="9496" max="9496" bestFit="true" customWidth="true" style="1" width="11.28515625" collapsed="false"/>
    <col min="9497" max="9497" customWidth="true" style="1" width="20.5703125" collapsed="false"/>
    <col min="9498" max="9498" bestFit="true" customWidth="true" style="1" width="19.7109375" collapsed="false"/>
    <col min="9499" max="9729" style="1" width="8.7109375" collapsed="false"/>
    <col min="9730" max="9730" customWidth="true" style="1" width="1.140625" collapsed="false"/>
    <col min="9731" max="9731" customWidth="true" style="1" width="10.7109375" collapsed="false"/>
    <col min="9732" max="9732" customWidth="true" style="1" width="0.5703125" collapsed="false"/>
    <col min="9733" max="9733" customWidth="true" style="1" width="10.7109375" collapsed="false"/>
    <col min="9734" max="9734" customWidth="true" style="1" width="0.5703125" collapsed="false"/>
    <col min="9735" max="9735" customWidth="true" style="1" width="7.28515625" collapsed="false"/>
    <col min="9736" max="9736" customWidth="true" style="1" width="0.5703125" collapsed="false"/>
    <col min="9737" max="9737" customWidth="true" style="1" width="9.5703125" collapsed="false"/>
    <col min="9738" max="9738" customWidth="true" style="1" width="0.5703125" collapsed="false"/>
    <col min="9739" max="9739" customWidth="true" style="1" width="12.7109375" collapsed="false"/>
    <col min="9740" max="9740" customWidth="true" style="1" width="0.5703125" collapsed="false"/>
    <col min="9741" max="9741" customWidth="true" style="1" width="9.85546875" collapsed="false"/>
    <col min="9742" max="9742" customWidth="true" style="1" width="0.7109375" collapsed="false"/>
    <col min="9743" max="9743" customWidth="true" style="1" width="15.85546875" collapsed="false"/>
    <col min="9744" max="9744" customWidth="true" style="1" width="1.140625" collapsed="false"/>
    <col min="9745" max="9745" customWidth="true" style="1" width="16.42578125" collapsed="false"/>
    <col min="9746" max="9746" customWidth="true" style="1" width="1.7109375" collapsed="false"/>
    <col min="9747" max="9748" style="1" width="8.7109375" collapsed="false"/>
    <col min="9749" max="9749" customWidth="true" style="1" width="2.7109375" collapsed="false"/>
    <col min="9750" max="9750" bestFit="true" customWidth="true" style="1" width="11.7109375" collapsed="false"/>
    <col min="9751" max="9751" customWidth="true" style="1" width="2.7109375" collapsed="false"/>
    <col min="9752" max="9752" bestFit="true" customWidth="true" style="1" width="11.28515625" collapsed="false"/>
    <col min="9753" max="9753" customWidth="true" style="1" width="20.5703125" collapsed="false"/>
    <col min="9754" max="9754" bestFit="true" customWidth="true" style="1" width="19.7109375" collapsed="false"/>
    <col min="9755" max="9985" style="1" width="8.7109375" collapsed="false"/>
    <col min="9986" max="9986" customWidth="true" style="1" width="1.140625" collapsed="false"/>
    <col min="9987" max="9987" customWidth="true" style="1" width="10.7109375" collapsed="false"/>
    <col min="9988" max="9988" customWidth="true" style="1" width="0.5703125" collapsed="false"/>
    <col min="9989" max="9989" customWidth="true" style="1" width="10.7109375" collapsed="false"/>
    <col min="9990" max="9990" customWidth="true" style="1" width="0.5703125" collapsed="false"/>
    <col min="9991" max="9991" customWidth="true" style="1" width="7.28515625" collapsed="false"/>
    <col min="9992" max="9992" customWidth="true" style="1" width="0.5703125" collapsed="false"/>
    <col min="9993" max="9993" customWidth="true" style="1" width="9.5703125" collapsed="false"/>
    <col min="9994" max="9994" customWidth="true" style="1" width="0.5703125" collapsed="false"/>
    <col min="9995" max="9995" customWidth="true" style="1" width="12.7109375" collapsed="false"/>
    <col min="9996" max="9996" customWidth="true" style="1" width="0.5703125" collapsed="false"/>
    <col min="9997" max="9997" customWidth="true" style="1" width="9.85546875" collapsed="false"/>
    <col min="9998" max="9998" customWidth="true" style="1" width="0.7109375" collapsed="false"/>
    <col min="9999" max="9999" customWidth="true" style="1" width="15.85546875" collapsed="false"/>
    <col min="10000" max="10000" customWidth="true" style="1" width="1.140625" collapsed="false"/>
    <col min="10001" max="10001" customWidth="true" style="1" width="16.42578125" collapsed="false"/>
    <col min="10002" max="10002" customWidth="true" style="1" width="1.7109375" collapsed="false"/>
    <col min="10003" max="10004" style="1" width="8.7109375" collapsed="false"/>
    <col min="10005" max="10005" customWidth="true" style="1" width="2.7109375" collapsed="false"/>
    <col min="10006" max="10006" bestFit="true" customWidth="true" style="1" width="11.7109375" collapsed="false"/>
    <col min="10007" max="10007" customWidth="true" style="1" width="2.7109375" collapsed="false"/>
    <col min="10008" max="10008" bestFit="true" customWidth="true" style="1" width="11.28515625" collapsed="false"/>
    <col min="10009" max="10009" customWidth="true" style="1" width="20.5703125" collapsed="false"/>
    <col min="10010" max="10010" bestFit="true" customWidth="true" style="1" width="19.7109375" collapsed="false"/>
    <col min="10011" max="10241" style="1" width="8.7109375" collapsed="false"/>
    <col min="10242" max="10242" customWidth="true" style="1" width="1.140625" collapsed="false"/>
    <col min="10243" max="10243" customWidth="true" style="1" width="10.7109375" collapsed="false"/>
    <col min="10244" max="10244" customWidth="true" style="1" width="0.5703125" collapsed="false"/>
    <col min="10245" max="10245" customWidth="true" style="1" width="10.7109375" collapsed="false"/>
    <col min="10246" max="10246" customWidth="true" style="1" width="0.5703125" collapsed="false"/>
    <col min="10247" max="10247" customWidth="true" style="1" width="7.28515625" collapsed="false"/>
    <col min="10248" max="10248" customWidth="true" style="1" width="0.5703125" collapsed="false"/>
    <col min="10249" max="10249" customWidth="true" style="1" width="9.5703125" collapsed="false"/>
    <col min="10250" max="10250" customWidth="true" style="1" width="0.5703125" collapsed="false"/>
    <col min="10251" max="10251" customWidth="true" style="1" width="12.7109375" collapsed="false"/>
    <col min="10252" max="10252" customWidth="true" style="1" width="0.5703125" collapsed="false"/>
    <col min="10253" max="10253" customWidth="true" style="1" width="9.85546875" collapsed="false"/>
    <col min="10254" max="10254" customWidth="true" style="1" width="0.7109375" collapsed="false"/>
    <col min="10255" max="10255" customWidth="true" style="1" width="15.85546875" collapsed="false"/>
    <col min="10256" max="10256" customWidth="true" style="1" width="1.140625" collapsed="false"/>
    <col min="10257" max="10257" customWidth="true" style="1" width="16.42578125" collapsed="false"/>
    <col min="10258" max="10258" customWidth="true" style="1" width="1.7109375" collapsed="false"/>
    <col min="10259" max="10260" style="1" width="8.7109375" collapsed="false"/>
    <col min="10261" max="10261" customWidth="true" style="1" width="2.7109375" collapsed="false"/>
    <col min="10262" max="10262" bestFit="true" customWidth="true" style="1" width="11.7109375" collapsed="false"/>
    <col min="10263" max="10263" customWidth="true" style="1" width="2.7109375" collapsed="false"/>
    <col min="10264" max="10264" bestFit="true" customWidth="true" style="1" width="11.28515625" collapsed="false"/>
    <col min="10265" max="10265" customWidth="true" style="1" width="20.5703125" collapsed="false"/>
    <col min="10266" max="10266" bestFit="true" customWidth="true" style="1" width="19.7109375" collapsed="false"/>
    <col min="10267" max="10497" style="1" width="8.7109375" collapsed="false"/>
    <col min="10498" max="10498" customWidth="true" style="1" width="1.140625" collapsed="false"/>
    <col min="10499" max="10499" customWidth="true" style="1" width="10.7109375" collapsed="false"/>
    <col min="10500" max="10500" customWidth="true" style="1" width="0.5703125" collapsed="false"/>
    <col min="10501" max="10501" customWidth="true" style="1" width="10.7109375" collapsed="false"/>
    <col min="10502" max="10502" customWidth="true" style="1" width="0.5703125" collapsed="false"/>
    <col min="10503" max="10503" customWidth="true" style="1" width="7.28515625" collapsed="false"/>
    <col min="10504" max="10504" customWidth="true" style="1" width="0.5703125" collapsed="false"/>
    <col min="10505" max="10505" customWidth="true" style="1" width="9.5703125" collapsed="false"/>
    <col min="10506" max="10506" customWidth="true" style="1" width="0.5703125" collapsed="false"/>
    <col min="10507" max="10507" customWidth="true" style="1" width="12.7109375" collapsed="false"/>
    <col min="10508" max="10508" customWidth="true" style="1" width="0.5703125" collapsed="false"/>
    <col min="10509" max="10509" customWidth="true" style="1" width="9.85546875" collapsed="false"/>
    <col min="10510" max="10510" customWidth="true" style="1" width="0.7109375" collapsed="false"/>
    <col min="10511" max="10511" customWidth="true" style="1" width="15.85546875" collapsed="false"/>
    <col min="10512" max="10512" customWidth="true" style="1" width="1.140625" collapsed="false"/>
    <col min="10513" max="10513" customWidth="true" style="1" width="16.42578125" collapsed="false"/>
    <col min="10514" max="10514" customWidth="true" style="1" width="1.7109375" collapsed="false"/>
    <col min="10515" max="10516" style="1" width="8.7109375" collapsed="false"/>
    <col min="10517" max="10517" customWidth="true" style="1" width="2.7109375" collapsed="false"/>
    <col min="10518" max="10518" bestFit="true" customWidth="true" style="1" width="11.7109375" collapsed="false"/>
    <col min="10519" max="10519" customWidth="true" style="1" width="2.7109375" collapsed="false"/>
    <col min="10520" max="10520" bestFit="true" customWidth="true" style="1" width="11.28515625" collapsed="false"/>
    <col min="10521" max="10521" customWidth="true" style="1" width="20.5703125" collapsed="false"/>
    <col min="10522" max="10522" bestFit="true" customWidth="true" style="1" width="19.7109375" collapsed="false"/>
    <col min="10523" max="10753" style="1" width="8.7109375" collapsed="false"/>
    <col min="10754" max="10754" customWidth="true" style="1" width="1.140625" collapsed="false"/>
    <col min="10755" max="10755" customWidth="true" style="1" width="10.7109375" collapsed="false"/>
    <col min="10756" max="10756" customWidth="true" style="1" width="0.5703125" collapsed="false"/>
    <col min="10757" max="10757" customWidth="true" style="1" width="10.7109375" collapsed="false"/>
    <col min="10758" max="10758" customWidth="true" style="1" width="0.5703125" collapsed="false"/>
    <col min="10759" max="10759" customWidth="true" style="1" width="7.28515625" collapsed="false"/>
    <col min="10760" max="10760" customWidth="true" style="1" width="0.5703125" collapsed="false"/>
    <col min="10761" max="10761" customWidth="true" style="1" width="9.5703125" collapsed="false"/>
    <col min="10762" max="10762" customWidth="true" style="1" width="0.5703125" collapsed="false"/>
    <col min="10763" max="10763" customWidth="true" style="1" width="12.7109375" collapsed="false"/>
    <col min="10764" max="10764" customWidth="true" style="1" width="0.5703125" collapsed="false"/>
    <col min="10765" max="10765" customWidth="true" style="1" width="9.85546875" collapsed="false"/>
    <col min="10766" max="10766" customWidth="true" style="1" width="0.7109375" collapsed="false"/>
    <col min="10767" max="10767" customWidth="true" style="1" width="15.85546875" collapsed="false"/>
    <col min="10768" max="10768" customWidth="true" style="1" width="1.140625" collapsed="false"/>
    <col min="10769" max="10769" customWidth="true" style="1" width="16.42578125" collapsed="false"/>
    <col min="10770" max="10770" customWidth="true" style="1" width="1.7109375" collapsed="false"/>
    <col min="10771" max="10772" style="1" width="8.7109375" collapsed="false"/>
    <col min="10773" max="10773" customWidth="true" style="1" width="2.7109375" collapsed="false"/>
    <col min="10774" max="10774" bestFit="true" customWidth="true" style="1" width="11.7109375" collapsed="false"/>
    <col min="10775" max="10775" customWidth="true" style="1" width="2.7109375" collapsed="false"/>
    <col min="10776" max="10776" bestFit="true" customWidth="true" style="1" width="11.28515625" collapsed="false"/>
    <col min="10777" max="10777" customWidth="true" style="1" width="20.5703125" collapsed="false"/>
    <col min="10778" max="10778" bestFit="true" customWidth="true" style="1" width="19.7109375" collapsed="false"/>
    <col min="10779" max="11009" style="1" width="8.7109375" collapsed="false"/>
    <col min="11010" max="11010" customWidth="true" style="1" width="1.140625" collapsed="false"/>
    <col min="11011" max="11011" customWidth="true" style="1" width="10.7109375" collapsed="false"/>
    <col min="11012" max="11012" customWidth="true" style="1" width="0.5703125" collapsed="false"/>
    <col min="11013" max="11013" customWidth="true" style="1" width="10.7109375" collapsed="false"/>
    <col min="11014" max="11014" customWidth="true" style="1" width="0.5703125" collapsed="false"/>
    <col min="11015" max="11015" customWidth="true" style="1" width="7.28515625" collapsed="false"/>
    <col min="11016" max="11016" customWidth="true" style="1" width="0.5703125" collapsed="false"/>
    <col min="11017" max="11017" customWidth="true" style="1" width="9.5703125" collapsed="false"/>
    <col min="11018" max="11018" customWidth="true" style="1" width="0.5703125" collapsed="false"/>
    <col min="11019" max="11019" customWidth="true" style="1" width="12.7109375" collapsed="false"/>
    <col min="11020" max="11020" customWidth="true" style="1" width="0.5703125" collapsed="false"/>
    <col min="11021" max="11021" customWidth="true" style="1" width="9.85546875" collapsed="false"/>
    <col min="11022" max="11022" customWidth="true" style="1" width="0.7109375" collapsed="false"/>
    <col min="11023" max="11023" customWidth="true" style="1" width="15.85546875" collapsed="false"/>
    <col min="11024" max="11024" customWidth="true" style="1" width="1.140625" collapsed="false"/>
    <col min="11025" max="11025" customWidth="true" style="1" width="16.42578125" collapsed="false"/>
    <col min="11026" max="11026" customWidth="true" style="1" width="1.7109375" collapsed="false"/>
    <col min="11027" max="11028" style="1" width="8.7109375" collapsed="false"/>
    <col min="11029" max="11029" customWidth="true" style="1" width="2.7109375" collapsed="false"/>
    <col min="11030" max="11030" bestFit="true" customWidth="true" style="1" width="11.7109375" collapsed="false"/>
    <col min="11031" max="11031" customWidth="true" style="1" width="2.7109375" collapsed="false"/>
    <col min="11032" max="11032" bestFit="true" customWidth="true" style="1" width="11.28515625" collapsed="false"/>
    <col min="11033" max="11033" customWidth="true" style="1" width="20.5703125" collapsed="false"/>
    <col min="11034" max="11034" bestFit="true" customWidth="true" style="1" width="19.7109375" collapsed="false"/>
    <col min="11035" max="11265" style="1" width="8.7109375" collapsed="false"/>
    <col min="11266" max="11266" customWidth="true" style="1" width="1.140625" collapsed="false"/>
    <col min="11267" max="11267" customWidth="true" style="1" width="10.7109375" collapsed="false"/>
    <col min="11268" max="11268" customWidth="true" style="1" width="0.5703125" collapsed="false"/>
    <col min="11269" max="11269" customWidth="true" style="1" width="10.7109375" collapsed="false"/>
    <col min="11270" max="11270" customWidth="true" style="1" width="0.5703125" collapsed="false"/>
    <col min="11271" max="11271" customWidth="true" style="1" width="7.28515625" collapsed="false"/>
    <col min="11272" max="11272" customWidth="true" style="1" width="0.5703125" collapsed="false"/>
    <col min="11273" max="11273" customWidth="true" style="1" width="9.5703125" collapsed="false"/>
    <col min="11274" max="11274" customWidth="true" style="1" width="0.5703125" collapsed="false"/>
    <col min="11275" max="11275" customWidth="true" style="1" width="12.7109375" collapsed="false"/>
    <col min="11276" max="11276" customWidth="true" style="1" width="0.5703125" collapsed="false"/>
    <col min="11277" max="11277" customWidth="true" style="1" width="9.85546875" collapsed="false"/>
    <col min="11278" max="11278" customWidth="true" style="1" width="0.7109375" collapsed="false"/>
    <col min="11279" max="11279" customWidth="true" style="1" width="15.85546875" collapsed="false"/>
    <col min="11280" max="11280" customWidth="true" style="1" width="1.140625" collapsed="false"/>
    <col min="11281" max="11281" customWidth="true" style="1" width="16.42578125" collapsed="false"/>
    <col min="11282" max="11282" customWidth="true" style="1" width="1.7109375" collapsed="false"/>
    <col min="11283" max="11284" style="1" width="8.7109375" collapsed="false"/>
    <col min="11285" max="11285" customWidth="true" style="1" width="2.7109375" collapsed="false"/>
    <col min="11286" max="11286" bestFit="true" customWidth="true" style="1" width="11.7109375" collapsed="false"/>
    <col min="11287" max="11287" customWidth="true" style="1" width="2.7109375" collapsed="false"/>
    <col min="11288" max="11288" bestFit="true" customWidth="true" style="1" width="11.28515625" collapsed="false"/>
    <col min="11289" max="11289" customWidth="true" style="1" width="20.5703125" collapsed="false"/>
    <col min="11290" max="11290" bestFit="true" customWidth="true" style="1" width="19.7109375" collapsed="false"/>
    <col min="11291" max="11521" style="1" width="8.7109375" collapsed="false"/>
    <col min="11522" max="11522" customWidth="true" style="1" width="1.140625" collapsed="false"/>
    <col min="11523" max="11523" customWidth="true" style="1" width="10.7109375" collapsed="false"/>
    <col min="11524" max="11524" customWidth="true" style="1" width="0.5703125" collapsed="false"/>
    <col min="11525" max="11525" customWidth="true" style="1" width="10.7109375" collapsed="false"/>
    <col min="11526" max="11526" customWidth="true" style="1" width="0.5703125" collapsed="false"/>
    <col min="11527" max="11527" customWidth="true" style="1" width="7.28515625" collapsed="false"/>
    <col min="11528" max="11528" customWidth="true" style="1" width="0.5703125" collapsed="false"/>
    <col min="11529" max="11529" customWidth="true" style="1" width="9.5703125" collapsed="false"/>
    <col min="11530" max="11530" customWidth="true" style="1" width="0.5703125" collapsed="false"/>
    <col min="11531" max="11531" customWidth="true" style="1" width="12.7109375" collapsed="false"/>
    <col min="11532" max="11532" customWidth="true" style="1" width="0.5703125" collapsed="false"/>
    <col min="11533" max="11533" customWidth="true" style="1" width="9.85546875" collapsed="false"/>
    <col min="11534" max="11534" customWidth="true" style="1" width="0.7109375" collapsed="false"/>
    <col min="11535" max="11535" customWidth="true" style="1" width="15.85546875" collapsed="false"/>
    <col min="11536" max="11536" customWidth="true" style="1" width="1.140625" collapsed="false"/>
    <col min="11537" max="11537" customWidth="true" style="1" width="16.42578125" collapsed="false"/>
    <col min="11538" max="11538" customWidth="true" style="1" width="1.7109375" collapsed="false"/>
    <col min="11539" max="11540" style="1" width="8.7109375" collapsed="false"/>
    <col min="11541" max="11541" customWidth="true" style="1" width="2.7109375" collapsed="false"/>
    <col min="11542" max="11542" bestFit="true" customWidth="true" style="1" width="11.7109375" collapsed="false"/>
    <col min="11543" max="11543" customWidth="true" style="1" width="2.7109375" collapsed="false"/>
    <col min="11544" max="11544" bestFit="true" customWidth="true" style="1" width="11.28515625" collapsed="false"/>
    <col min="11545" max="11545" customWidth="true" style="1" width="20.5703125" collapsed="false"/>
    <col min="11546" max="11546" bestFit="true" customWidth="true" style="1" width="19.7109375" collapsed="false"/>
    <col min="11547" max="11777" style="1" width="8.7109375" collapsed="false"/>
    <col min="11778" max="11778" customWidth="true" style="1" width="1.140625" collapsed="false"/>
    <col min="11779" max="11779" customWidth="true" style="1" width="10.7109375" collapsed="false"/>
    <col min="11780" max="11780" customWidth="true" style="1" width="0.5703125" collapsed="false"/>
    <col min="11781" max="11781" customWidth="true" style="1" width="10.7109375" collapsed="false"/>
    <col min="11782" max="11782" customWidth="true" style="1" width="0.5703125" collapsed="false"/>
    <col min="11783" max="11783" customWidth="true" style="1" width="7.28515625" collapsed="false"/>
    <col min="11784" max="11784" customWidth="true" style="1" width="0.5703125" collapsed="false"/>
    <col min="11785" max="11785" customWidth="true" style="1" width="9.5703125" collapsed="false"/>
    <col min="11786" max="11786" customWidth="true" style="1" width="0.5703125" collapsed="false"/>
    <col min="11787" max="11787" customWidth="true" style="1" width="12.7109375" collapsed="false"/>
    <col min="11788" max="11788" customWidth="true" style="1" width="0.5703125" collapsed="false"/>
    <col min="11789" max="11789" customWidth="true" style="1" width="9.85546875" collapsed="false"/>
    <col min="11790" max="11790" customWidth="true" style="1" width="0.7109375" collapsed="false"/>
    <col min="11791" max="11791" customWidth="true" style="1" width="15.85546875" collapsed="false"/>
    <col min="11792" max="11792" customWidth="true" style="1" width="1.140625" collapsed="false"/>
    <col min="11793" max="11793" customWidth="true" style="1" width="16.42578125" collapsed="false"/>
    <col min="11794" max="11794" customWidth="true" style="1" width="1.7109375" collapsed="false"/>
    <col min="11795" max="11796" style="1" width="8.7109375" collapsed="false"/>
    <col min="11797" max="11797" customWidth="true" style="1" width="2.7109375" collapsed="false"/>
    <col min="11798" max="11798" bestFit="true" customWidth="true" style="1" width="11.7109375" collapsed="false"/>
    <col min="11799" max="11799" customWidth="true" style="1" width="2.7109375" collapsed="false"/>
    <col min="11800" max="11800" bestFit="true" customWidth="true" style="1" width="11.28515625" collapsed="false"/>
    <col min="11801" max="11801" customWidth="true" style="1" width="20.5703125" collapsed="false"/>
    <col min="11802" max="11802" bestFit="true" customWidth="true" style="1" width="19.7109375" collapsed="false"/>
    <col min="11803" max="12033" style="1" width="8.7109375" collapsed="false"/>
    <col min="12034" max="12034" customWidth="true" style="1" width="1.140625" collapsed="false"/>
    <col min="12035" max="12035" customWidth="true" style="1" width="10.7109375" collapsed="false"/>
    <col min="12036" max="12036" customWidth="true" style="1" width="0.5703125" collapsed="false"/>
    <col min="12037" max="12037" customWidth="true" style="1" width="10.7109375" collapsed="false"/>
    <col min="12038" max="12038" customWidth="true" style="1" width="0.5703125" collapsed="false"/>
    <col min="12039" max="12039" customWidth="true" style="1" width="7.28515625" collapsed="false"/>
    <col min="12040" max="12040" customWidth="true" style="1" width="0.5703125" collapsed="false"/>
    <col min="12041" max="12041" customWidth="true" style="1" width="9.5703125" collapsed="false"/>
    <col min="12042" max="12042" customWidth="true" style="1" width="0.5703125" collapsed="false"/>
    <col min="12043" max="12043" customWidth="true" style="1" width="12.7109375" collapsed="false"/>
    <col min="12044" max="12044" customWidth="true" style="1" width="0.5703125" collapsed="false"/>
    <col min="12045" max="12045" customWidth="true" style="1" width="9.85546875" collapsed="false"/>
    <col min="12046" max="12046" customWidth="true" style="1" width="0.7109375" collapsed="false"/>
    <col min="12047" max="12047" customWidth="true" style="1" width="15.85546875" collapsed="false"/>
    <col min="12048" max="12048" customWidth="true" style="1" width="1.140625" collapsed="false"/>
    <col min="12049" max="12049" customWidth="true" style="1" width="16.42578125" collapsed="false"/>
    <col min="12050" max="12050" customWidth="true" style="1" width="1.7109375" collapsed="false"/>
    <col min="12051" max="12052" style="1" width="8.7109375" collapsed="false"/>
    <col min="12053" max="12053" customWidth="true" style="1" width="2.7109375" collapsed="false"/>
    <col min="12054" max="12054" bestFit="true" customWidth="true" style="1" width="11.7109375" collapsed="false"/>
    <col min="12055" max="12055" customWidth="true" style="1" width="2.7109375" collapsed="false"/>
    <col min="12056" max="12056" bestFit="true" customWidth="true" style="1" width="11.28515625" collapsed="false"/>
    <col min="12057" max="12057" customWidth="true" style="1" width="20.5703125" collapsed="false"/>
    <col min="12058" max="12058" bestFit="true" customWidth="true" style="1" width="19.7109375" collapsed="false"/>
    <col min="12059" max="12289" style="1" width="8.7109375" collapsed="false"/>
    <col min="12290" max="12290" customWidth="true" style="1" width="1.140625" collapsed="false"/>
    <col min="12291" max="12291" customWidth="true" style="1" width="10.7109375" collapsed="false"/>
    <col min="12292" max="12292" customWidth="true" style="1" width="0.5703125" collapsed="false"/>
    <col min="12293" max="12293" customWidth="true" style="1" width="10.7109375" collapsed="false"/>
    <col min="12294" max="12294" customWidth="true" style="1" width="0.5703125" collapsed="false"/>
    <col min="12295" max="12295" customWidth="true" style="1" width="7.28515625" collapsed="false"/>
    <col min="12296" max="12296" customWidth="true" style="1" width="0.5703125" collapsed="false"/>
    <col min="12297" max="12297" customWidth="true" style="1" width="9.5703125" collapsed="false"/>
    <col min="12298" max="12298" customWidth="true" style="1" width="0.5703125" collapsed="false"/>
    <col min="12299" max="12299" customWidth="true" style="1" width="12.7109375" collapsed="false"/>
    <col min="12300" max="12300" customWidth="true" style="1" width="0.5703125" collapsed="false"/>
    <col min="12301" max="12301" customWidth="true" style="1" width="9.85546875" collapsed="false"/>
    <col min="12302" max="12302" customWidth="true" style="1" width="0.7109375" collapsed="false"/>
    <col min="12303" max="12303" customWidth="true" style="1" width="15.85546875" collapsed="false"/>
    <col min="12304" max="12304" customWidth="true" style="1" width="1.140625" collapsed="false"/>
    <col min="12305" max="12305" customWidth="true" style="1" width="16.42578125" collapsed="false"/>
    <col min="12306" max="12306" customWidth="true" style="1" width="1.7109375" collapsed="false"/>
    <col min="12307" max="12308" style="1" width="8.7109375" collapsed="false"/>
    <col min="12309" max="12309" customWidth="true" style="1" width="2.7109375" collapsed="false"/>
    <col min="12310" max="12310" bestFit="true" customWidth="true" style="1" width="11.7109375" collapsed="false"/>
    <col min="12311" max="12311" customWidth="true" style="1" width="2.7109375" collapsed="false"/>
    <col min="12312" max="12312" bestFit="true" customWidth="true" style="1" width="11.28515625" collapsed="false"/>
    <col min="12313" max="12313" customWidth="true" style="1" width="20.5703125" collapsed="false"/>
    <col min="12314" max="12314" bestFit="true" customWidth="true" style="1" width="19.7109375" collapsed="false"/>
    <col min="12315" max="12545" style="1" width="8.7109375" collapsed="false"/>
    <col min="12546" max="12546" customWidth="true" style="1" width="1.140625" collapsed="false"/>
    <col min="12547" max="12547" customWidth="true" style="1" width="10.7109375" collapsed="false"/>
    <col min="12548" max="12548" customWidth="true" style="1" width="0.5703125" collapsed="false"/>
    <col min="12549" max="12549" customWidth="true" style="1" width="10.7109375" collapsed="false"/>
    <col min="12550" max="12550" customWidth="true" style="1" width="0.5703125" collapsed="false"/>
    <col min="12551" max="12551" customWidth="true" style="1" width="7.28515625" collapsed="false"/>
    <col min="12552" max="12552" customWidth="true" style="1" width="0.5703125" collapsed="false"/>
    <col min="12553" max="12553" customWidth="true" style="1" width="9.5703125" collapsed="false"/>
    <col min="12554" max="12554" customWidth="true" style="1" width="0.5703125" collapsed="false"/>
    <col min="12555" max="12555" customWidth="true" style="1" width="12.7109375" collapsed="false"/>
    <col min="12556" max="12556" customWidth="true" style="1" width="0.5703125" collapsed="false"/>
    <col min="12557" max="12557" customWidth="true" style="1" width="9.85546875" collapsed="false"/>
    <col min="12558" max="12558" customWidth="true" style="1" width="0.7109375" collapsed="false"/>
    <col min="12559" max="12559" customWidth="true" style="1" width="15.85546875" collapsed="false"/>
    <col min="12560" max="12560" customWidth="true" style="1" width="1.140625" collapsed="false"/>
    <col min="12561" max="12561" customWidth="true" style="1" width="16.42578125" collapsed="false"/>
    <col min="12562" max="12562" customWidth="true" style="1" width="1.7109375" collapsed="false"/>
    <col min="12563" max="12564" style="1" width="8.7109375" collapsed="false"/>
    <col min="12565" max="12565" customWidth="true" style="1" width="2.7109375" collapsed="false"/>
    <col min="12566" max="12566" bestFit="true" customWidth="true" style="1" width="11.7109375" collapsed="false"/>
    <col min="12567" max="12567" customWidth="true" style="1" width="2.7109375" collapsed="false"/>
    <col min="12568" max="12568" bestFit="true" customWidth="true" style="1" width="11.28515625" collapsed="false"/>
    <col min="12569" max="12569" customWidth="true" style="1" width="20.5703125" collapsed="false"/>
    <col min="12570" max="12570" bestFit="true" customWidth="true" style="1" width="19.7109375" collapsed="false"/>
    <col min="12571" max="12801" style="1" width="8.7109375" collapsed="false"/>
    <col min="12802" max="12802" customWidth="true" style="1" width="1.140625" collapsed="false"/>
    <col min="12803" max="12803" customWidth="true" style="1" width="10.7109375" collapsed="false"/>
    <col min="12804" max="12804" customWidth="true" style="1" width="0.5703125" collapsed="false"/>
    <col min="12805" max="12805" customWidth="true" style="1" width="10.7109375" collapsed="false"/>
    <col min="12806" max="12806" customWidth="true" style="1" width="0.5703125" collapsed="false"/>
    <col min="12807" max="12807" customWidth="true" style="1" width="7.28515625" collapsed="false"/>
    <col min="12808" max="12808" customWidth="true" style="1" width="0.5703125" collapsed="false"/>
    <col min="12809" max="12809" customWidth="true" style="1" width="9.5703125" collapsed="false"/>
    <col min="12810" max="12810" customWidth="true" style="1" width="0.5703125" collapsed="false"/>
    <col min="12811" max="12811" customWidth="true" style="1" width="12.7109375" collapsed="false"/>
    <col min="12812" max="12812" customWidth="true" style="1" width="0.5703125" collapsed="false"/>
    <col min="12813" max="12813" customWidth="true" style="1" width="9.85546875" collapsed="false"/>
    <col min="12814" max="12814" customWidth="true" style="1" width="0.7109375" collapsed="false"/>
    <col min="12815" max="12815" customWidth="true" style="1" width="15.85546875" collapsed="false"/>
    <col min="12816" max="12816" customWidth="true" style="1" width="1.140625" collapsed="false"/>
    <col min="12817" max="12817" customWidth="true" style="1" width="16.42578125" collapsed="false"/>
    <col min="12818" max="12818" customWidth="true" style="1" width="1.7109375" collapsed="false"/>
    <col min="12819" max="12820" style="1" width="8.7109375" collapsed="false"/>
    <col min="12821" max="12821" customWidth="true" style="1" width="2.7109375" collapsed="false"/>
    <col min="12822" max="12822" bestFit="true" customWidth="true" style="1" width="11.7109375" collapsed="false"/>
    <col min="12823" max="12823" customWidth="true" style="1" width="2.7109375" collapsed="false"/>
    <col min="12824" max="12824" bestFit="true" customWidth="true" style="1" width="11.28515625" collapsed="false"/>
    <col min="12825" max="12825" customWidth="true" style="1" width="20.5703125" collapsed="false"/>
    <col min="12826" max="12826" bestFit="true" customWidth="true" style="1" width="19.7109375" collapsed="false"/>
    <col min="12827" max="13057" style="1" width="8.7109375" collapsed="false"/>
    <col min="13058" max="13058" customWidth="true" style="1" width="1.140625" collapsed="false"/>
    <col min="13059" max="13059" customWidth="true" style="1" width="10.7109375" collapsed="false"/>
    <col min="13060" max="13060" customWidth="true" style="1" width="0.5703125" collapsed="false"/>
    <col min="13061" max="13061" customWidth="true" style="1" width="10.7109375" collapsed="false"/>
    <col min="13062" max="13062" customWidth="true" style="1" width="0.5703125" collapsed="false"/>
    <col min="13063" max="13063" customWidth="true" style="1" width="7.28515625" collapsed="false"/>
    <col min="13064" max="13064" customWidth="true" style="1" width="0.5703125" collapsed="false"/>
    <col min="13065" max="13065" customWidth="true" style="1" width="9.5703125" collapsed="false"/>
    <col min="13066" max="13066" customWidth="true" style="1" width="0.5703125" collapsed="false"/>
    <col min="13067" max="13067" customWidth="true" style="1" width="12.7109375" collapsed="false"/>
    <col min="13068" max="13068" customWidth="true" style="1" width="0.5703125" collapsed="false"/>
    <col min="13069" max="13069" customWidth="true" style="1" width="9.85546875" collapsed="false"/>
    <col min="13070" max="13070" customWidth="true" style="1" width="0.7109375" collapsed="false"/>
    <col min="13071" max="13071" customWidth="true" style="1" width="15.85546875" collapsed="false"/>
    <col min="13072" max="13072" customWidth="true" style="1" width="1.140625" collapsed="false"/>
    <col min="13073" max="13073" customWidth="true" style="1" width="16.42578125" collapsed="false"/>
    <col min="13074" max="13074" customWidth="true" style="1" width="1.7109375" collapsed="false"/>
    <col min="13075" max="13076" style="1" width="8.7109375" collapsed="false"/>
    <col min="13077" max="13077" customWidth="true" style="1" width="2.7109375" collapsed="false"/>
    <col min="13078" max="13078" bestFit="true" customWidth="true" style="1" width="11.7109375" collapsed="false"/>
    <col min="13079" max="13079" customWidth="true" style="1" width="2.7109375" collapsed="false"/>
    <col min="13080" max="13080" bestFit="true" customWidth="true" style="1" width="11.28515625" collapsed="false"/>
    <col min="13081" max="13081" customWidth="true" style="1" width="20.5703125" collapsed="false"/>
    <col min="13082" max="13082" bestFit="true" customWidth="true" style="1" width="19.7109375" collapsed="false"/>
    <col min="13083" max="13313" style="1" width="8.7109375" collapsed="false"/>
    <col min="13314" max="13314" customWidth="true" style="1" width="1.140625" collapsed="false"/>
    <col min="13315" max="13315" customWidth="true" style="1" width="10.7109375" collapsed="false"/>
    <col min="13316" max="13316" customWidth="true" style="1" width="0.5703125" collapsed="false"/>
    <col min="13317" max="13317" customWidth="true" style="1" width="10.7109375" collapsed="false"/>
    <col min="13318" max="13318" customWidth="true" style="1" width="0.5703125" collapsed="false"/>
    <col min="13319" max="13319" customWidth="true" style="1" width="7.28515625" collapsed="false"/>
    <col min="13320" max="13320" customWidth="true" style="1" width="0.5703125" collapsed="false"/>
    <col min="13321" max="13321" customWidth="true" style="1" width="9.5703125" collapsed="false"/>
    <col min="13322" max="13322" customWidth="true" style="1" width="0.5703125" collapsed="false"/>
    <col min="13323" max="13323" customWidth="true" style="1" width="12.7109375" collapsed="false"/>
    <col min="13324" max="13324" customWidth="true" style="1" width="0.5703125" collapsed="false"/>
    <col min="13325" max="13325" customWidth="true" style="1" width="9.85546875" collapsed="false"/>
    <col min="13326" max="13326" customWidth="true" style="1" width="0.7109375" collapsed="false"/>
    <col min="13327" max="13327" customWidth="true" style="1" width="15.85546875" collapsed="false"/>
    <col min="13328" max="13328" customWidth="true" style="1" width="1.140625" collapsed="false"/>
    <col min="13329" max="13329" customWidth="true" style="1" width="16.42578125" collapsed="false"/>
    <col min="13330" max="13330" customWidth="true" style="1" width="1.7109375" collapsed="false"/>
    <col min="13331" max="13332" style="1" width="8.7109375" collapsed="false"/>
    <col min="13333" max="13333" customWidth="true" style="1" width="2.7109375" collapsed="false"/>
    <col min="13334" max="13334" bestFit="true" customWidth="true" style="1" width="11.7109375" collapsed="false"/>
    <col min="13335" max="13335" customWidth="true" style="1" width="2.7109375" collapsed="false"/>
    <col min="13336" max="13336" bestFit="true" customWidth="true" style="1" width="11.28515625" collapsed="false"/>
    <col min="13337" max="13337" customWidth="true" style="1" width="20.5703125" collapsed="false"/>
    <col min="13338" max="13338" bestFit="true" customWidth="true" style="1" width="19.7109375" collapsed="false"/>
    <col min="13339" max="13569" style="1" width="8.7109375" collapsed="false"/>
    <col min="13570" max="13570" customWidth="true" style="1" width="1.140625" collapsed="false"/>
    <col min="13571" max="13571" customWidth="true" style="1" width="10.7109375" collapsed="false"/>
    <col min="13572" max="13572" customWidth="true" style="1" width="0.5703125" collapsed="false"/>
    <col min="13573" max="13573" customWidth="true" style="1" width="10.7109375" collapsed="false"/>
    <col min="13574" max="13574" customWidth="true" style="1" width="0.5703125" collapsed="false"/>
    <col min="13575" max="13575" customWidth="true" style="1" width="7.28515625" collapsed="false"/>
    <col min="13576" max="13576" customWidth="true" style="1" width="0.5703125" collapsed="false"/>
    <col min="13577" max="13577" customWidth="true" style="1" width="9.5703125" collapsed="false"/>
    <col min="13578" max="13578" customWidth="true" style="1" width="0.5703125" collapsed="false"/>
    <col min="13579" max="13579" customWidth="true" style="1" width="12.7109375" collapsed="false"/>
    <col min="13580" max="13580" customWidth="true" style="1" width="0.5703125" collapsed="false"/>
    <col min="13581" max="13581" customWidth="true" style="1" width="9.85546875" collapsed="false"/>
    <col min="13582" max="13582" customWidth="true" style="1" width="0.7109375" collapsed="false"/>
    <col min="13583" max="13583" customWidth="true" style="1" width="15.85546875" collapsed="false"/>
    <col min="13584" max="13584" customWidth="true" style="1" width="1.140625" collapsed="false"/>
    <col min="13585" max="13585" customWidth="true" style="1" width="16.42578125" collapsed="false"/>
    <col min="13586" max="13586" customWidth="true" style="1" width="1.7109375" collapsed="false"/>
    <col min="13587" max="13588" style="1" width="8.7109375" collapsed="false"/>
    <col min="13589" max="13589" customWidth="true" style="1" width="2.7109375" collapsed="false"/>
    <col min="13590" max="13590" bestFit="true" customWidth="true" style="1" width="11.7109375" collapsed="false"/>
    <col min="13591" max="13591" customWidth="true" style="1" width="2.7109375" collapsed="false"/>
    <col min="13592" max="13592" bestFit="true" customWidth="true" style="1" width="11.28515625" collapsed="false"/>
    <col min="13593" max="13593" customWidth="true" style="1" width="20.5703125" collapsed="false"/>
    <col min="13594" max="13594" bestFit="true" customWidth="true" style="1" width="19.7109375" collapsed="false"/>
    <col min="13595" max="13825" style="1" width="8.7109375" collapsed="false"/>
    <col min="13826" max="13826" customWidth="true" style="1" width="1.140625" collapsed="false"/>
    <col min="13827" max="13827" customWidth="true" style="1" width="10.7109375" collapsed="false"/>
    <col min="13828" max="13828" customWidth="true" style="1" width="0.5703125" collapsed="false"/>
    <col min="13829" max="13829" customWidth="true" style="1" width="10.7109375" collapsed="false"/>
    <col min="13830" max="13830" customWidth="true" style="1" width="0.5703125" collapsed="false"/>
    <col min="13831" max="13831" customWidth="true" style="1" width="7.28515625" collapsed="false"/>
    <col min="13832" max="13832" customWidth="true" style="1" width="0.5703125" collapsed="false"/>
    <col min="13833" max="13833" customWidth="true" style="1" width="9.5703125" collapsed="false"/>
    <col min="13834" max="13834" customWidth="true" style="1" width="0.5703125" collapsed="false"/>
    <col min="13835" max="13835" customWidth="true" style="1" width="12.7109375" collapsed="false"/>
    <col min="13836" max="13836" customWidth="true" style="1" width="0.5703125" collapsed="false"/>
    <col min="13837" max="13837" customWidth="true" style="1" width="9.85546875" collapsed="false"/>
    <col min="13838" max="13838" customWidth="true" style="1" width="0.7109375" collapsed="false"/>
    <col min="13839" max="13839" customWidth="true" style="1" width="15.85546875" collapsed="false"/>
    <col min="13840" max="13840" customWidth="true" style="1" width="1.140625" collapsed="false"/>
    <col min="13841" max="13841" customWidth="true" style="1" width="16.42578125" collapsed="false"/>
    <col min="13842" max="13842" customWidth="true" style="1" width="1.7109375" collapsed="false"/>
    <col min="13843" max="13844" style="1" width="8.7109375" collapsed="false"/>
    <col min="13845" max="13845" customWidth="true" style="1" width="2.7109375" collapsed="false"/>
    <col min="13846" max="13846" bestFit="true" customWidth="true" style="1" width="11.7109375" collapsed="false"/>
    <col min="13847" max="13847" customWidth="true" style="1" width="2.7109375" collapsed="false"/>
    <col min="13848" max="13848" bestFit="true" customWidth="true" style="1" width="11.28515625" collapsed="false"/>
    <col min="13849" max="13849" customWidth="true" style="1" width="20.5703125" collapsed="false"/>
    <col min="13850" max="13850" bestFit="true" customWidth="true" style="1" width="19.7109375" collapsed="false"/>
    <col min="13851" max="14081" style="1" width="8.7109375" collapsed="false"/>
    <col min="14082" max="14082" customWidth="true" style="1" width="1.140625" collapsed="false"/>
    <col min="14083" max="14083" customWidth="true" style="1" width="10.7109375" collapsed="false"/>
    <col min="14084" max="14084" customWidth="true" style="1" width="0.5703125" collapsed="false"/>
    <col min="14085" max="14085" customWidth="true" style="1" width="10.7109375" collapsed="false"/>
    <col min="14086" max="14086" customWidth="true" style="1" width="0.5703125" collapsed="false"/>
    <col min="14087" max="14087" customWidth="true" style="1" width="7.28515625" collapsed="false"/>
    <col min="14088" max="14088" customWidth="true" style="1" width="0.5703125" collapsed="false"/>
    <col min="14089" max="14089" customWidth="true" style="1" width="9.5703125" collapsed="false"/>
    <col min="14090" max="14090" customWidth="true" style="1" width="0.5703125" collapsed="false"/>
    <col min="14091" max="14091" customWidth="true" style="1" width="12.7109375" collapsed="false"/>
    <col min="14092" max="14092" customWidth="true" style="1" width="0.5703125" collapsed="false"/>
    <col min="14093" max="14093" customWidth="true" style="1" width="9.85546875" collapsed="false"/>
    <col min="14094" max="14094" customWidth="true" style="1" width="0.7109375" collapsed="false"/>
    <col min="14095" max="14095" customWidth="true" style="1" width="15.85546875" collapsed="false"/>
    <col min="14096" max="14096" customWidth="true" style="1" width="1.140625" collapsed="false"/>
    <col min="14097" max="14097" customWidth="true" style="1" width="16.42578125" collapsed="false"/>
    <col min="14098" max="14098" customWidth="true" style="1" width="1.7109375" collapsed="false"/>
    <col min="14099" max="14100" style="1" width="8.7109375" collapsed="false"/>
    <col min="14101" max="14101" customWidth="true" style="1" width="2.7109375" collapsed="false"/>
    <col min="14102" max="14102" bestFit="true" customWidth="true" style="1" width="11.7109375" collapsed="false"/>
    <col min="14103" max="14103" customWidth="true" style="1" width="2.7109375" collapsed="false"/>
    <col min="14104" max="14104" bestFit="true" customWidth="true" style="1" width="11.28515625" collapsed="false"/>
    <col min="14105" max="14105" customWidth="true" style="1" width="20.5703125" collapsed="false"/>
    <col min="14106" max="14106" bestFit="true" customWidth="true" style="1" width="19.7109375" collapsed="false"/>
    <col min="14107" max="14337" style="1" width="8.7109375" collapsed="false"/>
    <col min="14338" max="14338" customWidth="true" style="1" width="1.140625" collapsed="false"/>
    <col min="14339" max="14339" customWidth="true" style="1" width="10.7109375" collapsed="false"/>
    <col min="14340" max="14340" customWidth="true" style="1" width="0.5703125" collapsed="false"/>
    <col min="14341" max="14341" customWidth="true" style="1" width="10.7109375" collapsed="false"/>
    <col min="14342" max="14342" customWidth="true" style="1" width="0.5703125" collapsed="false"/>
    <col min="14343" max="14343" customWidth="true" style="1" width="7.28515625" collapsed="false"/>
    <col min="14344" max="14344" customWidth="true" style="1" width="0.5703125" collapsed="false"/>
    <col min="14345" max="14345" customWidth="true" style="1" width="9.5703125" collapsed="false"/>
    <col min="14346" max="14346" customWidth="true" style="1" width="0.5703125" collapsed="false"/>
    <col min="14347" max="14347" customWidth="true" style="1" width="12.7109375" collapsed="false"/>
    <col min="14348" max="14348" customWidth="true" style="1" width="0.5703125" collapsed="false"/>
    <col min="14349" max="14349" customWidth="true" style="1" width="9.85546875" collapsed="false"/>
    <col min="14350" max="14350" customWidth="true" style="1" width="0.7109375" collapsed="false"/>
    <col min="14351" max="14351" customWidth="true" style="1" width="15.85546875" collapsed="false"/>
    <col min="14352" max="14352" customWidth="true" style="1" width="1.140625" collapsed="false"/>
    <col min="14353" max="14353" customWidth="true" style="1" width="16.42578125" collapsed="false"/>
    <col min="14354" max="14354" customWidth="true" style="1" width="1.7109375" collapsed="false"/>
    <col min="14355" max="14356" style="1" width="8.7109375" collapsed="false"/>
    <col min="14357" max="14357" customWidth="true" style="1" width="2.7109375" collapsed="false"/>
    <col min="14358" max="14358" bestFit="true" customWidth="true" style="1" width="11.7109375" collapsed="false"/>
    <col min="14359" max="14359" customWidth="true" style="1" width="2.7109375" collapsed="false"/>
    <col min="14360" max="14360" bestFit="true" customWidth="true" style="1" width="11.28515625" collapsed="false"/>
    <col min="14361" max="14361" customWidth="true" style="1" width="20.5703125" collapsed="false"/>
    <col min="14362" max="14362" bestFit="true" customWidth="true" style="1" width="19.7109375" collapsed="false"/>
    <col min="14363" max="14593" style="1" width="8.7109375" collapsed="false"/>
    <col min="14594" max="14594" customWidth="true" style="1" width="1.140625" collapsed="false"/>
    <col min="14595" max="14595" customWidth="true" style="1" width="10.7109375" collapsed="false"/>
    <col min="14596" max="14596" customWidth="true" style="1" width="0.5703125" collapsed="false"/>
    <col min="14597" max="14597" customWidth="true" style="1" width="10.7109375" collapsed="false"/>
    <col min="14598" max="14598" customWidth="true" style="1" width="0.5703125" collapsed="false"/>
    <col min="14599" max="14599" customWidth="true" style="1" width="7.28515625" collapsed="false"/>
    <col min="14600" max="14600" customWidth="true" style="1" width="0.5703125" collapsed="false"/>
    <col min="14601" max="14601" customWidth="true" style="1" width="9.5703125" collapsed="false"/>
    <col min="14602" max="14602" customWidth="true" style="1" width="0.5703125" collapsed="false"/>
    <col min="14603" max="14603" customWidth="true" style="1" width="12.7109375" collapsed="false"/>
    <col min="14604" max="14604" customWidth="true" style="1" width="0.5703125" collapsed="false"/>
    <col min="14605" max="14605" customWidth="true" style="1" width="9.85546875" collapsed="false"/>
    <col min="14606" max="14606" customWidth="true" style="1" width="0.7109375" collapsed="false"/>
    <col min="14607" max="14607" customWidth="true" style="1" width="15.85546875" collapsed="false"/>
    <col min="14608" max="14608" customWidth="true" style="1" width="1.140625" collapsed="false"/>
    <col min="14609" max="14609" customWidth="true" style="1" width="16.42578125" collapsed="false"/>
    <col min="14610" max="14610" customWidth="true" style="1" width="1.7109375" collapsed="false"/>
    <col min="14611" max="14612" style="1" width="8.7109375" collapsed="false"/>
    <col min="14613" max="14613" customWidth="true" style="1" width="2.7109375" collapsed="false"/>
    <col min="14614" max="14614" bestFit="true" customWidth="true" style="1" width="11.7109375" collapsed="false"/>
    <col min="14615" max="14615" customWidth="true" style="1" width="2.7109375" collapsed="false"/>
    <col min="14616" max="14616" bestFit="true" customWidth="true" style="1" width="11.28515625" collapsed="false"/>
    <col min="14617" max="14617" customWidth="true" style="1" width="20.5703125" collapsed="false"/>
    <col min="14618" max="14618" bestFit="true" customWidth="true" style="1" width="19.7109375" collapsed="false"/>
    <col min="14619" max="14849" style="1" width="8.7109375" collapsed="false"/>
    <col min="14850" max="14850" customWidth="true" style="1" width="1.140625" collapsed="false"/>
    <col min="14851" max="14851" customWidth="true" style="1" width="10.7109375" collapsed="false"/>
    <col min="14852" max="14852" customWidth="true" style="1" width="0.5703125" collapsed="false"/>
    <col min="14853" max="14853" customWidth="true" style="1" width="10.7109375" collapsed="false"/>
    <col min="14854" max="14854" customWidth="true" style="1" width="0.5703125" collapsed="false"/>
    <col min="14855" max="14855" customWidth="true" style="1" width="7.28515625" collapsed="false"/>
    <col min="14856" max="14856" customWidth="true" style="1" width="0.5703125" collapsed="false"/>
    <col min="14857" max="14857" customWidth="true" style="1" width="9.5703125" collapsed="false"/>
    <col min="14858" max="14858" customWidth="true" style="1" width="0.5703125" collapsed="false"/>
    <col min="14859" max="14859" customWidth="true" style="1" width="12.7109375" collapsed="false"/>
    <col min="14860" max="14860" customWidth="true" style="1" width="0.5703125" collapsed="false"/>
    <col min="14861" max="14861" customWidth="true" style="1" width="9.85546875" collapsed="false"/>
    <col min="14862" max="14862" customWidth="true" style="1" width="0.7109375" collapsed="false"/>
    <col min="14863" max="14863" customWidth="true" style="1" width="15.85546875" collapsed="false"/>
    <col min="14864" max="14864" customWidth="true" style="1" width="1.140625" collapsed="false"/>
    <col min="14865" max="14865" customWidth="true" style="1" width="16.42578125" collapsed="false"/>
    <col min="14866" max="14866" customWidth="true" style="1" width="1.7109375" collapsed="false"/>
    <col min="14867" max="14868" style="1" width="8.7109375" collapsed="false"/>
    <col min="14869" max="14869" customWidth="true" style="1" width="2.7109375" collapsed="false"/>
    <col min="14870" max="14870" bestFit="true" customWidth="true" style="1" width="11.7109375" collapsed="false"/>
    <col min="14871" max="14871" customWidth="true" style="1" width="2.7109375" collapsed="false"/>
    <col min="14872" max="14872" bestFit="true" customWidth="true" style="1" width="11.28515625" collapsed="false"/>
    <col min="14873" max="14873" customWidth="true" style="1" width="20.5703125" collapsed="false"/>
    <col min="14874" max="14874" bestFit="true" customWidth="true" style="1" width="19.7109375" collapsed="false"/>
    <col min="14875" max="15105" style="1" width="8.7109375" collapsed="false"/>
    <col min="15106" max="15106" customWidth="true" style="1" width="1.140625" collapsed="false"/>
    <col min="15107" max="15107" customWidth="true" style="1" width="10.7109375" collapsed="false"/>
    <col min="15108" max="15108" customWidth="true" style="1" width="0.5703125" collapsed="false"/>
    <col min="15109" max="15109" customWidth="true" style="1" width="10.7109375" collapsed="false"/>
    <col min="15110" max="15110" customWidth="true" style="1" width="0.5703125" collapsed="false"/>
    <col min="15111" max="15111" customWidth="true" style="1" width="7.28515625" collapsed="false"/>
    <col min="15112" max="15112" customWidth="true" style="1" width="0.5703125" collapsed="false"/>
    <col min="15113" max="15113" customWidth="true" style="1" width="9.5703125" collapsed="false"/>
    <col min="15114" max="15114" customWidth="true" style="1" width="0.5703125" collapsed="false"/>
    <col min="15115" max="15115" customWidth="true" style="1" width="12.7109375" collapsed="false"/>
    <col min="15116" max="15116" customWidth="true" style="1" width="0.5703125" collapsed="false"/>
    <col min="15117" max="15117" customWidth="true" style="1" width="9.85546875" collapsed="false"/>
    <col min="15118" max="15118" customWidth="true" style="1" width="0.7109375" collapsed="false"/>
    <col min="15119" max="15119" customWidth="true" style="1" width="15.85546875" collapsed="false"/>
    <col min="15120" max="15120" customWidth="true" style="1" width="1.140625" collapsed="false"/>
    <col min="15121" max="15121" customWidth="true" style="1" width="16.42578125" collapsed="false"/>
    <col min="15122" max="15122" customWidth="true" style="1" width="1.7109375" collapsed="false"/>
    <col min="15123" max="15124" style="1" width="8.7109375" collapsed="false"/>
    <col min="15125" max="15125" customWidth="true" style="1" width="2.7109375" collapsed="false"/>
    <col min="15126" max="15126" bestFit="true" customWidth="true" style="1" width="11.7109375" collapsed="false"/>
    <col min="15127" max="15127" customWidth="true" style="1" width="2.7109375" collapsed="false"/>
    <col min="15128" max="15128" bestFit="true" customWidth="true" style="1" width="11.28515625" collapsed="false"/>
    <col min="15129" max="15129" customWidth="true" style="1" width="20.5703125" collapsed="false"/>
    <col min="15130" max="15130" bestFit="true" customWidth="true" style="1" width="19.7109375" collapsed="false"/>
    <col min="15131" max="15361" style="1" width="8.7109375" collapsed="false"/>
    <col min="15362" max="15362" customWidth="true" style="1" width="1.140625" collapsed="false"/>
    <col min="15363" max="15363" customWidth="true" style="1" width="10.7109375" collapsed="false"/>
    <col min="15364" max="15364" customWidth="true" style="1" width="0.5703125" collapsed="false"/>
    <col min="15365" max="15365" customWidth="true" style="1" width="10.7109375" collapsed="false"/>
    <col min="15366" max="15366" customWidth="true" style="1" width="0.5703125" collapsed="false"/>
    <col min="15367" max="15367" customWidth="true" style="1" width="7.28515625" collapsed="false"/>
    <col min="15368" max="15368" customWidth="true" style="1" width="0.5703125" collapsed="false"/>
    <col min="15369" max="15369" customWidth="true" style="1" width="9.5703125" collapsed="false"/>
    <col min="15370" max="15370" customWidth="true" style="1" width="0.5703125" collapsed="false"/>
    <col min="15371" max="15371" customWidth="true" style="1" width="12.7109375" collapsed="false"/>
    <col min="15372" max="15372" customWidth="true" style="1" width="0.5703125" collapsed="false"/>
    <col min="15373" max="15373" customWidth="true" style="1" width="9.85546875" collapsed="false"/>
    <col min="15374" max="15374" customWidth="true" style="1" width="0.7109375" collapsed="false"/>
    <col min="15375" max="15375" customWidth="true" style="1" width="15.85546875" collapsed="false"/>
    <col min="15376" max="15376" customWidth="true" style="1" width="1.140625" collapsed="false"/>
    <col min="15377" max="15377" customWidth="true" style="1" width="16.42578125" collapsed="false"/>
    <col min="15378" max="15378" customWidth="true" style="1" width="1.7109375" collapsed="false"/>
    <col min="15379" max="15380" style="1" width="8.7109375" collapsed="false"/>
    <col min="15381" max="15381" customWidth="true" style="1" width="2.7109375" collapsed="false"/>
    <col min="15382" max="15382" bestFit="true" customWidth="true" style="1" width="11.7109375" collapsed="false"/>
    <col min="15383" max="15383" customWidth="true" style="1" width="2.7109375" collapsed="false"/>
    <col min="15384" max="15384" bestFit="true" customWidth="true" style="1" width="11.28515625" collapsed="false"/>
    <col min="15385" max="15385" customWidth="true" style="1" width="20.5703125" collapsed="false"/>
    <col min="15386" max="15386" bestFit="true" customWidth="true" style="1" width="19.7109375" collapsed="false"/>
    <col min="15387" max="15617" style="1" width="8.7109375" collapsed="false"/>
    <col min="15618" max="15618" customWidth="true" style="1" width="1.140625" collapsed="false"/>
    <col min="15619" max="15619" customWidth="true" style="1" width="10.7109375" collapsed="false"/>
    <col min="15620" max="15620" customWidth="true" style="1" width="0.5703125" collapsed="false"/>
    <col min="15621" max="15621" customWidth="true" style="1" width="10.7109375" collapsed="false"/>
    <col min="15622" max="15622" customWidth="true" style="1" width="0.5703125" collapsed="false"/>
    <col min="15623" max="15623" customWidth="true" style="1" width="7.28515625" collapsed="false"/>
    <col min="15624" max="15624" customWidth="true" style="1" width="0.5703125" collapsed="false"/>
    <col min="15625" max="15625" customWidth="true" style="1" width="9.5703125" collapsed="false"/>
    <col min="15626" max="15626" customWidth="true" style="1" width="0.5703125" collapsed="false"/>
    <col min="15627" max="15627" customWidth="true" style="1" width="12.7109375" collapsed="false"/>
    <col min="15628" max="15628" customWidth="true" style="1" width="0.5703125" collapsed="false"/>
    <col min="15629" max="15629" customWidth="true" style="1" width="9.85546875" collapsed="false"/>
    <col min="15630" max="15630" customWidth="true" style="1" width="0.7109375" collapsed="false"/>
    <col min="15631" max="15631" customWidth="true" style="1" width="15.85546875" collapsed="false"/>
    <col min="15632" max="15632" customWidth="true" style="1" width="1.140625" collapsed="false"/>
    <col min="15633" max="15633" customWidth="true" style="1" width="16.42578125" collapsed="false"/>
    <col min="15634" max="15634" customWidth="true" style="1" width="1.7109375" collapsed="false"/>
    <col min="15635" max="15636" style="1" width="8.7109375" collapsed="false"/>
    <col min="15637" max="15637" customWidth="true" style="1" width="2.7109375" collapsed="false"/>
    <col min="15638" max="15638" bestFit="true" customWidth="true" style="1" width="11.7109375" collapsed="false"/>
    <col min="15639" max="15639" customWidth="true" style="1" width="2.7109375" collapsed="false"/>
    <col min="15640" max="15640" bestFit="true" customWidth="true" style="1" width="11.28515625" collapsed="false"/>
    <col min="15641" max="15641" customWidth="true" style="1" width="20.5703125" collapsed="false"/>
    <col min="15642" max="15642" bestFit="true" customWidth="true" style="1" width="19.7109375" collapsed="false"/>
    <col min="15643" max="15873" style="1" width="8.7109375" collapsed="false"/>
    <col min="15874" max="15874" customWidth="true" style="1" width="1.140625" collapsed="false"/>
    <col min="15875" max="15875" customWidth="true" style="1" width="10.7109375" collapsed="false"/>
    <col min="15876" max="15876" customWidth="true" style="1" width="0.5703125" collapsed="false"/>
    <col min="15877" max="15877" customWidth="true" style="1" width="10.7109375" collapsed="false"/>
    <col min="15878" max="15878" customWidth="true" style="1" width="0.5703125" collapsed="false"/>
    <col min="15879" max="15879" customWidth="true" style="1" width="7.28515625" collapsed="false"/>
    <col min="15880" max="15880" customWidth="true" style="1" width="0.5703125" collapsed="false"/>
    <col min="15881" max="15881" customWidth="true" style="1" width="9.5703125" collapsed="false"/>
    <col min="15882" max="15882" customWidth="true" style="1" width="0.5703125" collapsed="false"/>
    <col min="15883" max="15883" customWidth="true" style="1" width="12.7109375" collapsed="false"/>
    <col min="15884" max="15884" customWidth="true" style="1" width="0.5703125" collapsed="false"/>
    <col min="15885" max="15885" customWidth="true" style="1" width="9.85546875" collapsed="false"/>
    <col min="15886" max="15886" customWidth="true" style="1" width="0.7109375" collapsed="false"/>
    <col min="15887" max="15887" customWidth="true" style="1" width="15.85546875" collapsed="false"/>
    <col min="15888" max="15888" customWidth="true" style="1" width="1.140625" collapsed="false"/>
    <col min="15889" max="15889" customWidth="true" style="1" width="16.42578125" collapsed="false"/>
    <col min="15890" max="15890" customWidth="true" style="1" width="1.7109375" collapsed="false"/>
    <col min="15891" max="15892" style="1" width="8.7109375" collapsed="false"/>
    <col min="15893" max="15893" customWidth="true" style="1" width="2.7109375" collapsed="false"/>
    <col min="15894" max="15894" bestFit="true" customWidth="true" style="1" width="11.7109375" collapsed="false"/>
    <col min="15895" max="15895" customWidth="true" style="1" width="2.7109375" collapsed="false"/>
    <col min="15896" max="15896" bestFit="true" customWidth="true" style="1" width="11.28515625" collapsed="false"/>
    <col min="15897" max="15897" customWidth="true" style="1" width="20.5703125" collapsed="false"/>
    <col min="15898" max="15898" bestFit="true" customWidth="true" style="1" width="19.7109375" collapsed="false"/>
    <col min="15899" max="16129" style="1" width="8.7109375" collapsed="false"/>
    <col min="16130" max="16130" customWidth="true" style="1" width="1.140625" collapsed="false"/>
    <col min="16131" max="16131" customWidth="true" style="1" width="10.7109375" collapsed="false"/>
    <col min="16132" max="16132" customWidth="true" style="1" width="0.5703125" collapsed="false"/>
    <col min="16133" max="16133" customWidth="true" style="1" width="10.7109375" collapsed="false"/>
    <col min="16134" max="16134" customWidth="true" style="1" width="0.5703125" collapsed="false"/>
    <col min="16135" max="16135" customWidth="true" style="1" width="7.28515625" collapsed="false"/>
    <col min="16136" max="16136" customWidth="true" style="1" width="0.5703125" collapsed="false"/>
    <col min="16137" max="16137" customWidth="true" style="1" width="9.5703125" collapsed="false"/>
    <col min="16138" max="16138" customWidth="true" style="1" width="0.5703125" collapsed="false"/>
    <col min="16139" max="16139" customWidth="true" style="1" width="12.7109375" collapsed="false"/>
    <col min="16140" max="16140" customWidth="true" style="1" width="0.5703125" collapsed="false"/>
    <col min="16141" max="16141" customWidth="true" style="1" width="9.85546875" collapsed="false"/>
    <col min="16142" max="16142" customWidth="true" style="1" width="0.7109375" collapsed="false"/>
    <col min="16143" max="16143" customWidth="true" style="1" width="15.85546875" collapsed="false"/>
    <col min="16144" max="16144" customWidth="true" style="1" width="1.140625" collapsed="false"/>
    <col min="16145" max="16145" customWidth="true" style="1" width="16.42578125" collapsed="false"/>
    <col min="16146" max="16146" customWidth="true" style="1" width="1.7109375" collapsed="false"/>
    <col min="16147" max="16148" style="1" width="8.7109375" collapsed="false"/>
    <col min="16149" max="16149" customWidth="true" style="1" width="2.7109375" collapsed="false"/>
    <col min="16150" max="16150" bestFit="true" customWidth="true" style="1" width="11.7109375" collapsed="false"/>
    <col min="16151" max="16151" customWidth="true" style="1" width="2.7109375" collapsed="false"/>
    <col min="16152" max="16152" bestFit="true" customWidth="true" style="1" width="11.28515625" collapsed="false"/>
    <col min="16153" max="16153" customWidth="true" style="1" width="20.5703125" collapsed="false"/>
    <col min="16154" max="16154" bestFit="true" customWidth="true" style="1" width="19.7109375" collapsed="false"/>
    <col min="16155" max="16384" style="1" width="8.7109375" collapsed="false"/>
  </cols>
  <sheetData>
    <row customHeight="1" ht="21" r="1" spans="1:26" x14ac:dyDescent="0.25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6"/>
      <c r="S1" s="26"/>
    </row>
    <row customHeight="1" hidden="1" ht="21" r="2" spans="1:26" x14ac:dyDescent="0.25">
      <c r="A2" s="39"/>
      <c r="B2" s="39"/>
      <c r="C2" s="56" t="s">
        <v>57</v>
      </c>
      <c r="D2" s="39"/>
      <c r="E2" s="56" t="s">
        <v>58</v>
      </c>
      <c r="F2" s="39"/>
      <c r="G2" s="57" t="s">
        <v>71</v>
      </c>
      <c r="H2" s="39"/>
      <c r="I2" s="58" t="s">
        <v>48</v>
      </c>
      <c r="J2" s="59"/>
      <c r="K2" s="59"/>
      <c r="L2" s="59"/>
      <c r="M2" s="60" t="s">
        <v>82</v>
      </c>
      <c r="N2" s="39"/>
      <c r="O2" s="39"/>
      <c r="P2" s="39"/>
      <c r="Q2" s="39"/>
      <c r="R2" s="26"/>
      <c r="S2" s="26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3" t="s">
        <v>97</v>
      </c>
      <c r="M3" s="23" t="s">
        <v>15</v>
      </c>
      <c r="O3" s="23" t="s">
        <v>99</v>
      </c>
      <c r="P3" s="23"/>
      <c r="Q3" s="23" t="s">
        <v>14</v>
      </c>
    </row>
    <row r="4" spans="1:26" x14ac:dyDescent="0.2">
      <c r="A4" s="23" t="s">
        <v>13</v>
      </c>
      <c r="B4" s="23"/>
      <c r="C4" s="23" t="s">
        <v>12</v>
      </c>
      <c r="D4" s="22"/>
      <c r="E4" s="23" t="s">
        <v>11</v>
      </c>
      <c r="F4" s="25"/>
      <c r="G4" s="25"/>
      <c r="H4" s="25"/>
      <c r="I4" s="23" t="s">
        <v>10</v>
      </c>
      <c r="J4" s="25"/>
      <c r="K4" s="14" t="s">
        <v>9</v>
      </c>
      <c r="L4" s="25"/>
      <c r="M4" s="14" t="s">
        <v>8</v>
      </c>
      <c r="N4" s="25"/>
      <c r="O4" s="14" t="s">
        <v>7</v>
      </c>
      <c r="P4" s="14"/>
      <c r="Q4" s="14" t="s">
        <v>98</v>
      </c>
    </row>
    <row r="5" spans="1:26" x14ac:dyDescent="0.2">
      <c r="A5" s="24" t="s">
        <v>6</v>
      </c>
      <c r="B5" s="23"/>
      <c r="C5" s="24" t="s">
        <v>5</v>
      </c>
      <c r="D5" s="22"/>
      <c r="E5" s="24" t="s">
        <v>4</v>
      </c>
      <c r="F5" s="22"/>
      <c r="G5" s="24" t="s">
        <v>3</v>
      </c>
      <c r="H5" s="22"/>
      <c r="I5" s="24" t="s">
        <v>2</v>
      </c>
      <c r="J5" s="22"/>
      <c r="K5" s="24" t="s">
        <v>2</v>
      </c>
      <c r="L5" s="18"/>
      <c r="M5" s="24" t="s">
        <v>2</v>
      </c>
      <c r="N5" s="18"/>
      <c r="O5" s="24" t="s">
        <v>2</v>
      </c>
      <c r="P5" s="14"/>
      <c r="Q5" s="24" t="s">
        <v>1</v>
      </c>
    </row>
    <row customHeight="1" ht="12" r="6" spans="1:26" x14ac:dyDescent="0.2">
      <c r="A6" s="55">
        <v>1992</v>
      </c>
      <c r="B6" s="2"/>
      <c r="C6" s="21">
        <f>INDEX(Data!$A$2:$AE$93,MATCH(Factbook!$A6,Data!$A$2:$A$93,0),MATCH(C$2,Data!$A$1:$AE$1,0))</f>
        <v>265867</v>
      </c>
      <c r="E6" s="21">
        <f>INDEX(Data!$A$2:$AE$93,MATCH(Factbook!$A6,Data!$A$2:$A$93,0),MATCH(E$2,Data!$A$1:$AE$1,0))</f>
        <v>217528</v>
      </c>
      <c r="G6" s="21">
        <f>INDEX(Data!$A$2:$AE$93,MATCH(Factbook!$A6,Data!$A$2:$A$93,0),MATCH(G$2,Data!$A$1:$AE$1,0))</f>
        <v>0</v>
      </c>
      <c r="H6" s="22"/>
      <c r="I6" s="21">
        <f>INDEX(Data!$A$2:$AE$93,MATCH(Factbook!$A6,Data!$A$2:$A$93,0),MATCH(I$2,Data!$A$1:$AE$1,0))</f>
        <v>483395</v>
      </c>
      <c r="J6" s="22"/>
      <c r="K6" s="21" t="s">
        <v>16</v>
      </c>
      <c r="L6" s="21"/>
      <c r="M6" s="21">
        <f>INDEX(Data!$A$2:$AE$93,MATCH(Factbook!$A6,Data!$A$2:$A$93,0),MATCH(M$2,Data!$A$1:$AE$1,0))</f>
        <v>45843.552697579471</v>
      </c>
      <c r="N6" s="20"/>
      <c r="O6" s="21" t="s">
        <v>16</v>
      </c>
      <c r="P6" s="20"/>
      <c r="Q6" s="16">
        <f ref="Q6:Q29" si="0" t="shared">M6/I6</f>
        <v>9.4836629873249562E-2</v>
      </c>
      <c r="R6" s="15"/>
    </row>
    <row customHeight="1" ht="12" r="7" spans="1:26" x14ac:dyDescent="0.2">
      <c r="A7" s="14">
        <v>1993</v>
      </c>
      <c r="B7" s="13"/>
      <c r="C7" s="17">
        <f>INDEX(Data!$A$2:$AE$93,MATCH(Factbook!$A7,Data!$A$2:$A$93,0),MATCH(C$2,Data!$A$1:$AE$1,0))</f>
        <v>262225</v>
      </c>
      <c r="D7" s="11"/>
      <c r="E7" s="17">
        <f>INDEX(Data!$A$2:$AE$93,MATCH(Factbook!$A7,Data!$A$2:$A$93,0),MATCH(E$2,Data!$A$1:$AE$1,0))</f>
        <v>207948</v>
      </c>
      <c r="F7" s="11"/>
      <c r="G7" s="17">
        <f>INDEX(Data!$A$2:$AE$93,MATCH(Factbook!$A7,Data!$A$2:$A$93,0),MATCH(G$2,Data!$A$1:$AE$1,0))</f>
        <v>21278</v>
      </c>
      <c r="H7" s="18"/>
      <c r="I7" s="17">
        <f>INDEX(Data!$A$2:$AE$93,MATCH(Factbook!$A7,Data!$A$2:$A$93,0),MATCH(I$2,Data!$A$1:$AE$1,0))</f>
        <v>491451</v>
      </c>
      <c r="J7" s="18"/>
      <c r="K7" s="29">
        <f>(I7-I6)/I6</f>
        <v>1.6665459924078651E-2</v>
      </c>
      <c r="L7" s="17"/>
      <c r="M7" s="17">
        <f>INDEX(Data!$A$2:$AE$93,MATCH(Factbook!$A7,Data!$A$2:$A$93,0),MATCH(M$2,Data!$A$1:$AE$1,0))</f>
        <v>47422.454476523773</v>
      </c>
      <c r="N7" s="10"/>
      <c r="O7" s="29">
        <f>(M7-M6)/M6</f>
        <v>3.4441086827628607E-2</v>
      </c>
      <c r="P7" s="10"/>
      <c r="Q7" s="16">
        <f si="0" t="shared"/>
        <v>9.6494776644108521E-2</v>
      </c>
      <c r="R7" s="15"/>
      <c r="S7" s="17"/>
    </row>
    <row customHeight="1" ht="12" r="8" spans="1:26" x14ac:dyDescent="0.2">
      <c r="A8" s="31">
        <v>1994</v>
      </c>
      <c r="B8" s="32"/>
      <c r="C8" s="34">
        <f>INDEX(Data!$A$2:$AE$93,MATCH(Factbook!$A8,Data!$A$2:$A$93,0),MATCH(C$2,Data!$A$1:$AE$1,0))</f>
        <v>259854</v>
      </c>
      <c r="D8" s="30"/>
      <c r="E8" s="34">
        <f>INDEX(Data!$A$2:$AE$93,MATCH(Factbook!$A8,Data!$A$2:$A$93,0),MATCH(E$2,Data!$A$1:$AE$1,0))</f>
        <v>214157</v>
      </c>
      <c r="F8" s="30"/>
      <c r="G8" s="34">
        <f>INDEX(Data!$A$2:$AE$93,MATCH(Factbook!$A8,Data!$A$2:$A$93,0),MATCH(G$2,Data!$A$1:$AE$1,0))</f>
        <v>21331</v>
      </c>
      <c r="H8" s="33"/>
      <c r="I8" s="34">
        <f>INDEX(Data!$A$2:$AE$93,MATCH(Factbook!$A8,Data!$A$2:$A$93,0),MATCH(I$2,Data!$A$1:$AE$1,0))</f>
        <v>495342</v>
      </c>
      <c r="J8" s="33"/>
      <c r="K8" s="36">
        <f ref="K8:K30" si="1" t="shared">(I8-I7)/I7</f>
        <v>7.9173712129998724E-3</v>
      </c>
      <c r="L8" s="34"/>
      <c r="M8" s="34">
        <f>INDEX(Data!$A$2:$AE$93,MATCH(Factbook!$A8,Data!$A$2:$A$93,0),MATCH(M$2,Data!$A$1:$AE$1,0))</f>
        <v>49020.36424613589</v>
      </c>
      <c r="N8" s="35"/>
      <c r="O8" s="36">
        <f ref="O8:O30" si="2" t="shared">(M8-M7)/M7</f>
        <v>3.3695214371562178E-2</v>
      </c>
      <c r="P8" s="37"/>
      <c r="Q8" s="38">
        <f si="0" t="shared"/>
        <v>9.8962664676397097E-2</v>
      </c>
      <c r="R8" s="15"/>
      <c r="S8" s="17"/>
    </row>
    <row customHeight="1" ht="12" r="9" spans="1:26" x14ac:dyDescent="0.2">
      <c r="A9" s="14">
        <v>1995</v>
      </c>
      <c r="B9" s="13"/>
      <c r="C9" s="17">
        <f>INDEX(Data!$A$2:$AE$93,MATCH(Factbook!$A9,Data!$A$2:$A$93,0),MATCH(C$2,Data!$A$1:$AE$1,0))</f>
        <v>256067</v>
      </c>
      <c r="D9" s="11"/>
      <c r="E9" s="17">
        <f>INDEX(Data!$A$2:$AE$93,MATCH(Factbook!$A9,Data!$A$2:$A$93,0),MATCH(E$2,Data!$A$1:$AE$1,0))</f>
        <v>219708</v>
      </c>
      <c r="F9" s="11"/>
      <c r="G9" s="17">
        <f>INDEX(Data!$A$2:$AE$93,MATCH(Factbook!$A9,Data!$A$2:$A$93,0),MATCH(G$2,Data!$A$1:$AE$1,0))</f>
        <v>21234</v>
      </c>
      <c r="H9" s="18"/>
      <c r="I9" s="17">
        <f>INDEX(Data!$A$2:$AE$93,MATCH(Factbook!$A9,Data!$A$2:$A$93,0),MATCH(I$2,Data!$A$1:$AE$1,0))</f>
        <v>497009</v>
      </c>
      <c r="J9" s="18"/>
      <c r="K9" s="29">
        <f si="1" t="shared"/>
        <v>3.3653516156514087E-3</v>
      </c>
      <c r="L9" s="17"/>
      <c r="M9" s="17">
        <f>INDEX(Data!$A$2:$AE$93,MATCH(Factbook!$A9,Data!$A$2:$A$93,0),MATCH(M$2,Data!$A$1:$AE$1,0))</f>
        <v>50153.485185185185</v>
      </c>
      <c r="N9" s="10"/>
      <c r="O9" s="29">
        <f si="2" t="shared"/>
        <v>2.3115310473006433E-2</v>
      </c>
      <c r="P9" s="19"/>
      <c r="Q9" s="16">
        <f si="0" t="shared"/>
        <v>0.10091061768536422</v>
      </c>
      <c r="R9" s="15"/>
      <c r="S9" s="17"/>
    </row>
    <row customHeight="1" ht="12" r="10" spans="1:26" x14ac:dyDescent="0.2">
      <c r="A10" s="14">
        <v>1996</v>
      </c>
      <c r="B10" s="13"/>
      <c r="C10" s="17">
        <f>INDEX(Data!$A$2:$AE$93,MATCH(Factbook!$A10,Data!$A$2:$A$93,0),MATCH(C$2,Data!$A$1:$AE$1,0))</f>
        <v>255340</v>
      </c>
      <c r="D10" s="11"/>
      <c r="E10" s="17">
        <f>INDEX(Data!$A$2:$AE$93,MATCH(Factbook!$A10,Data!$A$2:$A$93,0),MATCH(E$2,Data!$A$1:$AE$1,0))</f>
        <v>225443</v>
      </c>
      <c r="F10" s="11"/>
      <c r="G10" s="17">
        <f>INDEX(Data!$A$2:$AE$93,MATCH(Factbook!$A10,Data!$A$2:$A$93,0),MATCH(G$2,Data!$A$1:$AE$1,0))</f>
        <v>19809</v>
      </c>
      <c r="H10" s="18"/>
      <c r="I10" s="17">
        <f>INDEX(Data!$A$2:$AE$93,MATCH(Factbook!$A10,Data!$A$2:$A$93,0),MATCH(I$2,Data!$A$1:$AE$1,0))</f>
        <v>500592</v>
      </c>
      <c r="J10" s="18"/>
      <c r="K10" s="29">
        <f si="1" t="shared"/>
        <v>7.2091249856642437E-3</v>
      </c>
      <c r="L10" s="17"/>
      <c r="M10" s="17">
        <f>INDEX(Data!$A$2:$AE$93,MATCH(Factbook!$A10,Data!$A$2:$A$93,0),MATCH(M$2,Data!$A$1:$AE$1,0))</f>
        <v>52357.407407407401</v>
      </c>
      <c r="N10" s="10"/>
      <c r="O10" s="29">
        <f si="2" t="shared"/>
        <v>4.3943550763910454E-2</v>
      </c>
      <c r="P10" s="19"/>
      <c r="Q10" s="16">
        <f si="0" t="shared"/>
        <v>0.10459097909556565</v>
      </c>
      <c r="R10" s="15"/>
      <c r="S10" s="17"/>
    </row>
    <row customHeight="1" ht="12" r="11" spans="1:26" x14ac:dyDescent="0.2">
      <c r="A11" s="31">
        <v>1997</v>
      </c>
      <c r="B11" s="32"/>
      <c r="C11" s="34">
        <f>INDEX(Data!$A$2:$AE$93,MATCH(Factbook!$A11,Data!$A$2:$A$93,0),MATCH(C$2,Data!$A$1:$AE$1,0))</f>
        <v>254401</v>
      </c>
      <c r="D11" s="30"/>
      <c r="E11" s="34">
        <f>INDEX(Data!$A$2:$AE$93,MATCH(Factbook!$A11,Data!$A$2:$A$93,0),MATCH(E$2,Data!$A$1:$AE$1,0))</f>
        <v>230039</v>
      </c>
      <c r="F11" s="30"/>
      <c r="G11" s="34">
        <f>INDEX(Data!$A$2:$AE$93,MATCH(Factbook!$A11,Data!$A$2:$A$93,0),MATCH(G$2,Data!$A$1:$AE$1,0))</f>
        <v>20065</v>
      </c>
      <c r="H11" s="33"/>
      <c r="I11" s="34">
        <f>INDEX(Data!$A$2:$AE$93,MATCH(Factbook!$A11,Data!$A$2:$A$93,0),MATCH(I$2,Data!$A$1:$AE$1,0))</f>
        <v>504505</v>
      </c>
      <c r="J11" s="33"/>
      <c r="K11" s="36">
        <f si="1" t="shared"/>
        <v>7.8167449739508423E-3</v>
      </c>
      <c r="L11" s="34"/>
      <c r="M11" s="34">
        <f>INDEX(Data!$A$2:$AE$93,MATCH(Factbook!$A11,Data!$A$2:$A$93,0),MATCH(M$2,Data!$A$1:$AE$1,0))</f>
        <v>55076.736687080775</v>
      </c>
      <c r="N11" s="35"/>
      <c r="O11" s="36">
        <f si="2" t="shared"/>
        <v>5.1937813851505733E-2</v>
      </c>
      <c r="P11" s="37"/>
      <c r="Q11" s="38">
        <f si="0" t="shared"/>
        <v>0.10916985299864376</v>
      </c>
      <c r="R11" s="15"/>
      <c r="S11" s="17"/>
    </row>
    <row customHeight="1" ht="12" r="12" spans="1:26" x14ac:dyDescent="0.2">
      <c r="A12" s="14">
        <v>1998</v>
      </c>
      <c r="B12" s="13"/>
      <c r="C12" s="17">
        <f>INDEX(Data!$A$2:$AE$93,MATCH(Factbook!$A12,Data!$A$2:$A$93,0),MATCH(C$2,Data!$A$1:$AE$1,0))</f>
        <v>253397</v>
      </c>
      <c r="D12" s="11"/>
      <c r="E12" s="17">
        <f>INDEX(Data!$A$2:$AE$93,MATCH(Factbook!$A12,Data!$A$2:$A$93,0),MATCH(E$2,Data!$A$1:$AE$1,0))</f>
        <v>231603</v>
      </c>
      <c r="F12" s="11"/>
      <c r="G12" s="17">
        <f>INDEX(Data!$A$2:$AE$93,MATCH(Factbook!$A12,Data!$A$2:$A$93,0),MATCH(G$2,Data!$A$1:$AE$1,0))</f>
        <v>20523</v>
      </c>
      <c r="H12" s="18"/>
      <c r="I12" s="17">
        <f>INDEX(Data!$A$2:$AE$93,MATCH(Factbook!$A12,Data!$A$2:$A$93,0),MATCH(I$2,Data!$A$1:$AE$1,0))</f>
        <v>505523</v>
      </c>
      <c r="J12" s="18"/>
      <c r="K12" s="29">
        <f si="1" t="shared"/>
        <v>2.017819446784472E-3</v>
      </c>
      <c r="L12" s="17"/>
      <c r="M12" s="17">
        <f>INDEX(Data!$A$2:$AE$93,MATCH(Factbook!$A12,Data!$A$2:$A$93,0),MATCH(M$2,Data!$A$1:$AE$1,0))</f>
        <v>57410.689005540968</v>
      </c>
      <c r="N12" s="10"/>
      <c r="O12" s="29">
        <f si="2" t="shared"/>
        <v>4.2376372654766653E-2</v>
      </c>
      <c r="P12" s="19"/>
      <c r="Q12" s="16">
        <f si="0" t="shared"/>
        <v>0.1135669178366582</v>
      </c>
      <c r="R12" s="15"/>
      <c r="S12" s="17"/>
    </row>
    <row customHeight="1" ht="12" r="13" spans="1:26" x14ac:dyDescent="0.2">
      <c r="A13" s="14">
        <v>1999</v>
      </c>
      <c r="B13" s="13"/>
      <c r="C13" s="17">
        <f>INDEX(Data!$A$2:$AE$93,MATCH(Factbook!$A13,Data!$A$2:$A$93,0),MATCH(C$2,Data!$A$1:$AE$1,0))</f>
        <v>250854</v>
      </c>
      <c r="D13" s="11"/>
      <c r="E13" s="17">
        <f>INDEX(Data!$A$2:$AE$93,MATCH(Factbook!$A13,Data!$A$2:$A$93,0),MATCH(E$2,Data!$A$1:$AE$1,0))</f>
        <v>231295</v>
      </c>
      <c r="F13" s="11"/>
      <c r="G13" s="17">
        <f>INDEX(Data!$A$2:$AE$93,MATCH(Factbook!$A13,Data!$A$2:$A$93,0),MATCH(G$2,Data!$A$1:$AE$1,0))</f>
        <v>22984</v>
      </c>
      <c r="H13" s="18"/>
      <c r="I13" s="17">
        <f>INDEX(Data!$A$2:$AE$93,MATCH(Factbook!$A13,Data!$A$2:$A$93,0),MATCH(I$2,Data!$A$1:$AE$1,0))</f>
        <v>505133</v>
      </c>
      <c r="J13" s="18"/>
      <c r="K13" s="29">
        <f>(I13-I12)/I12</f>
        <v>-7.714782512368379E-4</v>
      </c>
      <c r="L13" s="17"/>
      <c r="M13" s="17">
        <f>INDEX(Data!$A$2:$AE$93,MATCH(Factbook!$A13,Data!$A$2:$A$93,0),MATCH(M$2,Data!$A$1:$AE$1,0))</f>
        <v>59441.773549139689</v>
      </c>
      <c r="N13" s="10"/>
      <c r="O13" s="29">
        <f si="2" t="shared"/>
        <v>3.5378160039199177E-2</v>
      </c>
      <c r="P13" s="19"/>
      <c r="Q13" s="16">
        <f si="0" t="shared"/>
        <v>0.11767549051267624</v>
      </c>
      <c r="R13" s="15"/>
      <c r="S13" s="17"/>
    </row>
    <row customHeight="1" ht="12" r="14" spans="1:26" x14ac:dyDescent="0.2">
      <c r="A14" s="31">
        <v>2000</v>
      </c>
      <c r="B14" s="32"/>
      <c r="C14" s="34">
        <f>INDEX(Data!$A$2:$AE$93,MATCH(Factbook!$A14,Data!$A$2:$A$93,0),MATCH(C$2,Data!$A$1:$AE$1,0))</f>
        <v>250148</v>
      </c>
      <c r="D14" s="30"/>
      <c r="E14" s="34">
        <f>INDEX(Data!$A$2:$AE$93,MATCH(Factbook!$A14,Data!$A$2:$A$93,0),MATCH(E$2,Data!$A$1:$AE$1,0))</f>
        <v>231737</v>
      </c>
      <c r="F14" s="30"/>
      <c r="G14" s="34">
        <f>INDEX(Data!$A$2:$AE$93,MATCH(Factbook!$A14,Data!$A$2:$A$93,0),MATCH(G$2,Data!$A$1:$AE$1,0))</f>
        <v>20649</v>
      </c>
      <c r="H14" s="33"/>
      <c r="I14" s="34">
        <f>INDEX(Data!$A$2:$AE$93,MATCH(Factbook!$A14,Data!$A$2:$A$93,0),MATCH(I$2,Data!$A$1:$AE$1,0))</f>
        <v>502534</v>
      </c>
      <c r="J14" s="33"/>
      <c r="K14" s="36">
        <f>(I14-I13)/I13</f>
        <v>-5.1451795863663632E-3</v>
      </c>
      <c r="L14" s="34"/>
      <c r="M14" s="34">
        <f>INDEX(Data!$A$2:$AE$93,MATCH(Factbook!$A14,Data!$A$2:$A$93,0),MATCH(M$2,Data!$A$1:$AE$1,0))</f>
        <v>60931.383318751825</v>
      </c>
      <c r="N14" s="35"/>
      <c r="O14" s="36">
        <f si="2" t="shared"/>
        <v>2.5059981906170689E-2</v>
      </c>
      <c r="P14" s="37"/>
      <c r="Q14" s="38">
        <f si="0" t="shared"/>
        <v>0.12124828035267629</v>
      </c>
      <c r="R14" s="15"/>
      <c r="S14" s="17"/>
    </row>
    <row customHeight="1" ht="12" r="15" spans="1:26" x14ac:dyDescent="0.2">
      <c r="A15" s="14">
        <v>2001</v>
      </c>
      <c r="B15" s="13"/>
      <c r="C15" s="17">
        <f>INDEX(Data!$A$2:$AE$93,MATCH(Factbook!$A15,Data!$A$2:$A$93,0),MATCH(C$2,Data!$A$1:$AE$1,0))</f>
        <v>250293</v>
      </c>
      <c r="D15" s="11"/>
      <c r="E15" s="17">
        <f>INDEX(Data!$A$2:$AE$93,MATCH(Factbook!$A15,Data!$A$2:$A$93,0),MATCH(E$2,Data!$A$1:$AE$1,0))</f>
        <v>229779</v>
      </c>
      <c r="F15" s="11"/>
      <c r="G15" s="17">
        <f>INDEX(Data!$A$2:$AE$93,MATCH(Factbook!$A15,Data!$A$2:$A$93,0),MATCH(G$2,Data!$A$1:$AE$1,0))</f>
        <v>18535</v>
      </c>
      <c r="H15" s="18"/>
      <c r="I15" s="17">
        <f>INDEX(Data!$A$2:$AE$93,MATCH(Factbook!$A15,Data!$A$2:$A$93,0),MATCH(I$2,Data!$A$1:$AE$1,0))</f>
        <v>498607</v>
      </c>
      <c r="J15" s="18"/>
      <c r="K15" s="29">
        <f si="1" t="shared"/>
        <v>-7.8143966378394301E-3</v>
      </c>
      <c r="L15" s="17"/>
      <c r="M15" s="17">
        <f>INDEX(Data!$A$2:$AE$93,MATCH(Factbook!$A15,Data!$A$2:$A$93,0),MATCH(M$2,Data!$A$1:$AE$1,0))</f>
        <v>62429.831262758817</v>
      </c>
      <c r="N15" s="10"/>
      <c r="O15" s="29">
        <f si="2" t="shared"/>
        <v>2.4592383471225734E-2</v>
      </c>
      <c r="P15" s="19"/>
      <c r="Q15" s="16">
        <f si="0" t="shared"/>
        <v>0.12520849338809686</v>
      </c>
      <c r="R15" s="15"/>
      <c r="S15" s="17"/>
      <c r="Z15" s="11"/>
    </row>
    <row customHeight="1" ht="12" r="16" spans="1:26" x14ac:dyDescent="0.2">
      <c r="A16" s="14">
        <v>2002</v>
      </c>
      <c r="B16" s="13"/>
      <c r="C16" s="17">
        <f>INDEX(Data!$A$2:$AE$93,MATCH(Factbook!$A16,Data!$A$2:$A$93,0),MATCH(C$2,Data!$A$1:$AE$1,0))</f>
        <v>248692</v>
      </c>
      <c r="D16" s="11"/>
      <c r="E16" s="17">
        <f>INDEX(Data!$A$2:$AE$93,MATCH(Factbook!$A16,Data!$A$2:$A$93,0),MATCH(E$2,Data!$A$1:$AE$1,0))</f>
        <v>228235</v>
      </c>
      <c r="F16" s="11"/>
      <c r="G16" s="17">
        <f>INDEX(Data!$A$2:$AE$93,MATCH(Factbook!$A16,Data!$A$2:$A$93,0),MATCH(G$2,Data!$A$1:$AE$1,0))</f>
        <v>17364</v>
      </c>
      <c r="H16" s="18"/>
      <c r="I16" s="17">
        <f>INDEX(Data!$A$2:$AE$93,MATCH(Factbook!$A16,Data!$A$2:$A$93,0),MATCH(I$2,Data!$A$1:$AE$1,0))</f>
        <v>494291</v>
      </c>
      <c r="J16" s="18"/>
      <c r="K16" s="29">
        <f si="1" t="shared"/>
        <v>-8.6561159390060715E-3</v>
      </c>
      <c r="L16" s="17"/>
      <c r="M16" s="17">
        <f>INDEX(Data!$A$2:$AE$93,MATCH(Factbook!$A16,Data!$A$2:$A$93,0),MATCH(M$2,Data!$A$1:$AE$1,0))</f>
        <v>63319.161504811898</v>
      </c>
      <c r="N16" s="10"/>
      <c r="O16" s="29">
        <f si="2" t="shared"/>
        <v>1.4245277042476851E-2</v>
      </c>
      <c r="P16" s="19"/>
      <c r="Q16" s="16">
        <f si="0" t="shared"/>
        <v>0.12810097999925529</v>
      </c>
      <c r="R16" s="15"/>
      <c r="S16" s="17"/>
    </row>
    <row customHeight="1" ht="12" r="17" spans="1:29" x14ac:dyDescent="0.2">
      <c r="A17" s="31">
        <v>2003</v>
      </c>
      <c r="B17" s="32"/>
      <c r="C17" s="34">
        <f>INDEX(Data!$A$2:$AE$93,MATCH(Factbook!$A17,Data!$A$2:$A$93,0),MATCH(C$2,Data!$A$1:$AE$1,0))</f>
        <v>246772</v>
      </c>
      <c r="D17" s="30"/>
      <c r="E17" s="34">
        <f>INDEX(Data!$A$2:$AE$93,MATCH(Factbook!$A17,Data!$A$2:$A$93,0),MATCH(E$2,Data!$A$1:$AE$1,0))</f>
        <v>228637</v>
      </c>
      <c r="F17" s="30"/>
      <c r="G17" s="34">
        <f>INDEX(Data!$A$2:$AE$93,MATCH(Factbook!$A17,Data!$A$2:$A$93,0),MATCH(G$2,Data!$A$1:$AE$1,0))</f>
        <v>14114</v>
      </c>
      <c r="H17" s="33"/>
      <c r="I17" s="34">
        <f>INDEX(Data!$A$2:$AE$93,MATCH(Factbook!$A17,Data!$A$2:$A$93,0),MATCH(I$2,Data!$A$1:$AE$1,0))</f>
        <v>489523</v>
      </c>
      <c r="J17" s="33"/>
      <c r="K17" s="36">
        <f si="1" t="shared"/>
        <v>-9.6461396222063522E-3</v>
      </c>
      <c r="L17" s="34"/>
      <c r="M17" s="34">
        <f>INDEX(Data!$A$2:$AE$93,MATCH(Factbook!$A17,Data!$A$2:$A$93,0),MATCH(M$2,Data!$A$1:$AE$1,0))</f>
        <v>64009.716943715364</v>
      </c>
      <c r="N17" s="35"/>
      <c r="O17" s="36">
        <f si="2" t="shared"/>
        <v>1.0905947307135261E-2</v>
      </c>
      <c r="P17" s="37"/>
      <c r="Q17" s="38">
        <f si="0" t="shared"/>
        <v>0.13075936563494536</v>
      </c>
      <c r="R17" s="15"/>
      <c r="S17" s="17"/>
    </row>
    <row customHeight="1" ht="12" r="18" spans="1:29" x14ac:dyDescent="0.2">
      <c r="A18" s="14">
        <v>2004</v>
      </c>
      <c r="B18" s="13"/>
      <c r="C18" s="17">
        <f>INDEX(Data!$A$2:$AE$93,MATCH(Factbook!$A18,Data!$A$2:$A$93,0),MATCH(C$2,Data!$A$1:$AE$1,0))</f>
        <v>240802</v>
      </c>
      <c r="D18" s="11"/>
      <c r="E18" s="17">
        <f>INDEX(Data!$A$2:$AE$93,MATCH(Factbook!$A18,Data!$A$2:$A$93,0),MATCH(E$2,Data!$A$1:$AE$1,0))</f>
        <v>227121</v>
      </c>
      <c r="F18" s="11"/>
      <c r="G18" s="17">
        <f>INDEX(Data!$A$2:$AE$93,MATCH(Factbook!$A18,Data!$A$2:$A$93,0),MATCH(G$2,Data!$A$1:$AE$1,0))</f>
        <v>19098</v>
      </c>
      <c r="H18" s="18"/>
      <c r="I18" s="17">
        <f>INDEX(Data!$A$2:$AE$93,MATCH(Factbook!$A18,Data!$A$2:$A$93,0),MATCH(I$2,Data!$A$1:$AE$1,0))</f>
        <v>487021</v>
      </c>
      <c r="J18" s="18"/>
      <c r="K18" s="29">
        <f si="1" t="shared"/>
        <v>-5.1110979463681993E-3</v>
      </c>
      <c r="L18" s="17"/>
      <c r="M18" s="17">
        <f>INDEX(Data!$A$2:$AE$93,MATCH(Factbook!$A18,Data!$A$2:$A$93,0),MATCH(M$2,Data!$A$1:$AE$1,0))</f>
        <v>64074.061983471074</v>
      </c>
      <c r="N18" s="10"/>
      <c r="O18" s="29">
        <f si="2" t="shared"/>
        <v>1.0052386235716269E-3</v>
      </c>
      <c r="P18" s="19"/>
      <c r="Q18" s="16">
        <f si="0" t="shared"/>
        <v>0.13156324261884206</v>
      </c>
      <c r="R18" s="15"/>
      <c r="S18" s="17"/>
    </row>
    <row customHeight="1" ht="12" r="19" spans="1:29" x14ac:dyDescent="0.2">
      <c r="A19" s="14">
        <v>2005</v>
      </c>
      <c r="B19" s="13"/>
      <c r="C19" s="17">
        <f>INDEX(Data!$A$2:$AE$93,MATCH(Factbook!$A19,Data!$A$2:$A$93,0),MATCH(C$2,Data!$A$1:$AE$1,0))</f>
        <v>241777</v>
      </c>
      <c r="D19" s="11"/>
      <c r="E19" s="17">
        <f>INDEX(Data!$A$2:$AE$93,MATCH(Factbook!$A19,Data!$A$2:$A$93,0),MATCH(E$2,Data!$A$1:$AE$1,0))</f>
        <v>228912</v>
      </c>
      <c r="F19" s="11"/>
      <c r="G19" s="17">
        <f>INDEX(Data!$A$2:$AE$93,MATCH(Factbook!$A19,Data!$A$2:$A$93,0),MATCH(G$2,Data!$A$1:$AE$1,0))</f>
        <v>14322</v>
      </c>
      <c r="H19" s="18"/>
      <c r="I19" s="17">
        <f>INDEX(Data!$A$2:$AE$93,MATCH(Factbook!$A19,Data!$A$2:$A$93,0),MATCH(I$2,Data!$A$1:$AE$1,0))</f>
        <v>485011</v>
      </c>
      <c r="J19" s="18"/>
      <c r="K19" s="29">
        <f si="1" t="shared"/>
        <v>-4.1271320949199317E-3</v>
      </c>
      <c r="L19" s="17"/>
      <c r="M19" s="17">
        <f>INDEX(Data!$A$2:$AE$93,MATCH(Factbook!$A19,Data!$A$2:$A$93,0),MATCH(M$2,Data!$A$1:$AE$1,0))</f>
        <v>64267.425619834714</v>
      </c>
      <c r="N19" s="10"/>
      <c r="O19" s="29">
        <f si="2" t="shared"/>
        <v>3.0178145473830098E-3</v>
      </c>
      <c r="P19" s="19"/>
      <c r="Q19" s="16">
        <f si="0" t="shared"/>
        <v>0.13250715060036725</v>
      </c>
      <c r="R19" s="15"/>
      <c r="S19" s="17"/>
    </row>
    <row customHeight="1" ht="12" r="20" spans="1:29" x14ac:dyDescent="0.2">
      <c r="A20" s="31">
        <v>2006</v>
      </c>
      <c r="B20" s="32"/>
      <c r="C20" s="34">
        <f>INDEX(Data!$A$2:$AE$93,MATCH(Factbook!$A20,Data!$A$2:$A$93,0),MATCH(C$2,Data!$A$1:$AE$1,0))</f>
        <v>242443</v>
      </c>
      <c r="D20" s="30"/>
      <c r="E20" s="34">
        <f>INDEX(Data!$A$2:$AE$93,MATCH(Factbook!$A20,Data!$A$2:$A$93,0),MATCH(E$2,Data!$A$1:$AE$1,0))</f>
        <v>229768</v>
      </c>
      <c r="F20" s="30"/>
      <c r="G20" s="34">
        <f>INDEX(Data!$A$2:$AE$93,MATCH(Factbook!$A20,Data!$A$2:$A$93,0),MATCH(G$2,Data!$A$1:$AE$1,0))</f>
        <v>11124</v>
      </c>
      <c r="H20" s="33"/>
      <c r="I20" s="34">
        <f>INDEX(Data!$A$2:$AE$93,MATCH(Factbook!$A20,Data!$A$2:$A$93,0),MATCH(I$2,Data!$A$1:$AE$1,0))</f>
        <v>483335</v>
      </c>
      <c r="J20" s="33"/>
      <c r="K20" s="36">
        <f si="1" t="shared"/>
        <v>-3.455591728847387E-3</v>
      </c>
      <c r="L20" s="34"/>
      <c r="M20" s="34">
        <f>INDEX(Data!$A$2:$AE$93,MATCH(Factbook!$A20,Data!$A$2:$A$93,0),MATCH(M$2,Data!$A$1:$AE$1,0))</f>
        <v>64282.92975206612</v>
      </c>
      <c r="N20" s="35"/>
      <c r="O20" s="36">
        <f si="2" t="shared"/>
        <v>2.4124402186449795E-4</v>
      </c>
      <c r="P20" s="37"/>
      <c r="Q20" s="38">
        <f si="0" t="shared"/>
        <v>0.13299870638804581</v>
      </c>
      <c r="R20" s="15"/>
      <c r="S20" s="17"/>
    </row>
    <row customHeight="1" ht="12" r="21" spans="1:29" x14ac:dyDescent="0.2">
      <c r="A21" s="14">
        <v>2007</v>
      </c>
      <c r="B21" s="13"/>
      <c r="C21" s="17">
        <f>INDEX(Data!$A$2:$AE$93,MATCH(Factbook!$A21,Data!$A$2:$A$93,0),MATCH(C$2,Data!$A$1:$AE$1,0))</f>
        <v>244149</v>
      </c>
      <c r="D21" s="11"/>
      <c r="E21" s="17">
        <f>INDEX(Data!$A$2:$AE$93,MATCH(Factbook!$A21,Data!$A$2:$A$93,0),MATCH(E$2,Data!$A$1:$AE$1,0))</f>
        <v>232507</v>
      </c>
      <c r="F21" s="11"/>
      <c r="G21" s="17">
        <f>INDEX(Data!$A$2:$AE$93,MATCH(Factbook!$A21,Data!$A$2:$A$93,0),MATCH(G$2,Data!$A$1:$AE$1,0))</f>
        <v>6449</v>
      </c>
      <c r="H21" s="18"/>
      <c r="I21" s="17">
        <f>INDEX(Data!$A$2:$AE$93,MATCH(Factbook!$A21,Data!$A$2:$A$93,0),MATCH(I$2,Data!$A$1:$AE$1,0))</f>
        <v>483105</v>
      </c>
      <c r="J21" s="18"/>
      <c r="K21" s="29">
        <f si="1" t="shared"/>
        <v>-4.7586042806748943E-4</v>
      </c>
      <c r="L21" s="17"/>
      <c r="M21" s="17">
        <f>INDEX(Data!$A$2:$AE$93,MATCH(Factbook!$A21,Data!$A$2:$A$93,0),MATCH(M$2,Data!$A$1:$AE$1,0))</f>
        <v>63551.206611570247</v>
      </c>
      <c r="N21" s="10"/>
      <c r="O21" s="29">
        <f si="2" t="shared"/>
        <v>-1.1382853011181472E-2</v>
      </c>
      <c r="P21" s="19"/>
      <c r="Q21" s="16">
        <f si="0" t="shared"/>
        <v>0.13154739986456412</v>
      </c>
      <c r="R21" s="15"/>
      <c r="S21" s="17"/>
      <c r="X21" s="27"/>
    </row>
    <row customHeight="1" ht="12" r="22" spans="1:29" x14ac:dyDescent="0.2">
      <c r="A22" s="14">
        <v>2008</v>
      </c>
      <c r="B22" s="13"/>
      <c r="C22" s="17">
        <f>INDEX(Data!$A$2:$AE$93,MATCH(Factbook!$A22,Data!$A$2:$A$93,0),MATCH(C$2,Data!$A$1:$AE$1,0))</f>
        <v>244961</v>
      </c>
      <c r="D22" s="11"/>
      <c r="E22" s="17">
        <f>INDEX(Data!$A$2:$AE$93,MATCH(Factbook!$A22,Data!$A$2:$A$93,0),MATCH(E$2,Data!$A$1:$AE$1,0))</f>
        <v>229906</v>
      </c>
      <c r="F22" s="11"/>
      <c r="G22" s="17">
        <f>INDEX(Data!$A$2:$AE$93,MATCH(Factbook!$A22,Data!$A$2:$A$93,0),MATCH(G$2,Data!$A$1:$AE$1,0))</f>
        <v>7717</v>
      </c>
      <c r="H22" s="18"/>
      <c r="I22" s="17">
        <f>INDEX(Data!$A$2:$AE$93,MATCH(Factbook!$A22,Data!$A$2:$A$93,0),MATCH(I$2,Data!$A$1:$AE$1,0))</f>
        <v>482584</v>
      </c>
      <c r="J22" s="18"/>
      <c r="K22" s="29">
        <f>(I22-I21)/I21</f>
        <v>-1.0784405046521978E-3</v>
      </c>
      <c r="L22" s="17"/>
      <c r="M22" s="17">
        <f>INDEX(Data!$A$2:$AE$93,MATCH(Factbook!$A22,Data!$A$2:$A$93,0),MATCH(M$2,Data!$A$1:$AE$1,0))</f>
        <v>62694.946280991731</v>
      </c>
      <c r="N22" s="10"/>
      <c r="O22" s="29">
        <f>(M22-M21)/M21</f>
        <v>-1.3473549539539722E-2</v>
      </c>
      <c r="P22" s="19"/>
      <c r="Q22" s="16">
        <f si="0" t="shared"/>
        <v>0.12991509515647376</v>
      </c>
      <c r="R22" s="15"/>
      <c r="S22" s="17"/>
      <c r="X22" s="27"/>
    </row>
    <row customHeight="1" ht="12" r="23" spans="1:29" x14ac:dyDescent="0.2">
      <c r="A23" s="31">
        <v>2009</v>
      </c>
      <c r="B23" s="32"/>
      <c r="C23" s="34">
        <f>INDEX(Data!$A$2:$AE$93,MATCH(Factbook!$A23,Data!$A$2:$A$93,0),MATCH(C$2,Data!$A$1:$AE$1,0))</f>
        <v>245825</v>
      </c>
      <c r="D23" s="30"/>
      <c r="E23" s="34">
        <f>INDEX(Data!$A$2:$AE$93,MATCH(Factbook!$A23,Data!$A$2:$A$93,0),MATCH(E$2,Data!$A$1:$AE$1,0))</f>
        <v>226803</v>
      </c>
      <c r="F23" s="30"/>
      <c r="G23" s="34">
        <f>INDEX(Data!$A$2:$AE$93,MATCH(Factbook!$A23,Data!$A$2:$A$93,0),MATCH(G$2,Data!$A$1:$AE$1,0))</f>
        <v>7980.7999999999884</v>
      </c>
      <c r="H23" s="33"/>
      <c r="I23" s="34">
        <f>INDEX(Data!$A$2:$AE$93,MATCH(Factbook!$A23,Data!$A$2:$A$93,0),MATCH(I$2,Data!$A$1:$AE$1,0))</f>
        <v>480608.8</v>
      </c>
      <c r="J23" s="33"/>
      <c r="K23" s="36">
        <f si="1" t="shared"/>
        <v>-4.092966198630729E-3</v>
      </c>
      <c r="L23" s="34"/>
      <c r="M23" s="34">
        <f>INDEX(Data!$A$2:$AE$93,MATCH(Factbook!$A23,Data!$A$2:$A$93,0),MATCH(M$2,Data!$A$1:$AE$1,0))</f>
        <v>61214.690082644629</v>
      </c>
      <c r="N23" s="35"/>
      <c r="O23" s="36">
        <f si="2" t="shared"/>
        <v>-2.3610454847712282E-2</v>
      </c>
      <c r="P23" s="37"/>
      <c r="Q23" s="38">
        <f si="0" t="shared"/>
        <v>0.12736905791705153</v>
      </c>
      <c r="R23" s="15"/>
      <c r="S23" s="17"/>
      <c r="X23" s="27"/>
    </row>
    <row customHeight="1" ht="12" r="24" spans="1:29" x14ac:dyDescent="0.2">
      <c r="A24" s="14">
        <v>2010</v>
      </c>
      <c r="B24" s="13"/>
      <c r="C24" s="17">
        <f>INDEX(Data!$A$2:$AE$93,MATCH(Factbook!$A24,Data!$A$2:$A$93,0),MATCH(C$2,Data!$A$1:$AE$1,0))</f>
        <v>248113</v>
      </c>
      <c r="D24" s="11"/>
      <c r="E24" s="17">
        <f>INDEX(Data!$A$2:$AE$93,MATCH(Factbook!$A24,Data!$A$2:$A$93,0),MATCH(E$2,Data!$A$1:$AE$1,0))</f>
        <v>222424</v>
      </c>
      <c r="F24" s="11"/>
      <c r="G24" s="17">
        <f>INDEX(Data!$A$2:$AE$93,MATCH(Factbook!$A24,Data!$A$2:$A$93,0),MATCH(G$2,Data!$A$1:$AE$1,0))</f>
        <v>6482</v>
      </c>
      <c r="H24" s="18"/>
      <c r="I24" s="17">
        <f>INDEX(Data!$A$2:$AE$93,MATCH(Factbook!$A24,Data!$A$2:$A$93,0),MATCH(I$2,Data!$A$1:$AE$1,0))</f>
        <v>477019</v>
      </c>
      <c r="J24" s="18"/>
      <c r="K24" s="29">
        <f si="1" t="shared"/>
        <v>-7.4692764676801346E-3</v>
      </c>
      <c r="L24" s="17"/>
      <c r="M24" s="17">
        <f>INDEX(Data!$A$2:$AE$93,MATCH(Factbook!$A24,Data!$A$2:$A$93,0),MATCH(M$2,Data!$A$1:$AE$1,0))</f>
        <v>59924.334710743802</v>
      </c>
      <c r="N24" s="10"/>
      <c r="O24" s="29">
        <f si="2" t="shared"/>
        <v>-2.1079178382815398E-2</v>
      </c>
      <c r="P24" s="19"/>
      <c r="Q24" s="16">
        <f si="0" t="shared"/>
        <v>0.12562253224870246</v>
      </c>
      <c r="R24" s="15"/>
      <c r="S24" s="17"/>
    </row>
    <row customHeight="1" ht="12" r="25" spans="1:29" x14ac:dyDescent="0.2">
      <c r="A25" s="14">
        <v>2011</v>
      </c>
      <c r="B25" s="13"/>
      <c r="C25" s="17">
        <f>INDEX(Data!$A$2:$AE$93,MATCH(Factbook!$A25,Data!$A$2:$A$93,0),MATCH(C$2,Data!$A$1:$AE$1,0))</f>
        <v>250151.19999999998</v>
      </c>
      <c r="D25" s="11"/>
      <c r="E25" s="17">
        <f>INDEX(Data!$A$2:$AE$93,MATCH(Factbook!$A25,Data!$A$2:$A$93,0),MATCH(E$2,Data!$A$1:$AE$1,0))</f>
        <v>221167.59999999998</v>
      </c>
      <c r="F25" s="11"/>
      <c r="G25" s="17">
        <f>INDEX(Data!$A$2:$AE$93,MATCH(Factbook!$A25,Data!$A$2:$A$93,0),MATCH(G$2,Data!$A$1:$AE$1,0))</f>
        <v>2910</v>
      </c>
      <c r="H25" s="18"/>
      <c r="I25" s="17">
        <f>INDEX(Data!$A$2:$AE$93,MATCH(Factbook!$A25,Data!$A$2:$A$93,0),MATCH(I$2,Data!$A$1:$AE$1,0))</f>
        <v>474228.8</v>
      </c>
      <c r="J25" s="18"/>
      <c r="K25" s="29">
        <f si="1" t="shared"/>
        <v>-5.8492429022743569E-3</v>
      </c>
      <c r="L25" s="17"/>
      <c r="M25" s="17">
        <f>INDEX(Data!$A$2:$AE$93,MATCH(Factbook!$A25,Data!$A$2:$A$93,0),MATCH(M$2,Data!$A$1:$AE$1,0))</f>
        <v>59322.954545454551</v>
      </c>
      <c r="N25" s="10"/>
      <c r="O25" s="29">
        <f si="2" t="shared"/>
        <v>-1.0035658605007918E-2</v>
      </c>
      <c r="P25" s="19"/>
      <c r="Q25" s="16">
        <f si="0" t="shared"/>
        <v>0.12509352984351552</v>
      </c>
      <c r="R25" s="15"/>
      <c r="S25" s="17"/>
    </row>
    <row customHeight="1" ht="12" r="26" spans="1:29" x14ac:dyDescent="0.2">
      <c r="A26" s="31">
        <v>2012</v>
      </c>
      <c r="B26" s="32"/>
      <c r="C26" s="34">
        <f>INDEX(Data!$A$2:$AE$93,MATCH(Factbook!$A26,Data!$A$2:$A$93,0),MATCH(C$2,Data!$A$1:$AE$1,0))</f>
        <v>251268.5</v>
      </c>
      <c r="D26" s="30"/>
      <c r="E26" s="34">
        <f>INDEX(Data!$A$2:$AE$93,MATCH(Factbook!$A26,Data!$A$2:$A$93,0),MATCH(E$2,Data!$A$1:$AE$1,0))</f>
        <v>219222.5</v>
      </c>
      <c r="F26" s="30"/>
      <c r="G26" s="34">
        <f>INDEX(Data!$A$2:$AE$93,MATCH(Factbook!$A26,Data!$A$2:$A$93,0),MATCH(G$2,Data!$A$1:$AE$1,0))</f>
        <v>3002</v>
      </c>
      <c r="H26" s="33"/>
      <c r="I26" s="34">
        <f>INDEX(Data!$A$2:$AE$93,MATCH(Factbook!$A26,Data!$A$2:$A$93,0),MATCH(I$2,Data!$A$1:$AE$1,0))</f>
        <v>473493</v>
      </c>
      <c r="J26" s="33"/>
      <c r="K26" s="36">
        <f si="1" t="shared"/>
        <v>-1.5515717307763434E-3</v>
      </c>
      <c r="L26" s="34"/>
      <c r="M26" s="34">
        <f>INDEX(Data!$A$2:$AE$93,MATCH(Factbook!$A26,Data!$A$2:$A$93,0),MATCH(M$2,Data!$A$1:$AE$1,0))</f>
        <v>59507.772727272728</v>
      </c>
      <c r="N26" s="35"/>
      <c r="O26" s="36">
        <f si="2" t="shared"/>
        <v>3.1154581432144409E-3</v>
      </c>
      <c r="P26" s="37"/>
      <c r="Q26" s="38">
        <f si="0" t="shared"/>
        <v>0.12567825232320801</v>
      </c>
      <c r="R26" s="15"/>
      <c r="S26" s="17"/>
    </row>
    <row customHeight="1" ht="12" r="27" spans="1:29" x14ac:dyDescent="0.2">
      <c r="A27" s="14">
        <v>2013</v>
      </c>
      <c r="B27" s="13"/>
      <c r="C27" s="17">
        <f>INDEX(Data!$A$2:$AE$93,MATCH(Factbook!$A27,Data!$A$2:$A$93,0),MATCH(C$2,Data!$A$1:$AE$1,0))</f>
        <v>253021.3</v>
      </c>
      <c r="D27" s="11"/>
      <c r="E27" s="17">
        <f>INDEX(Data!$A$2:$AE$93,MATCH(Factbook!$A27,Data!$A$2:$A$93,0),MATCH(E$2,Data!$A$1:$AE$1,0))</f>
        <v>217560.10000000003</v>
      </c>
      <c r="F27" s="11"/>
      <c r="G27" s="17">
        <f>INDEX(Data!$A$2:$AE$93,MATCH(Factbook!$A27,Data!$A$2:$A$93,0),MATCH(G$2,Data!$A$1:$AE$1,0))</f>
        <v>2922.6000000000349</v>
      </c>
      <c r="H27" s="18"/>
      <c r="I27" s="17">
        <f>INDEX(Data!$A$2:$AE$93,MATCH(Factbook!$A27,Data!$A$2:$A$93,0),MATCH(I$2,Data!$A$1:$AE$1,0))</f>
        <v>473504</v>
      </c>
      <c r="J27" s="18"/>
      <c r="K27" s="29">
        <f si="1" t="shared"/>
        <v>2.3231600044773629E-5</v>
      </c>
      <c r="L27" s="17"/>
      <c r="M27" s="17">
        <f>INDEX(Data!$A$2:$AE$93,MATCH(Factbook!$A27,Data!$A$2:$A$93,0),MATCH(M$2,Data!$A$1:$AE$1,0))</f>
        <v>58399.768595041322</v>
      </c>
      <c r="N27" s="10"/>
      <c r="O27" s="29">
        <f si="2" t="shared"/>
        <v>-1.8619485849511591E-2</v>
      </c>
      <c r="P27" s="19"/>
      <c r="Q27" s="16">
        <f si="0" t="shared"/>
        <v>0.12333532260559851</v>
      </c>
      <c r="R27" s="15"/>
      <c r="S27" s="17"/>
    </row>
    <row customHeight="1" ht="12" r="28" spans="1:29" x14ac:dyDescent="0.2">
      <c r="A28" s="14">
        <v>2014</v>
      </c>
      <c r="B28" s="13"/>
      <c r="C28" s="17">
        <f>INDEX(Data!$A$2:$AE$93,MATCH(Factbook!$A28,Data!$A$2:$A$93,0),MATCH(C$2,Data!$A$1:$AE$1,0))</f>
        <v>256005.80000000002</v>
      </c>
      <c r="D28" s="11"/>
      <c r="E28" s="17">
        <f>INDEX(Data!$A$2:$AE$93,MATCH(Factbook!$A28,Data!$A$2:$A$93,0),MATCH(E$2,Data!$A$1:$AE$1,0))</f>
        <v>217607.9</v>
      </c>
      <c r="F28" s="11"/>
      <c r="G28" s="17">
        <f>INDEX(Data!$A$2:$AE$93,MATCH(Factbook!$A28,Data!$A$2:$A$93,0),MATCH(G$2,Data!$A$1:$AE$1,0))</f>
        <v>2631.2999999999302</v>
      </c>
      <c r="H28" s="11"/>
      <c r="I28" s="17">
        <f>INDEX(Data!$A$2:$AE$93,MATCH(Factbook!$A28,Data!$A$2:$A$93,0),MATCH(I$2,Data!$A$1:$AE$1,0))</f>
        <v>476245</v>
      </c>
      <c r="J28" s="11"/>
      <c r="K28" s="29">
        <f si="1" t="shared"/>
        <v>5.7887578563222278E-3</v>
      </c>
      <c r="L28" s="10"/>
      <c r="M28" s="17">
        <f>INDEX(Data!$A$2:$AE$93,MATCH(Factbook!$A28,Data!$A$2:$A$93,0),MATCH(M$2,Data!$A$1:$AE$1,0))</f>
        <v>56805.541322314049</v>
      </c>
      <c r="N28" s="10"/>
      <c r="O28" s="29">
        <f si="2" t="shared"/>
        <v>-2.729852037226457E-2</v>
      </c>
      <c r="P28" s="10"/>
      <c r="Q28" s="16">
        <f si="0" t="shared"/>
        <v>0.11927797944821268</v>
      </c>
      <c r="R28" s="15"/>
      <c r="S28" s="17"/>
      <c r="AC28" s="11"/>
    </row>
    <row customHeight="1" ht="12" r="29" spans="1:29" x14ac:dyDescent="0.2">
      <c r="A29" s="31">
        <v>2015</v>
      </c>
      <c r="B29" s="32"/>
      <c r="C29" s="34">
        <f>INDEX(Data!$A$2:$AE$93,MATCH(Factbook!$A29,Data!$A$2:$A$93,0),MATCH(C$2,Data!$A$1:$AE$1,0))</f>
        <v>258618.7</v>
      </c>
      <c r="D29" s="30"/>
      <c r="E29" s="34">
        <f>INDEX(Data!$A$2:$AE$93,MATCH(Factbook!$A29,Data!$A$2:$A$93,0),MATCH(E$2,Data!$A$1:$AE$1,0))</f>
        <v>217913.80000000002</v>
      </c>
      <c r="F29" s="30"/>
      <c r="G29" s="34">
        <f>INDEX(Data!$A$2:$AE$93,MATCH(Factbook!$A29,Data!$A$2:$A$93,0),MATCH(G$2,Data!$A$1:$AE$1,0))</f>
        <v>2388.3999999999651</v>
      </c>
      <c r="H29" s="30"/>
      <c r="I29" s="34">
        <f>INDEX(Data!$A$2:$AE$93,MATCH(Factbook!$A29,Data!$A$2:$A$93,0),MATCH(I$2,Data!$A$1:$AE$1,0))</f>
        <v>478920.9</v>
      </c>
      <c r="J29" s="30"/>
      <c r="K29" s="36">
        <f si="1" t="shared"/>
        <v>5.6187466535082223E-3</v>
      </c>
      <c r="L29" s="35"/>
      <c r="M29" s="34">
        <f>INDEX(Data!$A$2:$AE$93,MATCH(Factbook!$A29,Data!$A$2:$A$93,0),MATCH(M$2,Data!$A$1:$AE$1,0))</f>
        <v>55887.958677685951</v>
      </c>
      <c r="N29" s="35"/>
      <c r="O29" s="36">
        <f si="2" t="shared"/>
        <v>-1.6153048158132049E-2</v>
      </c>
      <c r="P29" s="35"/>
      <c r="Q29" s="38">
        <f si="0" t="shared"/>
        <v>0.11669559352637554</v>
      </c>
      <c r="R29" s="15"/>
      <c r="S29" s="17"/>
      <c r="AC29" s="11"/>
    </row>
    <row customHeight="1" ht="12" r="30" spans="1:29" x14ac:dyDescent="0.2">
      <c r="A30" s="14">
        <v>2016</v>
      </c>
      <c r="B30" s="13"/>
      <c r="C30" s="17">
        <f>INDEX(Data!$A$2:$AE$93,MATCH(Factbook!$A30,Data!$A$2:$A$93,0),MATCH(C$2,Data!$A$1:$AE$1,0))</f>
        <v>260108.79999999999</v>
      </c>
      <c r="D30" s="11"/>
      <c r="E30" s="17">
        <f>INDEX(Data!$A$2:$AE$93,MATCH(Factbook!$A30,Data!$A$2:$A$93,0),MATCH(E$2,Data!$A$1:$AE$1,0))</f>
        <v>218452.30000000002</v>
      </c>
      <c r="F30" s="11"/>
      <c r="G30" s="17">
        <f>INDEX(Data!$A$2:$AE$93,MATCH(Factbook!$A30,Data!$A$2:$A$93,0),MATCH(G$2,Data!$A$1:$AE$1,0))</f>
        <v>2210.7999999999884</v>
      </c>
      <c r="H30" s="11"/>
      <c r="I30" s="17">
        <f>INDEX(Data!$A$2:$AE$93,MATCH(Factbook!$A30,Data!$A$2:$A$93,0),MATCH(I$2,Data!$A$1:$AE$1,0))</f>
        <v>480771.9</v>
      </c>
      <c r="J30" s="11"/>
      <c r="K30" s="29">
        <f si="1" t="shared"/>
        <v>3.8649388656874233E-3</v>
      </c>
      <c r="L30" s="10"/>
      <c r="M30" s="17">
        <f>INDEX(Data!$A$2:$AE$93,MATCH(Factbook!$A30,Data!$A$2:$A$93,0),MATCH(M$2,Data!$A$1:$AE$1,0))</f>
        <v>55266.438016528926</v>
      </c>
      <c r="N30" s="10"/>
      <c r="O30" s="29">
        <f si="2" t="shared"/>
        <v>-1.1120833107206966E-2</v>
      </c>
      <c r="P30" s="10"/>
      <c r="Q30" s="16">
        <f>M30/I30</f>
        <v>0.11495355285225473</v>
      </c>
      <c r="R30" s="15"/>
      <c r="S30" s="17"/>
      <c r="AC30" s="11"/>
    </row>
    <row customHeight="1" ht="12" r="31" spans="1:29" x14ac:dyDescent="0.2">
      <c r="A31" s="14">
        <v>2017</v>
      </c>
      <c r="B31" s="13"/>
      <c r="C31" s="17">
        <f>INDEX(Data!$A$2:$AE$93,MATCH(Factbook!$A31,Data!$A$2:$A$93,0),MATCH(C$2,Data!$A$1:$AE$1,0))</f>
        <v>260999.3</v>
      </c>
      <c r="D31" s="11"/>
      <c r="E31" s="17">
        <f>INDEX(Data!$A$2:$AE$93,MATCH(Factbook!$A31,Data!$A$2:$A$93,0),MATCH(E$2,Data!$A$1:$AE$1,0))</f>
        <v>220247.9</v>
      </c>
      <c r="F31" s="11"/>
      <c r="G31" s="17">
        <f>INDEX(Data!$A$2:$AE$93,MATCH(Factbook!$A31,Data!$A$2:$A$93,0),MATCH(G$2,Data!$A$1:$AE$1,0))</f>
        <v>2203.7000000000698</v>
      </c>
      <c r="H31" s="11"/>
      <c r="I31" s="17">
        <f>INDEX(Data!$A$2:$AE$93,MATCH(Factbook!$A31,Data!$A$2:$A$93,0),MATCH(I$2,Data!$A$1:$AE$1,0))</f>
        <v>483450.9</v>
      </c>
      <c r="J31" s="11"/>
      <c r="K31" s="29">
        <f ref="K31" si="3" t="shared">(I31-I30)/I30</f>
        <v>5.5722890626511241E-3</v>
      </c>
      <c r="L31" s="10"/>
      <c r="M31" s="17">
        <f>INDEX(Data!$A$2:$AE$93,MATCH(Factbook!$A31,Data!$A$2:$A$93,0),MATCH(M$2,Data!$A$1:$AE$1,0))</f>
        <v>55382.450413223145</v>
      </c>
      <c r="N31" s="10"/>
      <c r="O31" s="29">
        <f ref="O31" si="4" t="shared">(M31-M30)/M30</f>
        <v>2.0991473461619246E-3</v>
      </c>
      <c r="P31" s="10"/>
      <c r="Q31" s="16">
        <f>M31/I31</f>
        <v>0.11455651528050344</v>
      </c>
      <c r="R31" s="15"/>
      <c r="S31" s="17"/>
      <c r="AC31" s="11"/>
    </row>
    <row customHeight="1" ht="12" r="32" spans="1:29" x14ac:dyDescent="0.2">
      <c r="A32" s="31">
        <v>2018</v>
      </c>
      <c r="B32" s="32"/>
      <c r="C32" s="34">
        <f>INDEX(Data!$A$2:$AE$93,MATCH(Factbook!$A32,Data!$A$2:$A$93,0),MATCH(C$2,Data!$A$1:$AE$1,0))</f>
        <v>260633</v>
      </c>
      <c r="D32" s="30"/>
      <c r="E32" s="34">
        <f>INDEX(Data!$A$2:$AE$93,MATCH(Factbook!$A32,Data!$A$2:$A$93,0),MATCH(E$2,Data!$A$1:$AE$1,0))</f>
        <v>220955</v>
      </c>
      <c r="F32" s="30"/>
      <c r="G32" s="34">
        <f>INDEX(Data!$A$2:$AE$93,MATCH(Factbook!$A32,Data!$A$2:$A$93,0),MATCH(G$2,Data!$A$1:$AE$1,0))</f>
        <v>2237</v>
      </c>
      <c r="H32" s="30"/>
      <c r="I32" s="34">
        <f>INDEX(Data!$A$2:$AE$93,MATCH(Factbook!$A32,Data!$A$2:$A$93,0),MATCH(I$2,Data!$A$1:$AE$1,0))</f>
        <v>483825</v>
      </c>
      <c r="J32" s="30"/>
      <c r="K32" s="36">
        <f ref="K32" si="5" t="shared">(I32-I31)/I31</f>
        <v>7.7381177695599846E-4</v>
      </c>
      <c r="L32" s="35"/>
      <c r="M32" s="34">
        <f>INDEX(Data!$A$2:$AE$93,MATCH(Factbook!$A32,Data!$A$2:$A$93,0),MATCH(M$2,Data!$A$1:$AE$1,0))</f>
        <v>56069.123966942178</v>
      </c>
      <c r="N32" s="35"/>
      <c r="O32" s="36">
        <f ref="O32" si="6" t="shared">(M32-M31)/M31</f>
        <v>1.2398757162162004E-2</v>
      </c>
      <c r="P32" s="35"/>
      <c r="Q32" s="38">
        <f>M32/I32</f>
        <v>0.11588719881556798</v>
      </c>
      <c r="R32" s="15"/>
      <c r="S32" s="17"/>
      <c r="AC32" s="11"/>
    </row>
    <row customHeight="1" ht="9.9499999999999993" r="33" spans="1:29" x14ac:dyDescent="0.2">
      <c r="A33" s="14"/>
      <c r="B33" s="13"/>
      <c r="C33" s="12"/>
      <c r="D33" s="11"/>
      <c r="E33" s="12"/>
      <c r="F33" s="11"/>
      <c r="G33" s="12"/>
      <c r="H33" s="11"/>
      <c r="I33" s="12"/>
      <c r="J33" s="11"/>
      <c r="K33" s="10"/>
      <c r="L33" s="10"/>
      <c r="M33" s="10"/>
      <c r="N33" s="10"/>
      <c r="O33" s="10"/>
      <c r="P33" s="10"/>
      <c r="Q33" s="9"/>
      <c r="AC33" s="11"/>
    </row>
    <row r="34" spans="1:29" x14ac:dyDescent="0.2">
      <c r="A34" s="2" t="s">
        <v>106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V34" s="11"/>
      <c r="W34" s="11"/>
      <c r="X34" s="11"/>
      <c r="Y34" s="11"/>
      <c r="AC34" s="11"/>
    </row>
    <row customHeight="1" ht="13.15" r="35" spans="1:29" x14ac:dyDescent="0.2">
      <c r="A35" s="66" t="s">
        <v>103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V35" s="11"/>
      <c r="W35" s="11"/>
      <c r="X35" s="11"/>
      <c r="Y35" s="11"/>
      <c r="AC35" s="11"/>
    </row>
    <row customHeight="1" ht="13.15" r="36" spans="1:29" x14ac:dyDescent="0.2">
      <c r="A36" s="65" t="s">
        <v>107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V36" s="11"/>
      <c r="W36" s="11"/>
      <c r="X36" s="11"/>
      <c r="Y36" s="11"/>
      <c r="AC36" s="11"/>
    </row>
    <row customHeight="1" ht="2.4500000000000002" r="37" spans="1:2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V37" s="11"/>
      <c r="W37" s="11"/>
      <c r="X37" s="11"/>
      <c r="Y37" s="11"/>
      <c r="AC37" s="11"/>
    </row>
    <row r="38" spans="1:29" x14ac:dyDescent="0.2">
      <c r="A38" s="66" t="s">
        <v>101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V38" s="11"/>
      <c r="W38" s="11"/>
      <c r="X38" s="8"/>
      <c r="Y38" s="8"/>
      <c r="AC38" s="11"/>
    </row>
    <row customHeight="1" ht="12" r="39" spans="1:29" x14ac:dyDescent="0.2">
      <c r="A39" s="65" t="s">
        <v>102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V39" s="11"/>
      <c r="W39" s="11"/>
      <c r="X39" s="8"/>
      <c r="Y39" s="8"/>
      <c r="AC39" s="11"/>
    </row>
    <row customHeight="1" ht="2.4500000000000002" r="40" spans="1:29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V40" s="11"/>
      <c r="W40" s="11"/>
      <c r="X40" s="8"/>
      <c r="Y40" s="8"/>
      <c r="AC40" s="11"/>
    </row>
    <row r="41" spans="1:29" x14ac:dyDescent="0.2">
      <c r="A41" s="66" t="s">
        <v>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V41" s="11"/>
      <c r="W41" s="11"/>
      <c r="X41" s="5"/>
      <c r="Y41" s="4"/>
      <c r="AC41" s="6"/>
    </row>
    <row r="42" spans="1:29" x14ac:dyDescent="0.2">
      <c r="A42" s="65" t="s">
        <v>100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V42" s="11"/>
      <c r="W42" s="11"/>
      <c r="X42" s="5"/>
      <c r="Y42" s="4"/>
      <c r="AC42" s="6"/>
    </row>
    <row r="43" spans="1:2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V43" s="11"/>
      <c r="W43" s="11"/>
      <c r="X43" s="5"/>
      <c r="Y43" s="4"/>
      <c r="AC43" s="6"/>
    </row>
    <row r="44" spans="1:29" x14ac:dyDescent="0.2">
      <c r="A44" s="2"/>
      <c r="V44" s="11"/>
      <c r="W44" s="11"/>
      <c r="X44" s="5"/>
      <c r="Y44" s="4"/>
      <c r="AC44" s="6"/>
    </row>
    <row r="45" spans="1:29" x14ac:dyDescent="0.2">
      <c r="A45" s="2"/>
      <c r="V45" s="11"/>
      <c r="W45" s="11"/>
      <c r="X45" s="5"/>
      <c r="Y45" s="4"/>
      <c r="AC45" s="6"/>
    </row>
    <row r="46" spans="1:29" x14ac:dyDescent="0.2">
      <c r="A46" s="2"/>
      <c r="V46" s="11"/>
      <c r="W46" s="11"/>
      <c r="X46" s="5"/>
      <c r="Y46" s="4"/>
      <c r="AC46" s="3"/>
    </row>
    <row r="47" spans="1:29" x14ac:dyDescent="0.2">
      <c r="A47" s="2"/>
      <c r="V47" s="11"/>
      <c r="W47" s="11"/>
      <c r="X47" s="5"/>
      <c r="Y47" s="4"/>
      <c r="AC47" s="3"/>
    </row>
    <row r="48" spans="1:29" x14ac:dyDescent="0.2">
      <c r="V48" s="11"/>
      <c r="W48" s="11"/>
      <c r="X48" s="5"/>
      <c r="Y48" s="4"/>
      <c r="AC48" s="3"/>
    </row>
    <row r="49" spans="1:29" x14ac:dyDescent="0.2">
      <c r="V49" s="11"/>
      <c r="W49" s="11"/>
      <c r="X49" s="5"/>
      <c r="Y49" s="4"/>
      <c r="AC49" s="3"/>
    </row>
    <row r="50" spans="1:29" x14ac:dyDescent="0.2">
      <c r="V50" s="11"/>
      <c r="W50" s="11"/>
      <c r="X50" s="5"/>
      <c r="Y50" s="4"/>
      <c r="AC50" s="3"/>
    </row>
    <row r="51" spans="1:29" x14ac:dyDescent="0.2">
      <c r="A51" s="2"/>
      <c r="X51" s="5"/>
      <c r="Y51" s="4"/>
      <c r="AC51" s="3"/>
    </row>
    <row r="52" spans="1:29" x14ac:dyDescent="0.2">
      <c r="A52" s="2"/>
      <c r="X52" s="5"/>
      <c r="Y52" s="4"/>
      <c r="AC52" s="3"/>
    </row>
    <row r="53" spans="1:29" x14ac:dyDescent="0.2">
      <c r="A53" s="2"/>
      <c r="X53" s="5"/>
      <c r="Y53" s="4"/>
      <c r="AC53" s="3"/>
    </row>
    <row r="54" spans="1:29" x14ac:dyDescent="0.2">
      <c r="A54" s="2"/>
      <c r="X54" s="5"/>
      <c r="Y54" s="4"/>
      <c r="AC54" s="3"/>
    </row>
    <row r="55" spans="1:29" x14ac:dyDescent="0.2">
      <c r="A55" s="2"/>
      <c r="AC55" s="3"/>
    </row>
    <row r="56" spans="1:29" x14ac:dyDescent="0.2">
      <c r="A56" s="2"/>
      <c r="AC56" s="3"/>
    </row>
    <row r="57" spans="1:29" x14ac:dyDescent="0.2">
      <c r="A57" s="2"/>
      <c r="AC57" s="3"/>
    </row>
    <row r="58" spans="1:29" x14ac:dyDescent="0.2">
      <c r="A58" s="2"/>
      <c r="AC58" s="3"/>
    </row>
    <row r="59" spans="1:29" x14ac:dyDescent="0.2">
      <c r="A59" s="2"/>
      <c r="AC59" s="3"/>
    </row>
    <row r="60" spans="1:29" x14ac:dyDescent="0.2">
      <c r="A60" s="2"/>
      <c r="AC60" s="3"/>
    </row>
    <row r="61" spans="1:29" x14ac:dyDescent="0.2">
      <c r="A61" s="2"/>
      <c r="AC61" s="3"/>
    </row>
    <row r="62" spans="1:29" x14ac:dyDescent="0.2">
      <c r="A62" s="2"/>
      <c r="Z62" s="2"/>
      <c r="AA62" s="2"/>
      <c r="AB62" s="2"/>
      <c r="AC62" s="3"/>
    </row>
    <row r="63" spans="1:29" x14ac:dyDescent="0.2">
      <c r="A63" s="2"/>
      <c r="Z63" s="2"/>
      <c r="AA63" s="2"/>
      <c r="AB63" s="2"/>
      <c r="AC63" s="3"/>
    </row>
    <row r="64" spans="1:29" x14ac:dyDescent="0.2">
      <c r="A64" s="2"/>
      <c r="Z64" s="2"/>
      <c r="AA64" s="2"/>
      <c r="AB64" s="2"/>
      <c r="AC64" s="3"/>
    </row>
    <row r="65" spans="1:29" x14ac:dyDescent="0.2">
      <c r="A65" s="2"/>
      <c r="AC65" s="11"/>
    </row>
    <row r="66" spans="1:29" x14ac:dyDescent="0.2">
      <c r="A66" s="2"/>
      <c r="H66" s="2"/>
      <c r="I66" s="2"/>
      <c r="J66" s="2"/>
      <c r="AC66" s="11"/>
    </row>
    <row r="67" spans="1:29" x14ac:dyDescent="0.2">
      <c r="A67" s="2"/>
      <c r="H67" s="2"/>
      <c r="I67" s="2"/>
      <c r="J67" s="2"/>
      <c r="AC67" s="11"/>
    </row>
    <row r="68" spans="1:29" x14ac:dyDescent="0.2">
      <c r="A68" s="2"/>
      <c r="H68" s="2"/>
      <c r="I68" s="2"/>
      <c r="J68" s="2"/>
      <c r="AC68" s="11"/>
    </row>
    <row r="69" spans="1:2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2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2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mergeCells count="7">
    <mergeCell ref="A1:Q1"/>
    <mergeCell ref="A42:Q42"/>
    <mergeCell ref="A41:Q41"/>
    <mergeCell ref="A38:Q38"/>
    <mergeCell ref="A39:Q39"/>
    <mergeCell ref="A36:Q36"/>
    <mergeCell ref="A35:Q35"/>
  </mergeCells>
  <pageMargins bottom="1" footer="0.25" header="0.5" left="0.5" right="0.5" top="0.7"/>
  <pageSetup cellComments="atEnd" orientation="portrait" r:id="rId1"/>
  <headerFooter>
    <oddFooter><![CDATA[&L&"Arial,Regular"&8Sources:  Department of Management Aid and Levy Worksheet; Department of Education, Public School Enrollments file
LSA Staff Contact:  Josie Gerrietts (515.725.2249) &Ujosie.gerrietts@legis.iowa.gov 
&C&9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F42"/>
  <sheetViews>
    <sheetView workbookViewId="0">
      <pane activePane="bottomRight" state="frozen" topLeftCell="C2" xSplit="2" ySplit="1"/>
      <selection activeCell="C1" pane="topRight" sqref="C1"/>
      <selection activeCell="A2" pane="bottomLeft" sqref="A2"/>
      <selection activeCell="Q29" pane="bottomRight" sqref="Q29"/>
    </sheetView>
  </sheetViews>
  <sheetFormatPr defaultColWidth="9.140625" defaultRowHeight="12" x14ac:dyDescent="0.2"/>
  <cols>
    <col min="1" max="1" customWidth="true" style="43" width="11.42578125" collapsed="false"/>
    <col min="2" max="2" bestFit="true" customWidth="true" style="43" width="12.0" collapsed="false"/>
    <col min="3" max="3" bestFit="true" customWidth="true" style="43" width="13.7109375" collapsed="false"/>
    <col min="4" max="4" bestFit="true" customWidth="true" style="47" width="12.0" collapsed="false"/>
    <col min="5" max="7" bestFit="true" customWidth="true" style="47" width="8.0" collapsed="false"/>
    <col min="8" max="8" customWidth="true" style="47" width="8.42578125" collapsed="false"/>
    <col min="9" max="11" bestFit="true" customWidth="true" style="47" width="8.0" collapsed="false"/>
    <col min="12" max="16" bestFit="true" customWidth="true" style="47" width="8.7109375" collapsed="false"/>
    <col min="17" max="17" bestFit="true" customWidth="true" style="47" width="10.7109375" collapsed="false"/>
    <col min="18" max="18" bestFit="true" customWidth="true" style="47" width="12.5703125" collapsed="false"/>
    <col min="19" max="19" bestFit="true" customWidth="true" style="52" width="14.28515625" collapsed="false"/>
    <col min="20" max="20" bestFit="true" customWidth="true" style="52" width="14.5703125" collapsed="false"/>
    <col min="21" max="21" bestFit="true" customWidth="true" style="43" width="19.5703125" collapsed="false"/>
    <col min="22" max="24" bestFit="true" customWidth="true" style="43" width="20.85546875" collapsed="false"/>
    <col min="25" max="27" bestFit="true" customWidth="true" style="43" width="19.140625" collapsed="false"/>
    <col min="28" max="30" bestFit="true" customWidth="true" style="44" width="15.85546875" collapsed="false"/>
    <col min="31" max="31" bestFit="true" customWidth="true" style="44" width="21.85546875" collapsed="false"/>
    <col min="32" max="16384" style="43" width="9.140625" collapsed="false"/>
  </cols>
  <sheetData>
    <row r="1" spans="1:31" x14ac:dyDescent="0.2">
      <c r="A1" s="43" t="s">
        <v>17</v>
      </c>
      <c r="B1" s="43" t="s">
        <v>40</v>
      </c>
      <c r="C1" s="43" t="s">
        <v>46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22</v>
      </c>
      <c r="I1" s="46" t="s">
        <v>23</v>
      </c>
      <c r="J1" s="46" t="s">
        <v>24</v>
      </c>
      <c r="K1" s="46" t="s">
        <v>25</v>
      </c>
      <c r="L1" s="46" t="s">
        <v>26</v>
      </c>
      <c r="M1" s="46" t="s">
        <v>27</v>
      </c>
      <c r="N1" s="46" t="s">
        <v>28</v>
      </c>
      <c r="O1" s="46" t="s">
        <v>29</v>
      </c>
      <c r="P1" s="46" t="s">
        <v>30</v>
      </c>
      <c r="Q1" s="46" t="s">
        <v>71</v>
      </c>
      <c r="R1" s="47" t="s">
        <v>48</v>
      </c>
      <c r="S1" s="48" t="s">
        <v>57</v>
      </c>
      <c r="T1" s="48" t="s">
        <v>58</v>
      </c>
      <c r="U1" s="53" t="s">
        <v>72</v>
      </c>
      <c r="V1" s="43" t="s">
        <v>73</v>
      </c>
      <c r="W1" s="43" t="s">
        <v>75</v>
      </c>
      <c r="X1" s="43" t="s">
        <v>74</v>
      </c>
      <c r="Y1" s="43" t="s">
        <v>76</v>
      </c>
      <c r="Z1" s="43" t="s">
        <v>78</v>
      </c>
      <c r="AA1" s="43" t="s">
        <v>77</v>
      </c>
      <c r="AB1" s="44" t="s">
        <v>79</v>
      </c>
      <c r="AC1" s="44" t="s">
        <v>80</v>
      </c>
      <c r="AD1" s="44" t="s">
        <v>81</v>
      </c>
      <c r="AE1" s="44" t="s">
        <v>82</v>
      </c>
    </row>
    <row r="2" spans="1:31" x14ac:dyDescent="0.2">
      <c r="A2" s="45">
        <v>1992</v>
      </c>
      <c r="B2" s="43" t="s">
        <v>64</v>
      </c>
      <c r="C2" s="43" t="s">
        <v>47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9">
        <v>0</v>
      </c>
      <c r="R2" s="50">
        <f ref="R2:R8" si="0" t="shared">Q2+S2+T2</f>
        <v>483395</v>
      </c>
      <c r="S2" s="51">
        <v>265867</v>
      </c>
      <c r="T2" s="51">
        <v>217528</v>
      </c>
      <c r="U2" s="53"/>
      <c r="V2" s="1">
        <v>0.68</v>
      </c>
      <c r="W2" s="1">
        <v>1.35</v>
      </c>
      <c r="X2" s="1">
        <v>2.54</v>
      </c>
      <c r="Y2" s="28">
        <v>24253.56</v>
      </c>
      <c r="Z2" s="28">
        <v>9286.2800000000007</v>
      </c>
      <c r="AA2" s="28">
        <v>8376.48</v>
      </c>
      <c r="AB2" s="44">
        <f>Y2/V2</f>
        <v>35667</v>
      </c>
      <c r="AC2" s="44">
        <f ref="AC2:AC17" si="1" t="shared">Z2/W2</f>
        <v>6878.7259259259263</v>
      </c>
      <c r="AD2" s="44">
        <f>AA2/X2</f>
        <v>3297.8267716535429</v>
      </c>
      <c r="AE2" s="44">
        <f>IF(AB2&gt;1,SUM(AB2:AD2),"")</f>
        <v>45843.552697579471</v>
      </c>
    </row>
    <row r="3" spans="1:31" x14ac:dyDescent="0.2">
      <c r="A3" s="45">
        <v>1993</v>
      </c>
      <c r="B3" s="43" t="s">
        <v>65</v>
      </c>
      <c r="C3" s="43" t="s">
        <v>47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>
        <v>21278</v>
      </c>
      <c r="R3" s="50">
        <f si="0" t="shared"/>
        <v>491451</v>
      </c>
      <c r="S3" s="51">
        <v>262225</v>
      </c>
      <c r="T3" s="51">
        <v>207948</v>
      </c>
      <c r="U3" s="53"/>
      <c r="V3" s="1">
        <v>0.68</v>
      </c>
      <c r="W3" s="1">
        <v>1.35</v>
      </c>
      <c r="X3" s="1">
        <v>2.54</v>
      </c>
      <c r="Y3" s="28">
        <v>25196.720000000001</v>
      </c>
      <c r="Z3" s="28">
        <v>9433.51</v>
      </c>
      <c r="AA3" s="28">
        <v>8586.9</v>
      </c>
      <c r="AB3" s="44">
        <f ref="AB3:AC26" si="2" t="shared">Y3/V3</f>
        <v>37054</v>
      </c>
      <c r="AC3" s="44">
        <f si="1" t="shared"/>
        <v>6987.7851851851847</v>
      </c>
      <c r="AD3" s="44">
        <f ref="AD3:AD26" si="3" t="shared">AA3/X3</f>
        <v>3380.6692913385823</v>
      </c>
      <c r="AE3" s="44">
        <f ref="AE3:AE31" si="4" t="shared">IF(AB3&gt;1,SUM(AB3:AD3),"")</f>
        <v>47422.454476523773</v>
      </c>
    </row>
    <row r="4" spans="1:31" x14ac:dyDescent="0.2">
      <c r="A4" s="45">
        <v>1994</v>
      </c>
      <c r="B4" s="43" t="s">
        <v>66</v>
      </c>
      <c r="C4" s="43" t="s">
        <v>47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9">
        <v>21331</v>
      </c>
      <c r="R4" s="50">
        <f si="0" t="shared"/>
        <v>495342</v>
      </c>
      <c r="S4" s="51">
        <v>259854</v>
      </c>
      <c r="T4" s="51">
        <v>214157</v>
      </c>
      <c r="U4" s="53"/>
      <c r="V4" s="1">
        <v>0.68</v>
      </c>
      <c r="W4" s="1">
        <v>1.35</v>
      </c>
      <c r="X4" s="1">
        <v>2.54</v>
      </c>
      <c r="Y4" s="28">
        <v>25971.919999999998</v>
      </c>
      <c r="Z4" s="28">
        <v>9728.9</v>
      </c>
      <c r="AA4" s="28">
        <v>9194.2199999999993</v>
      </c>
      <c r="AB4" s="44">
        <f si="2" t="shared"/>
        <v>38193.999999999993</v>
      </c>
      <c r="AC4" s="44">
        <f si="1" t="shared"/>
        <v>7206.5925925925922</v>
      </c>
      <c r="AD4" s="44">
        <f si="3" t="shared"/>
        <v>3619.7716535433069</v>
      </c>
      <c r="AE4" s="44">
        <f si="4" t="shared"/>
        <v>49020.36424613589</v>
      </c>
    </row>
    <row r="5" spans="1:31" x14ac:dyDescent="0.2">
      <c r="A5" s="45">
        <v>1995</v>
      </c>
      <c r="B5" s="43" t="s">
        <v>67</v>
      </c>
      <c r="C5" s="43" t="s">
        <v>47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9">
        <v>21234</v>
      </c>
      <c r="R5" s="50">
        <f si="0" t="shared"/>
        <v>497009</v>
      </c>
      <c r="S5" s="51">
        <v>256067</v>
      </c>
      <c r="T5" s="51">
        <v>219708</v>
      </c>
      <c r="U5" s="53"/>
      <c r="V5" s="1">
        <v>0.68</v>
      </c>
      <c r="W5" s="1">
        <v>1.35</v>
      </c>
      <c r="X5" s="1">
        <v>2.54</v>
      </c>
      <c r="Y5" s="28">
        <v>26555.360000000001</v>
      </c>
      <c r="Z5" s="28">
        <v>9853.6299999999992</v>
      </c>
      <c r="AA5" s="28">
        <v>9658.35</v>
      </c>
      <c r="AB5" s="44">
        <f si="2" t="shared"/>
        <v>39052</v>
      </c>
      <c r="AC5" s="44">
        <f si="1" t="shared"/>
        <v>7298.9851851851845</v>
      </c>
      <c r="AD5" s="44">
        <f si="3" t="shared"/>
        <v>3802.5</v>
      </c>
      <c r="AE5" s="44">
        <f si="4" t="shared"/>
        <v>50153.485185185185</v>
      </c>
    </row>
    <row r="6" spans="1:31" x14ac:dyDescent="0.2">
      <c r="A6" s="45">
        <v>1996</v>
      </c>
      <c r="B6" s="43" t="s">
        <v>68</v>
      </c>
      <c r="C6" s="43" t="s">
        <v>47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9">
        <v>19809</v>
      </c>
      <c r="R6" s="50">
        <f si="0" t="shared"/>
        <v>500592</v>
      </c>
      <c r="S6" s="51">
        <v>255340</v>
      </c>
      <c r="T6" s="51">
        <v>225443</v>
      </c>
      <c r="U6" s="53"/>
      <c r="V6" s="1">
        <v>0.68</v>
      </c>
      <c r="W6" s="1">
        <v>1.35</v>
      </c>
      <c r="X6" s="1">
        <v>2.54</v>
      </c>
      <c r="Y6" s="28">
        <v>27528.44</v>
      </c>
      <c r="Z6" s="28">
        <v>10315.9</v>
      </c>
      <c r="AA6" s="28">
        <v>10751.82</v>
      </c>
      <c r="AB6" s="44">
        <f si="2" t="shared"/>
        <v>40482.999999999993</v>
      </c>
      <c r="AC6" s="44">
        <f si="1" t="shared"/>
        <v>7641.4074074074069</v>
      </c>
      <c r="AD6" s="44">
        <f si="3" t="shared"/>
        <v>4233</v>
      </c>
      <c r="AE6" s="44">
        <f si="4" t="shared"/>
        <v>52357.407407407401</v>
      </c>
    </row>
    <row r="7" spans="1:31" x14ac:dyDescent="0.2">
      <c r="A7" s="45">
        <v>1997</v>
      </c>
      <c r="B7" s="43" t="s">
        <v>69</v>
      </c>
      <c r="C7" s="43" t="s">
        <v>47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9">
        <v>20065</v>
      </c>
      <c r="R7" s="50">
        <f si="0" t="shared"/>
        <v>504505</v>
      </c>
      <c r="S7" s="51">
        <v>254401</v>
      </c>
      <c r="T7" s="51">
        <v>230039</v>
      </c>
      <c r="U7" s="53"/>
      <c r="V7" s="1">
        <v>0.68</v>
      </c>
      <c r="W7" s="1">
        <v>1.35</v>
      </c>
      <c r="X7" s="1">
        <v>2.54</v>
      </c>
      <c r="Y7" s="28">
        <v>28499.48</v>
      </c>
      <c r="Z7" s="28">
        <v>10889.09</v>
      </c>
      <c r="AA7" s="28">
        <v>12953.35</v>
      </c>
      <c r="AB7" s="44">
        <f si="2" t="shared"/>
        <v>41910.999999999993</v>
      </c>
      <c r="AC7" s="44">
        <f si="1" t="shared"/>
        <v>8065.9925925925918</v>
      </c>
      <c r="AD7" s="44">
        <f si="3" t="shared"/>
        <v>5099.7440944881891</v>
      </c>
      <c r="AE7" s="44">
        <f si="4" t="shared"/>
        <v>55076.736687080775</v>
      </c>
    </row>
    <row r="8" spans="1:31" x14ac:dyDescent="0.2">
      <c r="A8" s="45">
        <v>1998</v>
      </c>
      <c r="B8" s="43" t="s">
        <v>70</v>
      </c>
      <c r="C8" s="43" t="s">
        <v>47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9">
        <v>20523</v>
      </c>
      <c r="R8" s="50">
        <f si="0" t="shared"/>
        <v>505523</v>
      </c>
      <c r="S8" s="51">
        <v>253397</v>
      </c>
      <c r="T8" s="51">
        <v>231603</v>
      </c>
      <c r="U8" s="53"/>
      <c r="V8" s="1">
        <v>0.68</v>
      </c>
      <c r="W8" s="1">
        <v>1.35</v>
      </c>
      <c r="X8" s="1">
        <v>2.54</v>
      </c>
      <c r="Y8" s="28">
        <v>29255.64</v>
      </c>
      <c r="Z8" s="28">
        <v>11761.79</v>
      </c>
      <c r="AA8" s="28">
        <v>14415.14</v>
      </c>
      <c r="AB8" s="44">
        <f si="2" t="shared"/>
        <v>43022.999999999993</v>
      </c>
      <c r="AC8" s="44">
        <f si="1" t="shared"/>
        <v>8712.437037037038</v>
      </c>
      <c r="AD8" s="44">
        <f si="3" t="shared"/>
        <v>5675.251968503937</v>
      </c>
      <c r="AE8" s="44">
        <f si="4" t="shared"/>
        <v>57410.689005540968</v>
      </c>
    </row>
    <row r="9" spans="1:31" x14ac:dyDescent="0.2">
      <c r="A9" s="45">
        <v>1999</v>
      </c>
      <c r="B9" s="43" t="s">
        <v>63</v>
      </c>
      <c r="C9" s="43" t="s">
        <v>47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9">
        <v>22984</v>
      </c>
      <c r="R9" s="50">
        <f>Q9+S9+T9</f>
        <v>505133</v>
      </c>
      <c r="S9" s="49">
        <v>250854</v>
      </c>
      <c r="T9" s="49">
        <v>231295</v>
      </c>
      <c r="U9" s="53"/>
      <c r="V9" s="1">
        <v>0.68</v>
      </c>
      <c r="W9" s="1">
        <v>1.35</v>
      </c>
      <c r="X9" s="1">
        <v>2.54</v>
      </c>
      <c r="Y9" s="28">
        <v>29301.88</v>
      </c>
      <c r="Z9" s="28">
        <v>13457.35</v>
      </c>
      <c r="AA9" s="28">
        <v>16211.21</v>
      </c>
      <c r="AB9" s="44">
        <f si="2" t="shared"/>
        <v>43091</v>
      </c>
      <c r="AC9" s="44">
        <f si="1" t="shared"/>
        <v>9968.4074074074069</v>
      </c>
      <c r="AD9" s="44">
        <f si="3" t="shared"/>
        <v>6382.3661417322828</v>
      </c>
      <c r="AE9" s="44">
        <f si="4" t="shared"/>
        <v>59441.773549139689</v>
      </c>
    </row>
    <row r="10" spans="1:31" x14ac:dyDescent="0.2">
      <c r="A10" s="45">
        <v>2000</v>
      </c>
      <c r="B10" s="43" t="s">
        <v>62</v>
      </c>
      <c r="C10" s="43" t="s">
        <v>47</v>
      </c>
      <c r="D10" s="46">
        <v>35772</v>
      </c>
      <c r="E10" s="46">
        <v>35699</v>
      </c>
      <c r="F10" s="46">
        <v>35866</v>
      </c>
      <c r="G10" s="46">
        <v>36500</v>
      </c>
      <c r="H10" s="46">
        <v>35776</v>
      </c>
      <c r="I10" s="46">
        <v>35106</v>
      </c>
      <c r="J10" s="46">
        <v>35429</v>
      </c>
      <c r="K10" s="46">
        <v>37529</v>
      </c>
      <c r="L10" s="46">
        <v>38374</v>
      </c>
      <c r="M10" s="46">
        <v>40741</v>
      </c>
      <c r="N10" s="46">
        <v>39652</v>
      </c>
      <c r="O10" s="46">
        <v>38275</v>
      </c>
      <c r="P10" s="46">
        <v>37166</v>
      </c>
      <c r="Q10" s="46">
        <v>20649</v>
      </c>
      <c r="R10" s="46">
        <f ref="R10:R12" si="5" t="shared">SUM(D10:Q10)</f>
        <v>502534</v>
      </c>
      <c r="S10" s="46">
        <f>IF(D10&gt;0,SUM(D10:J10),"")</f>
        <v>250148</v>
      </c>
      <c r="T10" s="51">
        <f ref="T10:T13" si="6" t="shared">IF(K10&gt;0,SUM(K10:P10),"")</f>
        <v>231737</v>
      </c>
      <c r="U10" s="53"/>
      <c r="V10" s="1">
        <v>0.68</v>
      </c>
      <c r="W10" s="1">
        <v>1.35</v>
      </c>
      <c r="X10" s="1">
        <v>2.54</v>
      </c>
      <c r="Y10" s="28">
        <v>29591.56</v>
      </c>
      <c r="Z10" s="28">
        <v>14040.56</v>
      </c>
      <c r="AA10" s="28">
        <v>17815.48</v>
      </c>
      <c r="AB10" s="44">
        <f si="2" t="shared"/>
        <v>43517</v>
      </c>
      <c r="AC10" s="44">
        <f si="1" t="shared"/>
        <v>10400.414814814814</v>
      </c>
      <c r="AD10" s="44">
        <f si="3" t="shared"/>
        <v>7013.9685039370079</v>
      </c>
      <c r="AE10" s="44">
        <f si="4" t="shared"/>
        <v>60931.383318751825</v>
      </c>
    </row>
    <row r="11" spans="1:31" x14ac:dyDescent="0.2">
      <c r="A11" s="45">
        <v>2001</v>
      </c>
      <c r="B11" s="43" t="s">
        <v>61</v>
      </c>
      <c r="C11" s="43" t="s">
        <v>47</v>
      </c>
      <c r="D11" s="46">
        <v>34596</v>
      </c>
      <c r="E11" s="46">
        <v>35137</v>
      </c>
      <c r="F11" s="46">
        <v>35666</v>
      </c>
      <c r="G11" s="46">
        <v>36162</v>
      </c>
      <c r="H11" s="46">
        <v>36766</v>
      </c>
      <c r="I11" s="46">
        <v>36147</v>
      </c>
      <c r="J11" s="46">
        <v>35819</v>
      </c>
      <c r="K11" s="46">
        <v>36307</v>
      </c>
      <c r="L11" s="46">
        <v>37966</v>
      </c>
      <c r="M11" s="46">
        <v>41394</v>
      </c>
      <c r="N11" s="46">
        <v>39159</v>
      </c>
      <c r="O11" s="46">
        <v>37829</v>
      </c>
      <c r="P11" s="46">
        <v>37124</v>
      </c>
      <c r="Q11" s="46">
        <v>18535</v>
      </c>
      <c r="R11" s="46">
        <f si="5" t="shared"/>
        <v>498607</v>
      </c>
      <c r="S11" s="46">
        <f ref="S11:S13" si="7" t="shared">IF(D11&gt;0,SUM(D11:J11),"")</f>
        <v>250293</v>
      </c>
      <c r="T11" s="51">
        <f si="6" t="shared"/>
        <v>229779</v>
      </c>
      <c r="U11" s="53"/>
      <c r="V11" s="1">
        <v>0.68</v>
      </c>
      <c r="W11" s="1">
        <v>1.35</v>
      </c>
      <c r="X11" s="1">
        <v>2.54</v>
      </c>
      <c r="Y11" s="28">
        <v>29954.68</v>
      </c>
      <c r="Z11" s="28">
        <v>14647.91</v>
      </c>
      <c r="AA11" s="28">
        <v>19122.46</v>
      </c>
      <c r="AB11" s="44">
        <f si="2" t="shared"/>
        <v>44051</v>
      </c>
      <c r="AC11" s="44">
        <f si="1" t="shared"/>
        <v>10850.303703703703</v>
      </c>
      <c r="AD11" s="44">
        <f si="3" t="shared"/>
        <v>7528.5275590551173</v>
      </c>
      <c r="AE11" s="44">
        <f si="4" t="shared"/>
        <v>62429.831262758817</v>
      </c>
    </row>
    <row r="12" spans="1:31" x14ac:dyDescent="0.2">
      <c r="A12" s="45">
        <v>2002</v>
      </c>
      <c r="B12" s="43" t="s">
        <v>60</v>
      </c>
      <c r="C12" s="43" t="s">
        <v>47</v>
      </c>
      <c r="D12" s="46">
        <v>33977</v>
      </c>
      <c r="E12" s="46">
        <v>33946</v>
      </c>
      <c r="F12" s="46">
        <v>34952</v>
      </c>
      <c r="G12" s="46">
        <v>35818</v>
      </c>
      <c r="H12" s="46">
        <v>36448</v>
      </c>
      <c r="I12" s="46">
        <v>36975</v>
      </c>
      <c r="J12" s="46">
        <v>36576</v>
      </c>
      <c r="K12" s="46">
        <v>36704</v>
      </c>
      <c r="L12" s="46">
        <v>36458</v>
      </c>
      <c r="M12" s="46">
        <v>40660</v>
      </c>
      <c r="N12" s="46">
        <v>39929</v>
      </c>
      <c r="O12" s="46">
        <v>37592</v>
      </c>
      <c r="P12" s="46">
        <v>36892</v>
      </c>
      <c r="Q12" s="46">
        <v>17364</v>
      </c>
      <c r="R12" s="46">
        <f si="5" t="shared"/>
        <v>494291</v>
      </c>
      <c r="S12" s="46">
        <f si="7" t="shared"/>
        <v>248692</v>
      </c>
      <c r="T12" s="51">
        <f si="6" t="shared"/>
        <v>228235</v>
      </c>
      <c r="U12" s="53"/>
      <c r="V12" s="1">
        <v>0.68</v>
      </c>
      <c r="W12" s="1">
        <v>1.35</v>
      </c>
      <c r="X12" s="1">
        <v>2.54</v>
      </c>
      <c r="Y12" s="28">
        <v>29862.2</v>
      </c>
      <c r="Z12" s="28">
        <v>15526.77</v>
      </c>
      <c r="AA12" s="28">
        <v>20073.240000000002</v>
      </c>
      <c r="AB12" s="44">
        <f si="2" t="shared"/>
        <v>43915</v>
      </c>
      <c r="AC12" s="44">
        <f si="1" t="shared"/>
        <v>11501.31111111111</v>
      </c>
      <c r="AD12" s="44">
        <f si="3" t="shared"/>
        <v>7902.8503937007881</v>
      </c>
      <c r="AE12" s="44">
        <f si="4" t="shared"/>
        <v>63319.161504811898</v>
      </c>
    </row>
    <row r="13" spans="1:31" x14ac:dyDescent="0.2">
      <c r="A13" s="45">
        <v>2003</v>
      </c>
      <c r="B13" s="43" t="s">
        <v>59</v>
      </c>
      <c r="C13" s="43" t="s">
        <v>47</v>
      </c>
      <c r="D13" s="46">
        <v>34249</v>
      </c>
      <c r="E13" s="46">
        <v>32979</v>
      </c>
      <c r="F13" s="46">
        <v>33957</v>
      </c>
      <c r="G13" s="46">
        <v>35204</v>
      </c>
      <c r="H13" s="46">
        <v>36106</v>
      </c>
      <c r="I13" s="46">
        <v>36729</v>
      </c>
      <c r="J13" s="46">
        <v>37548</v>
      </c>
      <c r="K13" s="46">
        <v>37666</v>
      </c>
      <c r="L13" s="46">
        <v>37115</v>
      </c>
      <c r="M13" s="46">
        <v>39818</v>
      </c>
      <c r="N13" s="46">
        <v>39126</v>
      </c>
      <c r="O13" s="46">
        <v>38443</v>
      </c>
      <c r="P13" s="46">
        <v>36469</v>
      </c>
      <c r="Q13" s="46">
        <v>14114</v>
      </c>
      <c r="R13" s="46">
        <f>SUM(D13:Q13)</f>
        <v>489523</v>
      </c>
      <c r="S13" s="46">
        <f si="7" t="shared"/>
        <v>246772</v>
      </c>
      <c r="T13" s="51">
        <f si="6" t="shared"/>
        <v>228637</v>
      </c>
      <c r="U13" s="53"/>
      <c r="V13" s="1">
        <v>0.68</v>
      </c>
      <c r="W13" s="1">
        <v>1.35</v>
      </c>
      <c r="X13" s="1">
        <v>2.54</v>
      </c>
      <c r="Y13" s="28">
        <v>29655.48</v>
      </c>
      <c r="Z13" s="28">
        <v>16208.26</v>
      </c>
      <c r="AA13" s="28">
        <v>21317.200000000001</v>
      </c>
      <c r="AB13" s="44">
        <f si="2" t="shared"/>
        <v>43610.999999999993</v>
      </c>
      <c r="AC13" s="44">
        <f si="1" t="shared"/>
        <v>12006.118518518519</v>
      </c>
      <c r="AD13" s="44">
        <f si="3" t="shared"/>
        <v>8392.5984251968512</v>
      </c>
      <c r="AE13" s="44">
        <f si="4" t="shared"/>
        <v>64009.716943715364</v>
      </c>
    </row>
    <row r="14" spans="1:31" x14ac:dyDescent="0.2">
      <c r="A14" s="45">
        <v>2004</v>
      </c>
      <c r="B14" s="43" t="s">
        <v>49</v>
      </c>
      <c r="C14" s="43" t="s">
        <v>47</v>
      </c>
      <c r="D14" s="51">
        <v>34090</v>
      </c>
      <c r="E14" s="51">
        <v>33047</v>
      </c>
      <c r="F14" s="51">
        <v>32767</v>
      </c>
      <c r="G14" s="51">
        <v>33653</v>
      </c>
      <c r="H14" s="51">
        <v>34803</v>
      </c>
      <c r="I14" s="51">
        <v>35861</v>
      </c>
      <c r="J14" s="51">
        <v>36581</v>
      </c>
      <c r="K14" s="51">
        <v>37693</v>
      </c>
      <c r="L14" s="51">
        <v>37281</v>
      </c>
      <c r="M14" s="51">
        <v>39434</v>
      </c>
      <c r="N14" s="51">
        <v>37958</v>
      </c>
      <c r="O14" s="51">
        <v>38027</v>
      </c>
      <c r="P14" s="51">
        <v>36728</v>
      </c>
      <c r="Q14" s="51">
        <v>19098</v>
      </c>
      <c r="R14" s="51">
        <f>IF(D14&gt;0,SUM(D14:Q14),"")</f>
        <v>487021</v>
      </c>
      <c r="S14" s="51">
        <f>IF(D14&gt;0,SUM(D14:J14),"")</f>
        <v>240802</v>
      </c>
      <c r="T14" s="51">
        <f>IF(K14&gt;0,SUM(K14:P14),"")</f>
        <v>227121</v>
      </c>
      <c r="U14" s="53"/>
      <c r="V14" s="1">
        <v>0.72</v>
      </c>
      <c r="W14" s="1">
        <v>1.21</v>
      </c>
      <c r="X14" s="1">
        <v>2.74</v>
      </c>
      <c r="Y14" s="28">
        <v>31286.16</v>
      </c>
      <c r="Z14" s="28">
        <v>15210.38</v>
      </c>
      <c r="AA14" s="28">
        <v>22058.37</v>
      </c>
      <c r="AB14" s="44">
        <f si="2" t="shared"/>
        <v>43453</v>
      </c>
      <c r="AC14" s="44">
        <f si="1" t="shared"/>
        <v>12570.561983471074</v>
      </c>
      <c r="AD14" s="44">
        <f si="3" t="shared"/>
        <v>8050.4999999999991</v>
      </c>
      <c r="AE14" s="44">
        <f si="4" t="shared"/>
        <v>64074.061983471074</v>
      </c>
    </row>
    <row r="15" spans="1:31" x14ac:dyDescent="0.2">
      <c r="A15" s="45">
        <v>2005</v>
      </c>
      <c r="B15" s="43" t="s">
        <v>50</v>
      </c>
      <c r="C15" s="43" t="s">
        <v>47</v>
      </c>
      <c r="D15" s="46">
        <v>35295</v>
      </c>
      <c r="E15" s="46">
        <v>33296</v>
      </c>
      <c r="F15" s="46">
        <v>33330</v>
      </c>
      <c r="G15" s="46">
        <v>33326</v>
      </c>
      <c r="H15" s="46">
        <v>34290</v>
      </c>
      <c r="I15" s="46">
        <v>35539</v>
      </c>
      <c r="J15" s="46">
        <v>36701</v>
      </c>
      <c r="K15" s="46">
        <v>37919</v>
      </c>
      <c r="L15" s="46">
        <v>38428</v>
      </c>
      <c r="M15" s="46">
        <v>40486</v>
      </c>
      <c r="N15" s="46">
        <v>38451</v>
      </c>
      <c r="O15" s="46">
        <v>36794</v>
      </c>
      <c r="P15" s="46">
        <v>36834</v>
      </c>
      <c r="Q15" s="46">
        <v>14322</v>
      </c>
      <c r="R15" s="51">
        <f ref="R15:R42" si="8" t="shared">IF(D15&gt;0,SUM(D15:Q15),"")</f>
        <v>485011</v>
      </c>
      <c r="S15" s="51">
        <f ref="S15:S42" si="9" t="shared">IF(D15&gt;0,SUM(D15:J15),"")</f>
        <v>241777</v>
      </c>
      <c r="T15" s="51">
        <f ref="T15:T42" si="10" t="shared">IF(K15&gt;0,SUM(K15:P15),"")</f>
        <v>228912</v>
      </c>
      <c r="U15" s="53"/>
      <c r="V15" s="1">
        <v>0.72</v>
      </c>
      <c r="W15" s="1">
        <v>1.21</v>
      </c>
      <c r="X15" s="1">
        <v>2.74</v>
      </c>
      <c r="Y15" s="28">
        <v>30908.880000000001</v>
      </c>
      <c r="Z15" s="28">
        <v>15801.3</v>
      </c>
      <c r="AA15" s="28">
        <v>22685.83</v>
      </c>
      <c r="AB15" s="44">
        <f si="2" t="shared"/>
        <v>42929</v>
      </c>
      <c r="AC15" s="44">
        <f si="1" t="shared"/>
        <v>13058.92561983471</v>
      </c>
      <c r="AD15" s="44">
        <f si="3" t="shared"/>
        <v>8279.5</v>
      </c>
      <c r="AE15" s="44">
        <f si="4" t="shared"/>
        <v>64267.425619834714</v>
      </c>
    </row>
    <row r="16" spans="1:31" x14ac:dyDescent="0.2">
      <c r="A16" s="45">
        <v>2006</v>
      </c>
      <c r="B16" s="43" t="s">
        <v>51</v>
      </c>
      <c r="C16" s="43" t="s">
        <v>47</v>
      </c>
      <c r="D16" s="46">
        <v>36713</v>
      </c>
      <c r="E16" s="46">
        <v>33916</v>
      </c>
      <c r="F16" s="46">
        <v>33626</v>
      </c>
      <c r="G16" s="46">
        <v>33588</v>
      </c>
      <c r="H16" s="46">
        <v>33743</v>
      </c>
      <c r="I16" s="46">
        <v>34716</v>
      </c>
      <c r="J16" s="46">
        <v>36141</v>
      </c>
      <c r="K16" s="46">
        <v>37521</v>
      </c>
      <c r="L16" s="46">
        <v>38097</v>
      </c>
      <c r="M16" s="46">
        <v>41196</v>
      </c>
      <c r="N16" s="46">
        <v>39580</v>
      </c>
      <c r="O16" s="46">
        <v>36940</v>
      </c>
      <c r="P16" s="46">
        <v>36434</v>
      </c>
      <c r="Q16" s="46">
        <v>11124</v>
      </c>
      <c r="R16" s="51">
        <f si="8" t="shared"/>
        <v>483335</v>
      </c>
      <c r="S16" s="51">
        <f si="9" t="shared"/>
        <v>242443</v>
      </c>
      <c r="T16" s="51">
        <f si="10" t="shared"/>
        <v>229768</v>
      </c>
      <c r="U16" s="53"/>
      <c r="V16" s="1">
        <v>0.72</v>
      </c>
      <c r="W16" s="1">
        <v>1.21</v>
      </c>
      <c r="X16" s="1">
        <v>2.74</v>
      </c>
      <c r="Y16" s="28">
        <v>30610.799999999999</v>
      </c>
      <c r="Z16" s="28">
        <v>15899.92</v>
      </c>
      <c r="AA16" s="28">
        <v>23639.35</v>
      </c>
      <c r="AB16" s="44">
        <f si="2" t="shared"/>
        <v>42515</v>
      </c>
      <c r="AC16" s="44">
        <f si="1" t="shared"/>
        <v>13140.429752066117</v>
      </c>
      <c r="AD16" s="44">
        <f si="3" t="shared"/>
        <v>8627.4999999999982</v>
      </c>
      <c r="AE16" s="44">
        <f si="4" t="shared"/>
        <v>64282.92975206612</v>
      </c>
    </row>
    <row r="17" spans="1:31" x14ac:dyDescent="0.2">
      <c r="A17" s="45">
        <v>2007</v>
      </c>
      <c r="B17" s="43" t="s">
        <v>52</v>
      </c>
      <c r="C17" s="43" t="s">
        <v>47</v>
      </c>
      <c r="D17" s="46">
        <v>37435</v>
      </c>
      <c r="E17" s="46">
        <v>34499</v>
      </c>
      <c r="F17" s="46">
        <v>34341</v>
      </c>
      <c r="G17" s="46">
        <v>34064</v>
      </c>
      <c r="H17" s="46">
        <v>34160</v>
      </c>
      <c r="I17" s="46">
        <v>34270</v>
      </c>
      <c r="J17" s="46">
        <v>35380</v>
      </c>
      <c r="K17" s="46">
        <v>37040</v>
      </c>
      <c r="L17" s="46">
        <v>38145</v>
      </c>
      <c r="M17" s="46">
        <v>41059</v>
      </c>
      <c r="N17" s="46">
        <v>40151</v>
      </c>
      <c r="O17" s="46">
        <v>38501</v>
      </c>
      <c r="P17" s="46">
        <v>37611</v>
      </c>
      <c r="Q17" s="46">
        <v>6449</v>
      </c>
      <c r="R17" s="51">
        <f si="8" t="shared"/>
        <v>483105</v>
      </c>
      <c r="S17" s="51">
        <f si="9" t="shared"/>
        <v>244149</v>
      </c>
      <c r="T17" s="51">
        <f si="10" t="shared"/>
        <v>232507</v>
      </c>
      <c r="U17" s="53"/>
      <c r="V17" s="1">
        <v>0.72</v>
      </c>
      <c r="W17" s="1">
        <v>1.21</v>
      </c>
      <c r="X17" s="1">
        <v>2.74</v>
      </c>
      <c r="Y17" s="28">
        <v>30096.720000000001</v>
      </c>
      <c r="Z17" s="28">
        <v>15549.96</v>
      </c>
      <c r="AA17" s="28">
        <v>24383.26</v>
      </c>
      <c r="AB17" s="44">
        <f si="2" t="shared"/>
        <v>41801</v>
      </c>
      <c r="AC17" s="44">
        <f si="1" t="shared"/>
        <v>12851.206611570247</v>
      </c>
      <c r="AD17" s="44">
        <f si="3" t="shared"/>
        <v>8898.9999999999982</v>
      </c>
      <c r="AE17" s="44">
        <f si="4" t="shared"/>
        <v>63551.206611570247</v>
      </c>
    </row>
    <row r="18" spans="1:31" x14ac:dyDescent="0.2">
      <c r="A18" s="45">
        <v>2008</v>
      </c>
      <c r="B18" s="43" t="s">
        <v>53</v>
      </c>
      <c r="C18" s="43" t="s">
        <v>47</v>
      </c>
      <c r="D18" s="46">
        <v>37592</v>
      </c>
      <c r="E18" s="46">
        <v>34981</v>
      </c>
      <c r="F18" s="46">
        <v>34698</v>
      </c>
      <c r="G18" s="46">
        <v>34540</v>
      </c>
      <c r="H18" s="46">
        <v>34245</v>
      </c>
      <c r="I18" s="46">
        <v>34329</v>
      </c>
      <c r="J18" s="46">
        <v>34576</v>
      </c>
      <c r="K18" s="46">
        <v>35971</v>
      </c>
      <c r="L18" s="46">
        <v>37031</v>
      </c>
      <c r="M18" s="46">
        <v>40126</v>
      </c>
      <c r="N18" s="46">
        <v>39556</v>
      </c>
      <c r="O18" s="46">
        <v>38774</v>
      </c>
      <c r="P18" s="46">
        <v>38448</v>
      </c>
      <c r="Q18" s="46">
        <v>7717</v>
      </c>
      <c r="R18" s="51">
        <f si="8" t="shared"/>
        <v>482584</v>
      </c>
      <c r="S18" s="51">
        <f si="9" t="shared"/>
        <v>244961</v>
      </c>
      <c r="T18" s="51">
        <f si="10" t="shared"/>
        <v>229906</v>
      </c>
      <c r="U18" s="53"/>
      <c r="V18" s="1">
        <v>0.72</v>
      </c>
      <c r="W18" s="1">
        <v>1.21</v>
      </c>
      <c r="X18" s="1">
        <v>2.74</v>
      </c>
      <c r="Y18" s="28">
        <v>29139.84</v>
      </c>
      <c r="Z18" s="28">
        <v>15719.65</v>
      </c>
      <c r="AA18" s="28">
        <v>25294.31</v>
      </c>
      <c r="AB18" s="44">
        <f si="2" t="shared"/>
        <v>40472</v>
      </c>
      <c r="AC18" s="44">
        <f si="2" t="shared"/>
        <v>12991.446280991735</v>
      </c>
      <c r="AD18" s="44">
        <f si="3" t="shared"/>
        <v>9231.5</v>
      </c>
      <c r="AE18" s="44">
        <f si="4" t="shared"/>
        <v>62694.946280991731</v>
      </c>
    </row>
    <row r="19" spans="1:31" x14ac:dyDescent="0.2">
      <c r="A19" s="45">
        <v>2009</v>
      </c>
      <c r="B19" s="43" t="s">
        <v>54</v>
      </c>
      <c r="C19" s="43" t="s">
        <v>47</v>
      </c>
      <c r="D19" s="46">
        <v>37819</v>
      </c>
      <c r="E19" s="46">
        <v>34874</v>
      </c>
      <c r="F19" s="46">
        <v>34855</v>
      </c>
      <c r="G19" s="46">
        <v>34709</v>
      </c>
      <c r="H19" s="46">
        <v>34590</v>
      </c>
      <c r="I19" s="46">
        <v>34421</v>
      </c>
      <c r="J19" s="46">
        <v>34557</v>
      </c>
      <c r="K19" s="46">
        <v>35152</v>
      </c>
      <c r="L19" s="46">
        <v>36040</v>
      </c>
      <c r="M19" s="46">
        <v>38992</v>
      </c>
      <c r="N19" s="46">
        <v>39306</v>
      </c>
      <c r="O19" s="46">
        <v>38199</v>
      </c>
      <c r="P19" s="46">
        <v>39114</v>
      </c>
      <c r="Q19" s="46">
        <v>7980.7999999999884</v>
      </c>
      <c r="R19" s="51">
        <f si="8" t="shared"/>
        <v>480608.8</v>
      </c>
      <c r="S19" s="51">
        <f si="9" t="shared"/>
        <v>245825</v>
      </c>
      <c r="T19" s="51">
        <f si="10" t="shared"/>
        <v>226803</v>
      </c>
      <c r="U19" s="53"/>
      <c r="V19" s="1">
        <v>0.72</v>
      </c>
      <c r="W19" s="1">
        <v>1.21</v>
      </c>
      <c r="X19" s="1">
        <v>2.74</v>
      </c>
      <c r="Y19" s="28">
        <v>28230.48</v>
      </c>
      <c r="Z19" s="28">
        <v>16047.25</v>
      </c>
      <c r="AA19" s="28">
        <v>23957.19</v>
      </c>
      <c r="AB19" s="44">
        <f si="2" t="shared"/>
        <v>39209</v>
      </c>
      <c r="AC19" s="44">
        <f si="2" t="shared"/>
        <v>13262.190082644629</v>
      </c>
      <c r="AD19" s="44">
        <f si="3" t="shared"/>
        <v>8743.4999999999982</v>
      </c>
      <c r="AE19" s="44">
        <f si="4" t="shared"/>
        <v>61214.690082644629</v>
      </c>
    </row>
    <row r="20" spans="1:31" x14ac:dyDescent="0.2">
      <c r="A20" s="45">
        <v>2010</v>
      </c>
      <c r="B20" s="43" t="s">
        <v>55</v>
      </c>
      <c r="C20" s="43" t="s">
        <v>47</v>
      </c>
      <c r="D20" s="46">
        <v>38522</v>
      </c>
      <c r="E20" s="46">
        <v>34855</v>
      </c>
      <c r="F20" s="46">
        <v>34961</v>
      </c>
      <c r="G20" s="46">
        <v>35235</v>
      </c>
      <c r="H20" s="46">
        <v>35031</v>
      </c>
      <c r="I20" s="46">
        <v>34802</v>
      </c>
      <c r="J20" s="46">
        <v>34707</v>
      </c>
      <c r="K20" s="46">
        <v>35107</v>
      </c>
      <c r="L20" s="46">
        <v>35324</v>
      </c>
      <c r="M20" s="46">
        <v>38048</v>
      </c>
      <c r="N20" s="46">
        <v>38116</v>
      </c>
      <c r="O20" s="46">
        <v>37779</v>
      </c>
      <c r="P20" s="46">
        <v>38050</v>
      </c>
      <c r="Q20" s="46">
        <v>6482</v>
      </c>
      <c r="R20" s="51">
        <f si="8" t="shared"/>
        <v>477019</v>
      </c>
      <c r="S20" s="51">
        <f si="9" t="shared"/>
        <v>248113</v>
      </c>
      <c r="T20" s="51">
        <f si="10" t="shared"/>
        <v>222424</v>
      </c>
      <c r="U20" s="53"/>
      <c r="V20" s="1">
        <v>0.72</v>
      </c>
      <c r="W20" s="1">
        <v>1.21</v>
      </c>
      <c r="X20" s="1">
        <v>2.74</v>
      </c>
      <c r="Y20" s="28">
        <v>27423.360000000001</v>
      </c>
      <c r="Z20" s="28">
        <v>16794.599999999999</v>
      </c>
      <c r="AA20" s="28">
        <v>21800.81</v>
      </c>
      <c r="AB20" s="44">
        <f si="2" t="shared"/>
        <v>38088</v>
      </c>
      <c r="AC20" s="44">
        <f si="2" t="shared"/>
        <v>13879.8347107438</v>
      </c>
      <c r="AD20" s="44">
        <f si="3" t="shared"/>
        <v>7956.5</v>
      </c>
      <c r="AE20" s="44">
        <f si="4" t="shared"/>
        <v>59924.334710743802</v>
      </c>
    </row>
    <row r="21" spans="1:31" x14ac:dyDescent="0.2">
      <c r="A21" s="45">
        <v>2011</v>
      </c>
      <c r="B21" s="43" t="s">
        <v>56</v>
      </c>
      <c r="C21" s="43" t="s">
        <v>47</v>
      </c>
      <c r="D21" s="51">
        <v>39053.300000000003</v>
      </c>
      <c r="E21" s="51">
        <v>35342.199999999997</v>
      </c>
      <c r="F21" s="51">
        <v>34977.9</v>
      </c>
      <c r="G21" s="51">
        <v>35128</v>
      </c>
      <c r="H21" s="51">
        <v>35380.199999999997</v>
      </c>
      <c r="I21" s="51">
        <v>35156.6</v>
      </c>
      <c r="J21" s="51">
        <v>35113</v>
      </c>
      <c r="K21" s="51">
        <v>35290</v>
      </c>
      <c r="L21" s="51">
        <v>35383.599999999999</v>
      </c>
      <c r="M21" s="51">
        <v>37480.400000000001</v>
      </c>
      <c r="N21" s="51">
        <v>37570.5</v>
      </c>
      <c r="O21" s="51">
        <v>36881.4</v>
      </c>
      <c r="P21" s="51">
        <v>38561.699999999997</v>
      </c>
      <c r="Q21" s="51">
        <v>2910</v>
      </c>
      <c r="R21" s="51">
        <f si="8" t="shared"/>
        <v>474228.8</v>
      </c>
      <c r="S21" s="51">
        <f si="9" t="shared"/>
        <v>250151.19999999998</v>
      </c>
      <c r="T21" s="51">
        <f si="10" t="shared"/>
        <v>221167.59999999998</v>
      </c>
      <c r="U21" s="53"/>
      <c r="V21" s="1">
        <v>0.72</v>
      </c>
      <c r="W21" s="1">
        <v>1.21</v>
      </c>
      <c r="X21" s="1">
        <v>2.74</v>
      </c>
      <c r="Y21" s="28">
        <v>26704.080000000002</v>
      </c>
      <c r="Z21" s="28">
        <v>17503.2</v>
      </c>
      <c r="AA21" s="28">
        <v>21285.69</v>
      </c>
      <c r="AB21" s="44">
        <f si="2" t="shared"/>
        <v>37089.000000000007</v>
      </c>
      <c r="AC21" s="44">
        <f si="2" t="shared"/>
        <v>14465.454545454546</v>
      </c>
      <c r="AD21" s="44">
        <f si="3" t="shared"/>
        <v>7768.4999999999991</v>
      </c>
      <c r="AE21" s="44">
        <f si="4" t="shared"/>
        <v>59322.954545454551</v>
      </c>
    </row>
    <row r="22" spans="1:31" x14ac:dyDescent="0.2">
      <c r="A22" s="45">
        <v>2012</v>
      </c>
      <c r="B22" s="43" t="s">
        <v>41</v>
      </c>
      <c r="C22" s="43" t="s">
        <v>47</v>
      </c>
      <c r="D22" s="51">
        <v>39320.300000000003</v>
      </c>
      <c r="E22" s="51">
        <v>35532.199999999997</v>
      </c>
      <c r="F22" s="51">
        <v>35289.599999999999</v>
      </c>
      <c r="G22" s="51">
        <v>35111.1</v>
      </c>
      <c r="H22" s="51">
        <v>35235.4</v>
      </c>
      <c r="I22" s="51">
        <v>35526.5</v>
      </c>
      <c r="J22" s="51">
        <v>35253.4</v>
      </c>
      <c r="K22" s="51">
        <v>35643.699999999997</v>
      </c>
      <c r="L22" s="51">
        <v>35467</v>
      </c>
      <c r="M22" s="51">
        <v>37195.599999999999</v>
      </c>
      <c r="N22" s="51">
        <v>36735.800000000003</v>
      </c>
      <c r="O22" s="51">
        <v>36461.199999999997</v>
      </c>
      <c r="P22" s="51">
        <v>37719.199999999997</v>
      </c>
      <c r="Q22" s="51">
        <v>3002</v>
      </c>
      <c r="R22" s="51">
        <f si="8" t="shared"/>
        <v>473493</v>
      </c>
      <c r="S22" s="51">
        <f si="9" t="shared"/>
        <v>251268.5</v>
      </c>
      <c r="T22" s="51">
        <f si="10" t="shared"/>
        <v>219222.5</v>
      </c>
      <c r="U22" s="53"/>
      <c r="V22" s="1">
        <v>0.72</v>
      </c>
      <c r="W22" s="1">
        <v>1.21</v>
      </c>
      <c r="X22" s="1">
        <v>2.74</v>
      </c>
      <c r="Y22" s="28">
        <v>26529.84</v>
      </c>
      <c r="Z22" s="28">
        <v>18203.57</v>
      </c>
      <c r="AA22" s="28">
        <v>20869.21</v>
      </c>
      <c r="AB22" s="44">
        <f si="2" t="shared"/>
        <v>36847</v>
      </c>
      <c r="AC22" s="44">
        <f si="2" t="shared"/>
        <v>15044.272727272728</v>
      </c>
      <c r="AD22" s="44">
        <f si="3" t="shared"/>
        <v>7616.4999999999991</v>
      </c>
      <c r="AE22" s="44">
        <f si="4" t="shared"/>
        <v>59507.772727272728</v>
      </c>
    </row>
    <row r="23" spans="1:31" x14ac:dyDescent="0.2">
      <c r="A23" s="45">
        <v>2013</v>
      </c>
      <c r="B23" s="43" t="s">
        <v>42</v>
      </c>
      <c r="C23" s="43" t="s">
        <v>47</v>
      </c>
      <c r="D23" s="51">
        <v>39877.4</v>
      </c>
      <c r="E23" s="51">
        <v>35960.199999999997</v>
      </c>
      <c r="F23" s="51">
        <v>35541.199999999997</v>
      </c>
      <c r="G23" s="51">
        <v>35508</v>
      </c>
      <c r="H23" s="51">
        <v>35127.300000000003</v>
      </c>
      <c r="I23" s="51">
        <v>35301.9</v>
      </c>
      <c r="J23" s="51">
        <v>35705.300000000003</v>
      </c>
      <c r="K23" s="51">
        <v>35669.800000000003</v>
      </c>
      <c r="L23" s="51">
        <v>35729.699999999997</v>
      </c>
      <c r="M23" s="51">
        <v>36928.9</v>
      </c>
      <c r="N23" s="51">
        <v>36518.300000000003</v>
      </c>
      <c r="O23" s="51">
        <v>35637.1</v>
      </c>
      <c r="P23" s="51">
        <v>37076.300000000003</v>
      </c>
      <c r="Q23" s="51">
        <v>2922.6000000000349</v>
      </c>
      <c r="R23" s="51">
        <f si="8" t="shared"/>
        <v>473504</v>
      </c>
      <c r="S23" s="51">
        <f si="9" t="shared"/>
        <v>253021.3</v>
      </c>
      <c r="T23" s="51">
        <f si="10" t="shared"/>
        <v>217560.10000000003</v>
      </c>
      <c r="U23" s="53"/>
      <c r="V23" s="1">
        <v>0.72</v>
      </c>
      <c r="W23" s="1">
        <v>1.21</v>
      </c>
      <c r="X23" s="1">
        <v>2.74</v>
      </c>
      <c r="Y23" s="28">
        <v>25776.720000000001</v>
      </c>
      <c r="Z23" s="28">
        <v>18136.41</v>
      </c>
      <c r="AA23" s="28">
        <v>20851.400000000001</v>
      </c>
      <c r="AB23" s="44">
        <f si="2" t="shared"/>
        <v>35801</v>
      </c>
      <c r="AC23" s="44">
        <f si="2" t="shared"/>
        <v>14988.768595041323</v>
      </c>
      <c r="AD23" s="44">
        <f si="3" t="shared"/>
        <v>7610</v>
      </c>
      <c r="AE23" s="44">
        <f si="4" t="shared"/>
        <v>58399.768595041322</v>
      </c>
    </row>
    <row r="24" spans="1:31" x14ac:dyDescent="0.2">
      <c r="A24" s="45">
        <v>2014</v>
      </c>
      <c r="B24" s="43" t="s">
        <v>43</v>
      </c>
      <c r="C24" s="43" t="s">
        <v>47</v>
      </c>
      <c r="D24" s="51">
        <v>40908.199999999997</v>
      </c>
      <c r="E24" s="51">
        <v>36878.300000000003</v>
      </c>
      <c r="F24" s="51">
        <v>36034.699999999997</v>
      </c>
      <c r="G24" s="51">
        <v>35608.5</v>
      </c>
      <c r="H24" s="51">
        <v>35643.599999999999</v>
      </c>
      <c r="I24" s="51">
        <v>35295.5</v>
      </c>
      <c r="J24" s="51">
        <v>35637</v>
      </c>
      <c r="K24" s="51">
        <v>36213.4</v>
      </c>
      <c r="L24" s="51">
        <v>35858.699999999997</v>
      </c>
      <c r="M24" s="51">
        <v>36945.699999999997</v>
      </c>
      <c r="N24" s="51">
        <v>36416.699999999997</v>
      </c>
      <c r="O24" s="51">
        <v>35722.400000000001</v>
      </c>
      <c r="P24" s="51">
        <v>36451</v>
      </c>
      <c r="Q24" s="51">
        <v>2631.2999999999302</v>
      </c>
      <c r="R24" s="51">
        <f si="8" t="shared"/>
        <v>476245</v>
      </c>
      <c r="S24" s="51">
        <f si="9" t="shared"/>
        <v>256005.80000000002</v>
      </c>
      <c r="T24" s="51">
        <f si="10" t="shared"/>
        <v>217607.9</v>
      </c>
      <c r="U24" s="53"/>
      <c r="V24" s="1">
        <v>0.72</v>
      </c>
      <c r="W24" s="1">
        <v>1.21</v>
      </c>
      <c r="X24" s="1">
        <v>2.74</v>
      </c>
      <c r="Y24" s="28">
        <v>24739.200000000001</v>
      </c>
      <c r="Z24" s="28">
        <v>18101.650000000001</v>
      </c>
      <c r="AA24" s="28">
        <v>20510.27</v>
      </c>
      <c r="AB24" s="44">
        <f si="2" t="shared"/>
        <v>34360</v>
      </c>
      <c r="AC24" s="44">
        <f si="2" t="shared"/>
        <v>14960.041322314051</v>
      </c>
      <c r="AD24" s="44">
        <f si="3" t="shared"/>
        <v>7485.5</v>
      </c>
      <c r="AE24" s="44">
        <f si="4" t="shared"/>
        <v>56805.541322314049</v>
      </c>
    </row>
    <row r="25" spans="1:31" x14ac:dyDescent="0.2">
      <c r="A25" s="45">
        <v>2015</v>
      </c>
      <c r="B25" s="43" t="s">
        <v>44</v>
      </c>
      <c r="C25" s="43" t="s">
        <v>47</v>
      </c>
      <c r="D25" s="51">
        <v>40992.6</v>
      </c>
      <c r="E25" s="51">
        <v>37547.800000000003</v>
      </c>
      <c r="F25" s="51">
        <v>36866.5</v>
      </c>
      <c r="G25" s="51">
        <v>36170.300000000003</v>
      </c>
      <c r="H25" s="51">
        <v>35751.800000000003</v>
      </c>
      <c r="I25" s="51">
        <v>35772</v>
      </c>
      <c r="J25" s="51">
        <v>35517.699999999997</v>
      </c>
      <c r="K25" s="51">
        <v>35829.199999999997</v>
      </c>
      <c r="L25" s="51">
        <v>36380.400000000001</v>
      </c>
      <c r="M25" s="51">
        <v>37092.9</v>
      </c>
      <c r="N25" s="51">
        <v>36521.599999999999</v>
      </c>
      <c r="O25" s="51">
        <v>35631.800000000003</v>
      </c>
      <c r="P25" s="51">
        <v>36457.9</v>
      </c>
      <c r="Q25" s="51">
        <v>2388.3999999999651</v>
      </c>
      <c r="R25" s="51">
        <f si="8" t="shared"/>
        <v>478920.9</v>
      </c>
      <c r="S25" s="51">
        <f si="9" t="shared"/>
        <v>258618.7</v>
      </c>
      <c r="T25" s="51">
        <f si="10" t="shared"/>
        <v>217913.80000000002</v>
      </c>
      <c r="U25" s="53"/>
      <c r="V25" s="1">
        <v>0.72</v>
      </c>
      <c r="W25" s="1">
        <v>1.21</v>
      </c>
      <c r="X25" s="1">
        <v>2.74</v>
      </c>
      <c r="Y25" s="28">
        <v>24278.400000000001</v>
      </c>
      <c r="Z25" s="28">
        <v>17875.28</v>
      </c>
      <c r="AA25" s="28">
        <v>20262.3</v>
      </c>
      <c r="AB25" s="44">
        <f si="2" t="shared"/>
        <v>33720</v>
      </c>
      <c r="AC25" s="44">
        <f si="2" t="shared"/>
        <v>14772.958677685951</v>
      </c>
      <c r="AD25" s="44">
        <f si="3" t="shared"/>
        <v>7394.9999999999991</v>
      </c>
      <c r="AE25" s="44">
        <f si="4" t="shared"/>
        <v>55887.958677685951</v>
      </c>
    </row>
    <row r="26" spans="1:31" x14ac:dyDescent="0.2">
      <c r="A26" s="45">
        <v>2016</v>
      </c>
      <c r="B26" s="43" t="s">
        <v>45</v>
      </c>
      <c r="C26" s="43" t="s">
        <v>47</v>
      </c>
      <c r="D26" s="46">
        <v>40045.800000000003</v>
      </c>
      <c r="E26" s="46">
        <v>37562.699999999997</v>
      </c>
      <c r="F26" s="46">
        <v>37547.300000000003</v>
      </c>
      <c r="G26" s="46">
        <v>36913</v>
      </c>
      <c r="H26" s="46">
        <v>36217</v>
      </c>
      <c r="I26" s="46">
        <v>35847.699999999997</v>
      </c>
      <c r="J26" s="46">
        <v>35975.300000000003</v>
      </c>
      <c r="K26" s="46">
        <v>35841</v>
      </c>
      <c r="L26" s="46">
        <v>35991.199999999997</v>
      </c>
      <c r="M26" s="46">
        <v>37569.699999999997</v>
      </c>
      <c r="N26" s="46">
        <v>36780.300000000003</v>
      </c>
      <c r="O26" s="46">
        <v>35970.699999999997</v>
      </c>
      <c r="P26" s="46">
        <v>36299.4</v>
      </c>
      <c r="Q26" s="46">
        <v>2210.7999999999884</v>
      </c>
      <c r="R26" s="51">
        <f si="8" t="shared"/>
        <v>480771.9</v>
      </c>
      <c r="S26" s="51">
        <f si="9" t="shared"/>
        <v>260108.79999999999</v>
      </c>
      <c r="T26" s="51">
        <f si="10" t="shared"/>
        <v>218452.30000000002</v>
      </c>
      <c r="U26" s="53"/>
      <c r="V26" s="1">
        <v>0.72</v>
      </c>
      <c r="W26" s="1">
        <v>1.21</v>
      </c>
      <c r="X26" s="1">
        <v>2.74</v>
      </c>
      <c r="Y26" s="28">
        <v>24067.439999999999</v>
      </c>
      <c r="Z26" s="28">
        <v>17624.18</v>
      </c>
      <c r="AA26" s="28">
        <v>19930.759999999998</v>
      </c>
      <c r="AB26" s="44">
        <f si="2" t="shared"/>
        <v>33427</v>
      </c>
      <c r="AC26" s="44">
        <f si="2" t="shared"/>
        <v>14565.438016528926</v>
      </c>
      <c r="AD26" s="44">
        <f si="3" t="shared"/>
        <v>7273.9999999999991</v>
      </c>
      <c r="AE26" s="44">
        <f si="4" t="shared"/>
        <v>55266.438016528926</v>
      </c>
    </row>
    <row r="27" spans="1:31" x14ac:dyDescent="0.2">
      <c r="A27" s="45">
        <v>2017</v>
      </c>
      <c r="B27" s="43" t="s">
        <v>96</v>
      </c>
      <c r="C27" s="43" t="s">
        <v>47</v>
      </c>
      <c r="D27" s="47">
        <v>39354.699999999997</v>
      </c>
      <c r="E27" s="47">
        <v>36510.1</v>
      </c>
      <c r="F27" s="47">
        <v>37717.1</v>
      </c>
      <c r="G27" s="47">
        <v>37681.5</v>
      </c>
      <c r="H27" s="47">
        <v>37177.699999999997</v>
      </c>
      <c r="I27" s="47">
        <v>36467.199999999997</v>
      </c>
      <c r="J27" s="47">
        <v>36091</v>
      </c>
      <c r="K27" s="47">
        <v>36504.699999999997</v>
      </c>
      <c r="L27" s="47">
        <v>36126.800000000003</v>
      </c>
      <c r="M27" s="47">
        <v>37287.5</v>
      </c>
      <c r="N27" s="47">
        <v>37413.1</v>
      </c>
      <c r="O27" s="47">
        <v>36270.699999999997</v>
      </c>
      <c r="P27" s="47">
        <v>36645.1</v>
      </c>
      <c r="Q27" s="47">
        <v>2203.7000000000698</v>
      </c>
      <c r="R27" s="51">
        <v>483450.9</v>
      </c>
      <c r="S27" s="51">
        <f si="9" t="shared"/>
        <v>260999.3</v>
      </c>
      <c r="T27" s="51">
        <f si="10" t="shared"/>
        <v>220247.9</v>
      </c>
      <c r="V27" s="1">
        <v>0.72</v>
      </c>
      <c r="W27" s="1">
        <v>1.21</v>
      </c>
      <c r="X27" s="1">
        <v>2.74</v>
      </c>
      <c r="Y27" s="28">
        <v>24045.120000000006</v>
      </c>
      <c r="Z27" s="28">
        <v>17099.659999999996</v>
      </c>
      <c r="AA27" s="28">
        <v>21521.33</v>
      </c>
      <c r="AB27" s="44">
        <f ref="AB27" si="11" t="shared">Y27/V27</f>
        <v>33396.000000000007</v>
      </c>
      <c r="AC27" s="44">
        <f ref="AC27" si="12" t="shared">Z27/W27</f>
        <v>14131.950413223138</v>
      </c>
      <c r="AD27" s="44">
        <f ref="AD27" si="13" t="shared">AA27/X27</f>
        <v>7854.5</v>
      </c>
      <c r="AE27" s="44">
        <f si="4" t="shared"/>
        <v>55382.450413223145</v>
      </c>
    </row>
    <row r="28" spans="1:31" x14ac:dyDescent="0.2">
      <c r="A28" s="45">
        <v>2018</v>
      </c>
      <c r="B28" s="43" t="s">
        <v>104</v>
      </c>
      <c r="C28" s="43" t="s">
        <v>47</v>
      </c>
      <c r="D28" s="47">
        <v>38196</v>
      </c>
      <c r="E28" s="47">
        <v>36017</v>
      </c>
      <c r="F28" s="47">
        <v>36599</v>
      </c>
      <c r="G28" s="47">
        <v>37888</v>
      </c>
      <c r="H28" s="47">
        <v>37860</v>
      </c>
      <c r="I28" s="47">
        <v>37312</v>
      </c>
      <c r="J28" s="47">
        <v>36761</v>
      </c>
      <c r="K28" s="47">
        <v>36379</v>
      </c>
      <c r="L28" s="47">
        <v>36576</v>
      </c>
      <c r="M28" s="47">
        <v>37224</v>
      </c>
      <c r="N28" s="47">
        <v>37056</v>
      </c>
      <c r="O28" s="47">
        <v>36831</v>
      </c>
      <c r="P28" s="47">
        <v>36889</v>
      </c>
      <c r="Q28" s="47">
        <v>2237</v>
      </c>
      <c r="R28" s="51">
        <f si="8" t="shared"/>
        <v>483825</v>
      </c>
      <c r="S28" s="51">
        <f si="9" t="shared"/>
        <v>260633</v>
      </c>
      <c r="T28" s="51">
        <f si="10" t="shared"/>
        <v>220955</v>
      </c>
      <c r="V28" s="1">
        <v>0.72</v>
      </c>
      <c r="W28" s="1">
        <v>1.21</v>
      </c>
      <c r="X28" s="1">
        <v>2.74</v>
      </c>
      <c r="Y28" s="28">
        <v>24236.640000000018</v>
      </c>
      <c r="Z28" s="28">
        <v>16842.14</v>
      </c>
      <c r="AA28" s="28">
        <v>23257.119999999992</v>
      </c>
      <c r="AB28" s="44">
        <f>Y28/V28</f>
        <v>33662.000000000029</v>
      </c>
      <c r="AC28" s="44">
        <f>Z28/W28</f>
        <v>13919.123966942148</v>
      </c>
      <c r="AD28" s="44">
        <f>AA28/X28</f>
        <v>8487.9999999999964</v>
      </c>
      <c r="AE28" s="44">
        <f si="4" t="shared"/>
        <v>56069.123966942178</v>
      </c>
    </row>
    <row r="29" spans="1:31" x14ac:dyDescent="0.2">
      <c r="A29" s="45"/>
      <c r="R29" s="51" t="str">
        <f si="8" t="shared"/>
        <v/>
      </c>
      <c r="S29" s="51" t="str">
        <f si="9" t="shared"/>
        <v/>
      </c>
      <c r="T29" s="51" t="str">
        <f si="10" t="shared"/>
        <v/>
      </c>
      <c r="AE29" s="44" t="str">
        <f si="4" t="shared"/>
        <v/>
      </c>
    </row>
    <row r="30" spans="1:31" x14ac:dyDescent="0.2">
      <c r="A30" s="45"/>
      <c r="R30" s="51" t="str">
        <f si="8" t="shared"/>
        <v/>
      </c>
      <c r="S30" s="51" t="str">
        <f si="9" t="shared"/>
        <v/>
      </c>
      <c r="T30" s="51" t="str">
        <f si="10" t="shared"/>
        <v/>
      </c>
      <c r="AE30" s="44" t="str">
        <f si="4" t="shared"/>
        <v/>
      </c>
    </row>
    <row r="31" spans="1:31" x14ac:dyDescent="0.2">
      <c r="A31" s="45"/>
      <c r="R31" s="51"/>
      <c r="S31" s="51"/>
      <c r="T31" s="51"/>
      <c r="AE31" s="44" t="str">
        <f si="4" t="shared"/>
        <v/>
      </c>
    </row>
    <row r="32" spans="1:31" x14ac:dyDescent="0.2">
      <c r="A32" s="45"/>
      <c r="R32" s="51"/>
      <c r="S32" s="51"/>
      <c r="T32" s="51"/>
    </row>
    <row r="33" spans="1:20" x14ac:dyDescent="0.2">
      <c r="A33" s="45"/>
      <c r="R33" s="51"/>
      <c r="S33" s="51"/>
      <c r="T33" s="51"/>
    </row>
    <row r="34" spans="1:20" x14ac:dyDescent="0.2">
      <c r="A34" s="45"/>
      <c r="R34" s="51"/>
      <c r="S34" s="51"/>
      <c r="T34" s="51"/>
    </row>
    <row r="35" spans="1:20" x14ac:dyDescent="0.2">
      <c r="A35" s="45"/>
      <c r="R35" s="51"/>
      <c r="S35" s="51"/>
      <c r="T35" s="51"/>
    </row>
    <row r="36" spans="1:20" x14ac:dyDescent="0.2">
      <c r="A36" s="45"/>
      <c r="R36" s="51"/>
      <c r="S36" s="51"/>
      <c r="T36" s="51"/>
    </row>
    <row r="37" spans="1:20" x14ac:dyDescent="0.2">
      <c r="A37" s="45"/>
      <c r="R37" s="51" t="str">
        <f si="8" t="shared"/>
        <v/>
      </c>
      <c r="S37" s="51" t="str">
        <f si="9" t="shared"/>
        <v/>
      </c>
      <c r="T37" s="51" t="str">
        <f si="10" t="shared"/>
        <v/>
      </c>
    </row>
    <row r="38" spans="1:20" x14ac:dyDescent="0.2">
      <c r="R38" s="51" t="str">
        <f si="8" t="shared"/>
        <v/>
      </c>
      <c r="S38" s="51" t="str">
        <f si="9" t="shared"/>
        <v/>
      </c>
      <c r="T38" s="51" t="str">
        <f si="10" t="shared"/>
        <v/>
      </c>
    </row>
    <row r="39" spans="1:20" x14ac:dyDescent="0.2">
      <c r="R39" s="51" t="str">
        <f si="8" t="shared"/>
        <v/>
      </c>
      <c r="S39" s="51" t="str">
        <f si="9" t="shared"/>
        <v/>
      </c>
      <c r="T39" s="51" t="str">
        <f si="10" t="shared"/>
        <v/>
      </c>
    </row>
    <row r="40" spans="1:20" x14ac:dyDescent="0.2">
      <c r="R40" s="51" t="str">
        <f si="8" t="shared"/>
        <v/>
      </c>
      <c r="S40" s="51" t="str">
        <f si="9" t="shared"/>
        <v/>
      </c>
      <c r="T40" s="51" t="str">
        <f si="10" t="shared"/>
        <v/>
      </c>
    </row>
    <row r="41" spans="1:20" x14ac:dyDescent="0.2">
      <c r="R41" s="51" t="str">
        <f si="8" t="shared"/>
        <v/>
      </c>
      <c r="S41" s="51" t="str">
        <f si="9" t="shared"/>
        <v/>
      </c>
      <c r="T41" s="51" t="str">
        <f si="10" t="shared"/>
        <v/>
      </c>
    </row>
    <row r="42" spans="1:20" x14ac:dyDescent="0.2">
      <c r="R42" s="51" t="str">
        <f si="8" t="shared"/>
        <v/>
      </c>
      <c r="S42" s="51" t="str">
        <f si="9" t="shared"/>
        <v/>
      </c>
      <c r="T42" s="51" t="str">
        <f si="10" t="shared"/>
        <v/>
      </c>
    </row>
  </sheetData>
  <pageMargins bottom="0.75" footer="0.3" header="0.3" left="0" right="0" top="0.75"/>
  <pageSetup orientation="landscape" r:id="rId1"/>
  <ignoredErrors>
    <ignoredError formulaRange="1" sqref="T14:T26 S15:S26 S14 S11:S13 S10:T10 T11:T13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ColWidth="9.140625" defaultRowHeight="12" x14ac:dyDescent="0.2"/>
  <cols>
    <col min="1" max="1" bestFit="true" customWidth="true" style="40" width="30.42578125" collapsed="false"/>
    <col min="2" max="2" bestFit="true" customWidth="true" style="40" width="52.28515625" collapsed="false"/>
    <col min="3" max="4" style="40" width="9.140625" collapsed="false"/>
    <col min="5" max="5" customWidth="true" style="40" width="31.7109375" collapsed="false"/>
    <col min="6" max="8" style="40" width="9.140625" collapsed="false"/>
    <col min="9" max="9" customWidth="true" hidden="true" style="40" width="9.140625" collapsed="false"/>
    <col min="10" max="16384" style="40" width="9.140625" collapsed="false"/>
  </cols>
  <sheetData>
    <row ht="24" r="1" spans="1:9" x14ac:dyDescent="0.2">
      <c r="A1" s="40" t="s">
        <v>32</v>
      </c>
      <c r="B1" s="41" t="s">
        <v>93</v>
      </c>
      <c r="I1" s="40" t="s">
        <v>33</v>
      </c>
    </row>
    <row ht="15" r="2" spans="1:9" x14ac:dyDescent="0.25">
      <c r="A2" s="40" t="s">
        <v>34</v>
      </c>
      <c r="B2" s="61" t="s">
        <v>94</v>
      </c>
      <c r="I2" s="40" t="s">
        <v>35</v>
      </c>
    </row>
    <row r="3" spans="1:9" x14ac:dyDescent="0.2">
      <c r="A3" s="40" t="s">
        <v>36</v>
      </c>
      <c r="B3" s="40" t="s">
        <v>33</v>
      </c>
      <c r="I3" s="40" t="s">
        <v>37</v>
      </c>
    </row>
    <row r="4" spans="1:9" x14ac:dyDescent="0.2">
      <c r="A4" s="40" t="s">
        <v>38</v>
      </c>
      <c r="B4" s="42"/>
      <c r="I4" s="40" t="s">
        <v>39</v>
      </c>
    </row>
    <row r="5" spans="1:9" x14ac:dyDescent="0.2">
      <c r="E5" s="41"/>
    </row>
    <row r="6" spans="1:9" x14ac:dyDescent="0.2">
      <c r="A6" s="54" t="s">
        <v>90</v>
      </c>
    </row>
    <row r="7" spans="1:9" x14ac:dyDescent="0.2">
      <c r="A7" s="40" t="s">
        <v>88</v>
      </c>
    </row>
    <row r="8" spans="1:9" x14ac:dyDescent="0.2">
      <c r="A8" s="43" t="s">
        <v>95</v>
      </c>
    </row>
    <row r="9" spans="1:9" x14ac:dyDescent="0.2">
      <c r="A9" s="43" t="s">
        <v>31</v>
      </c>
    </row>
    <row r="10" spans="1:9" x14ac:dyDescent="0.2">
      <c r="A10" s="40" t="s">
        <v>83</v>
      </c>
    </row>
    <row r="12" spans="1:9" x14ac:dyDescent="0.2">
      <c r="A12" s="40" t="s">
        <v>72</v>
      </c>
    </row>
    <row r="13" spans="1:9" x14ac:dyDescent="0.2">
      <c r="A13" s="40" t="s">
        <v>89</v>
      </c>
    </row>
    <row r="14" spans="1:9" x14ac:dyDescent="0.2">
      <c r="A14" s="40" t="s">
        <v>85</v>
      </c>
    </row>
    <row r="15" spans="1:9" x14ac:dyDescent="0.2">
      <c r="A15" s="40" t="s">
        <v>86</v>
      </c>
    </row>
    <row r="16" spans="1:9" x14ac:dyDescent="0.2">
      <c r="A16" s="40" t="s">
        <v>87</v>
      </c>
    </row>
    <row r="17" spans="1:1" x14ac:dyDescent="0.2">
      <c r="A17" s="40" t="s">
        <v>105</v>
      </c>
    </row>
    <row r="19" spans="1:1" x14ac:dyDescent="0.2">
      <c r="A19" s="40" t="s">
        <v>84</v>
      </c>
    </row>
    <row r="21" spans="1:1" x14ac:dyDescent="0.2">
      <c r="A21" s="54" t="s">
        <v>91</v>
      </c>
    </row>
    <row r="22" spans="1:1" x14ac:dyDescent="0.2">
      <c r="A22" s="40" t="s">
        <v>92</v>
      </c>
    </row>
  </sheetData>
  <dataValidations count="1">
    <dataValidation allowBlank="1" showErrorMessage="1" showInputMessage="1" sqref="B3" type="list">
      <formula1>$I$1:$I$4</formula1>
    </dataValidation>
  </dataValidations>
  <hyperlinks>
    <hyperlink r:id="rId1" ref="B2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2015-11-30T15:01:12Z</dcterms:created>
  <dc:creator>Parker, John [LEGIS]</dc:creator>
  <cp:lastModifiedBy>Broich, Adam [LEGIS]</cp:lastModifiedBy>
  <cp:lastPrinted>2018-08-07T13:43:42Z</cp:lastPrinted>
  <dcterms:modified xsi:type="dcterms:W3CDTF">2018-08-07T13:43:57Z</dcterms:modified>
</cp:coreProperties>
</file>