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5" rupBuild="14420"/>
  <workbookPr defaultThemeVersion="124226"/>
  <mc:AlternateContent>
    <mc:Choice Requires="x15">
      <x15ac:absPath xmlns:x15ac="http://schemas.microsoft.com/office/spreadsheetml/2010/11/ac" url="\\legislature.intranet\prod\LINC\LINCCLIENT\users\temp\RMADISO\"/>
    </mc:Choice>
  </mc:AlternateContent>
  <bookViews>
    <workbookView windowHeight="10188" windowWidth="15696" xWindow="180" yWindow="372"/>
  </bookViews>
  <sheets>
    <sheet name="Factbook" r:id="rId1" sheetId="1" state="veryHidden"/>
    <sheet name="Data" r:id="rId2" sheetId="2"/>
    <sheet name="Notes" r:id="rId3" sheetId="4" state="veryHidden"/>
  </sheets>
  <definedNames>
    <definedName localSheetId="0" name="_xlnm.Print_Area">Factbook!$A$1:$P$20</definedName>
  </definedNames>
  <calcPr calcId="162913"/>
</workbook>
</file>

<file path=xl/calcChain.xml><?xml version="1.0" encoding="utf-8"?>
<calcChain xmlns="http://schemas.openxmlformats.org/spreadsheetml/2006/main">
  <c i="2" l="1" r="H14"/>
  <c i="2" r="H3"/>
  <c i="2" r="H4"/>
  <c i="2" r="H5"/>
  <c i="2" r="H6"/>
  <c i="2" r="H7"/>
  <c i="2" r="H8"/>
  <c i="2" r="H9"/>
  <c i="2" r="H10"/>
  <c i="2" r="H11"/>
  <c i="2" r="H12"/>
  <c i="2" r="H13"/>
  <c i="2" r="H15"/>
  <c i="2" r="H16"/>
  <c i="2" r="H17"/>
  <c i="2" r="H18"/>
  <c i="2" r="H19"/>
  <c i="2" r="H20"/>
  <c i="2" r="H21"/>
  <c i="2" r="H22"/>
  <c i="2" r="H23"/>
  <c i="2" r="H24"/>
  <c i="2" r="H25"/>
  <c i="2" r="H26"/>
  <c i="2" r="H27"/>
  <c i="2" r="H28"/>
  <c i="2" r="H29"/>
  <c i="2" r="H30"/>
  <c i="2" r="H31"/>
  <c i="2" r="H32"/>
  <c i="2" r="H33"/>
  <c i="2" r="H34"/>
  <c i="2" r="H35"/>
  <c i="2" r="H36"/>
  <c i="2" r="H37"/>
  <c i="2" r="H38"/>
  <c i="2" r="H39"/>
  <c i="2" r="H40"/>
  <c i="2" r="H41"/>
  <c i="2" r="H42"/>
  <c i="2" r="H43"/>
  <c i="2" r="H44"/>
  <c i="2" r="H45"/>
  <c i="2" r="H46"/>
  <c i="2" r="H47"/>
  <c i="2" r="H48"/>
  <c i="2" r="H49"/>
  <c i="2" r="H50"/>
  <c i="2" r="H51"/>
  <c i="2" r="H52"/>
  <c i="2" r="H53"/>
  <c i="2" r="H54"/>
  <c i="2" r="H55"/>
  <c i="2" r="H56"/>
  <c i="2" r="H57"/>
  <c i="2" r="H58"/>
  <c i="2" r="H59"/>
  <c i="2" r="H60"/>
  <c i="2" r="H61"/>
  <c i="2" r="H62"/>
  <c i="2" r="H63"/>
  <c i="2" r="H64"/>
  <c i="2" r="H65"/>
  <c i="2" r="H66"/>
  <c i="2" r="H67"/>
  <c i="2" r="H68"/>
  <c i="2" r="H69"/>
  <c i="2" r="H70"/>
  <c i="2" r="H71"/>
  <c i="2" r="H72"/>
  <c i="2" r="H73"/>
  <c i="2" r="H74"/>
  <c i="2" r="H75"/>
  <c i="2" r="H76"/>
  <c i="2" r="H77"/>
  <c i="2" r="H78"/>
  <c i="2" r="H79"/>
  <c i="2" r="H80"/>
  <c i="2" r="H81"/>
  <c i="2" r="H82"/>
  <c i="2" r="H83"/>
  <c i="2" r="H84"/>
  <c i="2" r="H85"/>
  <c i="2" r="H86"/>
  <c i="2" r="H87"/>
  <c i="2" r="H88"/>
  <c i="2" r="H89"/>
  <c i="2" r="H90"/>
  <c i="2" r="H91"/>
  <c i="2" r="H92"/>
  <c i="2" r="H93"/>
  <c i="2" r="H94"/>
  <c i="2" r="H95"/>
  <c i="2" r="H96"/>
  <c i="2" r="H97"/>
  <c i="2" r="H98"/>
  <c i="2" r="H99"/>
  <c i="2" r="H100"/>
  <c i="2" r="H101"/>
  <c i="2" r="H102"/>
  <c i="2" r="H103"/>
  <c i="2" r="H104"/>
  <c i="2" r="H105"/>
  <c i="2" r="H106"/>
  <c i="2" r="H107"/>
  <c i="2" r="H108"/>
  <c i="2" r="H109"/>
  <c i="2" r="H110"/>
  <c i="2" r="H111"/>
  <c i="2" r="H112"/>
  <c i="2" r="H113"/>
  <c i="2" r="H114"/>
  <c i="2" r="H115"/>
  <c i="2" r="H116"/>
  <c i="2" r="H117"/>
  <c i="2" r="H118"/>
  <c i="2" r="H119"/>
  <c i="2" r="H120"/>
  <c i="2" r="H121"/>
  <c i="2" r="H122"/>
  <c i="2" r="H123"/>
  <c i="2" r="H124"/>
  <c i="2" r="H125"/>
  <c i="2" r="H126"/>
  <c i="2" r="H127"/>
  <c i="2" r="H128"/>
  <c i="2" r="H129"/>
  <c i="2" r="H130"/>
  <c i="2" r="H131"/>
  <c i="2" r="H132"/>
  <c i="2" r="H133"/>
  <c i="2" r="H134"/>
  <c i="2" r="H135"/>
  <c i="2" r="H136"/>
  <c i="2" r="H137"/>
  <c i="2" r="H138"/>
  <c i="2" r="H139"/>
  <c i="2" r="H140"/>
  <c i="2" r="H141"/>
  <c i="2" r="H142"/>
  <c i="2" r="H143"/>
  <c i="2" r="H144"/>
  <c i="2" r="H145"/>
  <c i="2" r="H146"/>
  <c i="2" r="H147"/>
  <c i="2" r="H148"/>
  <c i="2" r="H149"/>
  <c i="2" r="H150"/>
  <c i="2" r="H151"/>
  <c i="2" r="H152"/>
  <c i="2" r="H153"/>
  <c i="2" r="H154"/>
  <c i="2" r="H155"/>
  <c i="2" r="H156"/>
  <c i="2" r="H157"/>
  <c i="2" r="H158"/>
  <c i="2" r="H159"/>
  <c i="2" r="H160"/>
  <c i="2" r="H161"/>
  <c i="2" r="H162"/>
  <c i="2" r="H163"/>
  <c i="2" r="H164"/>
  <c i="2" r="H165"/>
  <c i="2" r="H2"/>
  <c i="1" l="1" r="A14"/>
  <c i="1" r="K14" s="1"/>
  <c i="1" r="A13"/>
  <c i="1" r="K13" s="1"/>
  <c i="1" r="A12"/>
  <c i="1" r="K12" s="1"/>
  <c i="1" r="A11"/>
  <c i="1" r="K11" s="1"/>
  <c i="1" r="A10"/>
  <c i="1" r="K10" s="1"/>
  <c i="1" r="A9"/>
  <c i="1" r="K9" s="1"/>
  <c i="1" r="A8"/>
  <c i="1" r="K8" s="1"/>
  <c i="1" r="A7"/>
  <c i="1" r="K7" s="1"/>
  <c i="1" r="A6"/>
  <c i="1" r="K6" s="1"/>
  <c i="1" r="A5"/>
  <c i="1" r="K5" s="1"/>
  <c i="1" l="1" r="G7"/>
  <c i="1" r="E7"/>
  <c i="1" r="I7"/>
  <c i="1" r="J7" s="1"/>
  <c i="1" r="O7"/>
  <c i="1" r="M7"/>
  <c i="1" r="G8"/>
  <c i="1" r="E8"/>
  <c i="1" r="I8"/>
  <c i="1" r="J8" s="1"/>
  <c i="1" r="O8"/>
  <c i="1" r="M8"/>
  <c i="1" r="I6"/>
  <c i="1" r="J6" s="1"/>
  <c i="1" r="E6"/>
  <c i="1" r="O6"/>
  <c i="1" r="G6"/>
  <c i="1" r="M6"/>
  <c i="1" r="I14"/>
  <c i="1" r="J14" s="1"/>
  <c i="1" r="E14"/>
  <c i="1" r="O14"/>
  <c i="1" r="M14"/>
  <c i="1" r="G14"/>
  <c i="1" r="O9"/>
  <c i="1" r="M9"/>
  <c i="1" r="G9"/>
  <c i="1" r="E9"/>
  <c i="1" r="I9"/>
  <c i="1" r="J9" s="1"/>
  <c i="1" r="O10"/>
  <c i="1" r="M10"/>
  <c i="1" r="E10"/>
  <c i="1" r="I10"/>
  <c i="1" r="J10" s="1"/>
  <c i="1" r="G10"/>
  <c i="1" r="I11"/>
  <c i="1" r="J11" s="1"/>
  <c i="1" r="O11"/>
  <c i="1" r="M11"/>
  <c i="1" r="G11"/>
  <c i="1" r="E11"/>
  <c i="1" r="O12"/>
  <c i="1" r="I12"/>
  <c i="1" r="J12" s="1"/>
  <c i="1" r="M12"/>
  <c i="1" r="G12"/>
  <c i="1" r="E12"/>
  <c i="1" r="G5"/>
  <c i="1" r="E5"/>
  <c i="1" r="O5"/>
  <c i="1" r="M5"/>
  <c i="1" r="I5"/>
  <c i="1" r="J5" s="1"/>
  <c i="1" r="I13"/>
  <c i="1" r="J13" s="1"/>
  <c i="1" r="E13"/>
  <c i="1" r="M13"/>
  <c i="1" r="G13"/>
  <c i="1" r="O13"/>
  <c i="1" r="C13"/>
  <c i="1" r="C9"/>
  <c i="1" r="C12"/>
  <c i="1" r="C8"/>
  <c i="1" r="C5"/>
  <c i="1" r="C11"/>
  <c i="1" r="C7"/>
  <c i="1" r="C14"/>
  <c i="1" r="C10"/>
  <c i="1" r="C6"/>
  <c i="1" l="1" r="F10"/>
  <c i="1" r="F6"/>
  <c i="1" r="F11"/>
  <c i="1" r="F13"/>
  <c i="1" r="F14"/>
  <c i="1" r="F5"/>
  <c i="1" r="F7"/>
  <c i="1" r="F12"/>
  <c i="1" r="F9"/>
  <c i="1" r="F8"/>
</calcChain>
</file>

<file path=xl/sharedStrings.xml><?xml version="1.0" encoding="utf-8"?>
<sst xmlns="http://schemas.openxmlformats.org/spreadsheetml/2006/main" count="44" uniqueCount="31">
  <si>
    <t>Total</t>
  </si>
  <si>
    <t>Calendar</t>
  </si>
  <si>
    <t>Vocational</t>
  </si>
  <si>
    <t>Independent</t>
  </si>
  <si>
    <t>Business</t>
  </si>
  <si>
    <t xml:space="preserve">   Year    </t>
  </si>
  <si>
    <t xml:space="preserve"> Library </t>
  </si>
  <si>
    <t xml:space="preserve"> Rehabilitation </t>
  </si>
  <si>
    <t xml:space="preserve">      Living      </t>
  </si>
  <si>
    <t xml:space="preserve"> Enterprises </t>
  </si>
  <si>
    <t>Source if Website - URL</t>
  </si>
  <si>
    <t>Frequency Released</t>
  </si>
  <si>
    <t>TotalServicesProvided</t>
  </si>
  <si>
    <t>CalendarYear</t>
  </si>
  <si>
    <t>Library</t>
  </si>
  <si>
    <t>VocationalRehabilitation</t>
  </si>
  <si>
    <t>IndependentLiving</t>
  </si>
  <si>
    <t>BusinessEnterprises</t>
  </si>
  <si>
    <t>Department/Source</t>
  </si>
  <si>
    <t>Annual</t>
  </si>
  <si>
    <t>Quarterly</t>
  </si>
  <si>
    <t>Monthly</t>
  </si>
  <si>
    <t>Notes</t>
  </si>
  <si>
    <t>Variable</t>
  </si>
  <si>
    <t>AsterixClientsServed</t>
  </si>
  <si>
    <t>*</t>
  </si>
  <si>
    <t>Services Provided</t>
  </si>
  <si>
    <t>Department for the Blind, CFO Andrew Pulford</t>
  </si>
  <si>
    <t>The decrease for CY 2017 is due to an effort to more accurate count the caseload, including by removing deceased patrons from the count.</t>
  </si>
  <si>
    <t>Blind Persons Served by Iowa Programs</t>
  </si>
  <si>
    <t xml:space="preserve"> *Count is only the number of active cases, not total number of clients served per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</si>
</sst>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\ ;"/>
    <numFmt numFmtId="165" formatCode="#,##0\ \ ;"/>
    <numFmt numFmtId="166" formatCode="#,##0\ \ \ ;"/>
  </numFmts>
  <fonts count="7" x14ac:knownFonts="1">
    <font>
      <sz val="9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  <scheme val="minor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ashDot">
        <color theme="0" tint="-0.34998626667073579"/>
      </bottom>
      <diagonal/>
    </border>
  </borders>
  <cellStyleXfs count="2">
    <xf borderId="0" fillId="0" fontId="0" numFmtId="0"/>
    <xf borderId="0" fillId="0" fontId="5" numFmtId="0"/>
  </cellStyleXfs>
  <cellXfs count="55">
    <xf borderId="0" fillId="0" fontId="0" numFmtId="0" xfId="0"/>
    <xf applyFont="1" borderId="0" fillId="0" fontId="2" numFmtId="0" xfId="0"/>
    <xf applyAlignment="1" applyFont="1" borderId="0" fillId="0" fontId="2" numFmtId="0" xfId="0">
      <alignment horizontal="center"/>
    </xf>
    <xf applyAlignment="1" applyFont="1" borderId="0" fillId="0" fontId="3" numFmtId="0" xfId="0">
      <alignment horizontal="center"/>
    </xf>
    <xf applyFont="1" borderId="0" fillId="0" fontId="4" numFmtId="0" xfId="0"/>
    <xf applyAlignment="1" applyBorder="1" applyFill="1" applyFont="1" applyProtection="1" borderId="0" fillId="0" fontId="4" numFmtId="0" xfId="0">
      <alignment horizontal="center"/>
      <protection locked="0"/>
    </xf>
    <xf applyBorder="1" applyFill="1" applyFont="1" applyProtection="1" borderId="0" fillId="0" fontId="4" numFmtId="0" xfId="0">
      <protection locked="0"/>
    </xf>
    <xf applyBorder="1" applyFill="1" applyFont="1" applyNumberFormat="1" applyProtection="1" borderId="0" fillId="0" fontId="4" numFmtId="3" xfId="0">
      <protection locked="0"/>
    </xf>
    <xf applyFont="1" applyProtection="1" borderId="0" fillId="0" fontId="4" numFmtId="0" xfId="0">
      <protection locked="0"/>
    </xf>
    <xf applyFont="1" applyNumberFormat="1" applyProtection="1" borderId="0" fillId="0" fontId="4" numFmtId="3" xfId="0">
      <protection locked="0"/>
    </xf>
    <xf applyAlignment="1" applyFont="1" borderId="0" fillId="0" fontId="1" numFmtId="0" xfId="0">
      <alignment vertical="center"/>
    </xf>
    <xf applyBorder="1" applyFill="1" applyFont="1" applyNumberFormat="1" applyProtection="1" borderId="0" fillId="0" fontId="4" numFmtId="164" xfId="0">
      <protection locked="0"/>
    </xf>
    <xf applyFont="1" applyNumberFormat="1" applyProtection="1" borderId="0" fillId="0" fontId="4" numFmtId="164" xfId="0">
      <protection locked="0"/>
    </xf>
    <xf applyAlignment="1" applyBorder="1" applyFill="1" applyFont="1" applyProtection="1" borderId="0" fillId="0" fontId="4" numFmtId="0" xfId="0">
      <alignment horizontal="left"/>
      <protection locked="0"/>
    </xf>
    <xf applyAlignment="1" applyFont="1" borderId="0" fillId="0" fontId="4" numFmtId="0" xfId="0">
      <alignment horizontal="left"/>
    </xf>
    <xf applyBorder="1" applyFill="1" applyFont="1" applyNumberFormat="1" applyProtection="1" borderId="0" fillId="0" fontId="4" numFmtId="165" xfId="0">
      <protection locked="0"/>
    </xf>
    <xf applyBorder="1" applyFill="1" applyFont="1" applyNumberFormat="1" applyProtection="1" borderId="0" fillId="0" fontId="4" numFmtId="166" xfId="0">
      <protection locked="0"/>
    </xf>
    <xf applyAlignment="1" applyBorder="1" applyFill="1" applyFont="1" applyNumberFormat="1" applyProtection="1" borderId="0" fillId="0" fontId="4" numFmtId="166" xfId="0">
      <alignment horizontal="right"/>
      <protection locked="0"/>
    </xf>
    <xf applyBorder="1" applyFont="1" borderId="0" fillId="0" fontId="4" numFmtId="0" xfId="0"/>
    <xf applyAlignment="1" applyBorder="1" applyFill="1" applyFont="1" applyNumberFormat="1" applyProtection="1" borderId="0" fillId="0" fontId="4" numFmtId="3" xfId="0">
      <alignment horizontal="right"/>
      <protection locked="0"/>
    </xf>
    <xf applyFont="1" borderId="0" fillId="0" fontId="0" numFmtId="0" xfId="0"/>
    <xf applyAlignment="1" applyBorder="1" applyFill="1" applyFont="1" applyNumberFormat="1" applyProtection="1" borderId="0" fillId="0" fontId="4" numFmtId="3" xfId="0">
      <alignment horizontal="center"/>
      <protection locked="0"/>
    </xf>
    <xf applyBorder="1" applyFont="1" applyNumberFormat="1" applyProtection="1" borderId="0" fillId="0" fontId="4" numFmtId="3" xfId="0">
      <protection locked="0"/>
    </xf>
    <xf applyAlignment="1" applyBorder="1" applyFont="1" applyNumberFormat="1" borderId="0" fillId="0" fontId="2" numFmtId="1" xfId="0">
      <alignment horizontal="left"/>
    </xf>
    <xf applyAlignment="1" applyBorder="1" applyFont="1" applyNumberFormat="1" borderId="0" fillId="0" fontId="2" numFmtId="3" xfId="0">
      <alignment horizontal="left"/>
    </xf>
    <xf applyBorder="1" applyFont="1" borderId="0" fillId="0" fontId="2" numFmtId="0" xfId="0"/>
    <xf applyBorder="1" applyNumberFormat="1" borderId="0" fillId="0" fontId="0" numFmtId="3" xfId="0"/>
    <xf applyBorder="1" borderId="0" fillId="0" fontId="0" numFmtId="0" xfId="0"/>
    <xf applyAlignment="1" applyBorder="1" applyFill="1" applyFont="1" applyNumberFormat="1" applyProtection="1" borderId="0" fillId="0" fontId="0" numFmtId="3" xfId="0">
      <alignment horizontal="right"/>
      <protection locked="0"/>
    </xf>
    <xf applyAlignment="1" applyBorder="1" applyFill="1" applyFont="1" applyNumberFormat="1" applyProtection="1" borderId="0" fillId="0" fontId="4" numFmtId="1" xfId="0">
      <alignment horizontal="left"/>
      <protection locked="0"/>
    </xf>
    <xf applyAlignment="1" applyBorder="1" applyNumberFormat="1" borderId="0" fillId="0" fontId="0" numFmtId="1" xfId="0">
      <alignment horizontal="left"/>
    </xf>
    <xf applyFont="1" borderId="0" fillId="0" fontId="6" numFmtId="0" xfId="1"/>
    <xf applyAlignment="1" applyFont="1" borderId="0" fillId="0" fontId="6" numFmtId="0" xfId="1">
      <alignment wrapText="1"/>
    </xf>
    <xf applyAlignment="1" applyBorder="1" applyFont="1" applyNumberFormat="1" borderId="0" fillId="0" fontId="6" numFmtId="1" xfId="1">
      <alignment horizontal="left" vertical="top" wrapText="1"/>
    </xf>
    <xf applyAlignment="1" applyBorder="1" applyFont="1" borderId="1" fillId="0" fontId="2" numFmtId="0" xfId="0">
      <alignment horizontal="center"/>
    </xf>
    <xf applyAlignment="1" applyBorder="1" applyFont="1" applyNumberFormat="1" borderId="0" fillId="0" fontId="0" numFmtId="3" xfId="0">
      <alignment horizontal="left"/>
    </xf>
    <xf applyAlignment="1" applyBorder="1" applyFill="1" applyFont="1" applyProtection="1" borderId="0" fillId="0" fontId="4" numFmtId="0" xfId="0">
      <alignment horizontal="center"/>
      <protection hidden="1"/>
    </xf>
    <xf applyBorder="1" applyFill="1" applyFont="1" applyProtection="1" borderId="0" fillId="0" fontId="4" numFmtId="0" xfId="0">
      <protection hidden="1"/>
    </xf>
    <xf applyBorder="1" applyFill="1" applyFont="1" applyNumberFormat="1" applyProtection="1" borderId="0" fillId="0" fontId="4" numFmtId="166" xfId="0">
      <protection hidden="1"/>
    </xf>
    <xf applyBorder="1" applyFill="1" applyFont="1" applyNumberFormat="1" applyProtection="1" borderId="0" fillId="0" fontId="4" numFmtId="165" xfId="0">
      <protection hidden="1"/>
    </xf>
    <xf applyAlignment="1" applyBorder="1" applyFill="1" applyFont="1" applyNumberFormat="1" applyProtection="1" borderId="0" fillId="0" fontId="4" numFmtId="3" xfId="0">
      <alignment horizontal="center"/>
      <protection hidden="1"/>
    </xf>
    <xf applyAlignment="1" applyBorder="1" applyFill="1" applyFont="1" applyNumberFormat="1" applyProtection="1" borderId="0" fillId="0" fontId="4" numFmtId="3" xfId="0">
      <alignment horizontal="left"/>
      <protection hidden="1"/>
    </xf>
    <xf applyBorder="1" applyFont="1" applyProtection="1" borderId="0" fillId="0" fontId="4" numFmtId="0" xfId="0">
      <protection hidden="1"/>
    </xf>
    <xf applyAlignment="1" applyBorder="1" applyFill="1" applyFont="1" applyProtection="1" borderId="2" fillId="0" fontId="4" numFmtId="0" xfId="0">
      <alignment horizontal="center"/>
      <protection hidden="1"/>
    </xf>
    <xf applyBorder="1" applyFill="1" applyFont="1" applyProtection="1" borderId="2" fillId="0" fontId="4" numFmtId="0" xfId="0">
      <protection hidden="1"/>
    </xf>
    <xf applyBorder="1" applyFill="1" applyFont="1" applyNumberFormat="1" applyProtection="1" borderId="2" fillId="0" fontId="4" numFmtId="166" xfId="0">
      <protection hidden="1"/>
    </xf>
    <xf applyBorder="1" applyFill="1" applyFont="1" applyNumberFormat="1" applyProtection="1" borderId="2" fillId="0" fontId="4" numFmtId="3" xfId="0">
      <protection hidden="1"/>
    </xf>
    <xf applyAlignment="1" applyBorder="1" applyFill="1" applyFont="1" applyNumberFormat="1" applyProtection="1" borderId="2" fillId="0" fontId="4" numFmtId="3" xfId="0">
      <alignment horizontal="center"/>
      <protection hidden="1"/>
    </xf>
    <xf applyAlignment="1" applyBorder="1" applyFill="1" applyFont="1" applyNumberFormat="1" applyProtection="1" borderId="2" fillId="0" fontId="4" numFmtId="3" xfId="0">
      <alignment horizontal="left"/>
      <protection hidden="1"/>
    </xf>
    <xf applyBorder="1" applyFont="1" applyProtection="1" borderId="2" fillId="0" fontId="4" numFmtId="0" xfId="0">
      <protection hidden="1"/>
    </xf>
    <xf applyBorder="1" applyFill="1" applyFont="1" applyNumberFormat="1" applyProtection="1" borderId="0" fillId="0" fontId="4" numFmtId="3" xfId="0">
      <protection hidden="1"/>
    </xf>
    <xf applyAlignment="1" applyBorder="1" applyFont="1" borderId="1" fillId="0" fontId="0" numFmtId="0" xfId="0">
      <alignment horizontal="center"/>
    </xf>
    <xf applyAlignment="1" applyFont="1" borderId="0" fillId="0" fontId="0" numFmtId="0" xfId="0">
      <alignment horizontal="center"/>
    </xf>
    <xf applyAlignment="1" applyBorder="1" applyFill="1" applyFont="1" applyProtection="1" borderId="0" fillId="0" fontId="0" numFmtId="0" xfId="0">
      <alignment horizontal="left"/>
      <protection locked="0"/>
    </xf>
    <xf applyAlignment="1" applyFont="1" borderId="0" fillId="0" fontId="0" numFmtId="0" xfId="0">
      <alignment horizontal="left"/>
    </xf>
  </cellXfs>
  <cellStyles count="2">
    <cellStyle builtinId="0" name="Normal" xfId="0"/>
    <cellStyle name="Normal 2" xfId="1"/>
  </cellStyles>
  <dxfs count="0"/>
  <tableStyles count="0" defaultPivotStyle="PivotStyleLight16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theme/theme1.xml" Type="http://schemas.openxmlformats.org/officeDocument/2006/relationships/theme"/><Relationship Id="rId5" Target="styles.xml" Type="http://schemas.openxmlformats.org/officeDocument/2006/relationships/styles"/><Relationship Id="rId6" Target="sharedStrings.xml" Type="http://schemas.openxmlformats.org/officeDocument/2006/relationships/sharedStrings"/><Relationship Id="rId7" Target="calcChain.xml" Type="http://schemas.openxmlformats.org/officeDocument/2006/relationships/calcChain"/></Relationships>
</file>

<file path=xl/drawings/_rels/vmlDrawing1.vml.rels><?xml version="1.0" encoding="UTF-8" standalone="yes"?><Relationships xmlns="http://schemas.openxmlformats.org/package/2006/relationships"><Relationship Id="rId1" Target="../media/image1.jpeg" Type="http://schemas.openxmlformats.org/officeDocument/2006/relationships/image"/><Relationship Id="rId2" Target="../media/image2.png" Type="http://schemas.openxmlformats.org/officeDocument/2006/relationships/image"/></Relationships>
</file>

<file path=xl/theme/theme1.xml><?xml version="1.0" encoding="utf-8"?>
<a:theme xmlns:a="http://schemas.openxmlformats.org/drawingml/2006/main" name="Office Theme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P97"/>
  <sheetViews>
    <sheetView showGridLines="0" tabSelected="1" view="pageLayout" workbookViewId="0" zoomScaleNormal="100">
      <selection activeCell="A17" sqref="A17"/>
    </sheetView>
  </sheetViews>
  <sheetFormatPr defaultRowHeight="11.4" x14ac:dyDescent="0.2"/>
  <cols>
    <col min="1" max="1" customWidth="true" width="8.75" collapsed="false"/>
    <col min="2" max="2" customWidth="true" width="1.75" collapsed="false"/>
    <col min="3" max="3" bestFit="true" customWidth="true" width="8.125" collapsed="false"/>
    <col min="4" max="4" customWidth="true" width="1.75" collapsed="false"/>
    <col min="5" max="5" customWidth="true" hidden="true" width="11.25" collapsed="false"/>
    <col min="6" max="6" customWidth="true" width="11.25" collapsed="false"/>
    <col min="7" max="7" customWidth="true" hidden="true" width="3.875" collapsed="false"/>
    <col min="8" max="8" customWidth="true" width="1.75" collapsed="false"/>
    <col min="9" max="9" customWidth="true" hidden="true" width="10.625" collapsed="false"/>
    <col min="10" max="10" customWidth="true" width="10.625" collapsed="false"/>
    <col min="11" max="11" customWidth="true" hidden="true" width="6.625" collapsed="false"/>
    <col min="12" max="12" customWidth="true" width="1.75" collapsed="false"/>
    <col min="13" max="13" customWidth="true" width="9.875" collapsed="false"/>
    <col min="14" max="14" customWidth="true" width="1.75" collapsed="false"/>
    <col min="15" max="15" customWidth="true" width="13.875" collapsed="false"/>
    <col min="16" max="16" customWidth="true" width="2.875" collapsed="false"/>
  </cols>
  <sheetData>
    <row customFormat="1" ht="17.399999999999999" r="1" s="10" spans="1:15" x14ac:dyDescent="0.2">
      <c r="A1" s="10" t="s">
        <v>29</v>
      </c>
    </row>
    <row customFormat="1" customHeight="1" ht="4.95" r="2" s="1" spans="1:15" x14ac:dyDescent="0.2"/>
    <row customFormat="1" customHeight="1" ht="11.1" r="3" s="1" spans="1:15" x14ac:dyDescent="0.2">
      <c r="A3" s="2" t="s">
        <v>1</v>
      </c>
      <c r="B3" s="2"/>
      <c r="C3" s="2"/>
      <c r="D3" s="2"/>
      <c r="E3" s="2" t="s">
        <v>2</v>
      </c>
      <c r="F3" s="2" t="s">
        <v>2</v>
      </c>
      <c r="G3" s="2"/>
      <c r="H3" s="2"/>
      <c r="I3" s="2" t="s">
        <v>3</v>
      </c>
      <c r="J3" s="2" t="s">
        <v>3</v>
      </c>
      <c r="K3" s="2"/>
      <c r="L3" s="2"/>
      <c r="M3" s="2" t="s">
        <v>4</v>
      </c>
      <c r="N3" s="2"/>
      <c r="O3" s="52" t="s">
        <v>0</v>
      </c>
    </row>
    <row customFormat="1" customHeight="1" ht="11.1" r="4" s="4" spans="1:15" x14ac:dyDescent="0.2">
      <c r="A4" s="34" t="s">
        <v>5</v>
      </c>
      <c r="B4" s="3"/>
      <c r="C4" s="34" t="s">
        <v>6</v>
      </c>
      <c r="D4" s="3"/>
      <c r="E4" s="34" t="s">
        <v>7</v>
      </c>
      <c r="F4" s="34" t="s">
        <v>7</v>
      </c>
      <c r="G4" s="3"/>
      <c r="H4" s="3"/>
      <c r="I4" s="34" t="s">
        <v>8</v>
      </c>
      <c r="J4" s="34" t="s">
        <v>8</v>
      </c>
      <c r="K4" s="3"/>
      <c r="L4" s="3"/>
      <c r="M4" s="34" t="s">
        <v>9</v>
      </c>
      <c r="N4" s="3"/>
      <c r="O4" s="51" t="s">
        <v>26</v>
      </c>
    </row>
    <row customFormat="1" customHeight="1" ht="14.1" r="5" s="4" spans="1:15" x14ac:dyDescent="0.2">
      <c r="A5" s="36">
        <f>LARGE(Data!$A$2:$A$99,10)</f>
        <v>2008</v>
      </c>
      <c r="B5" s="37"/>
      <c r="C5" s="38">
        <f>INDEX(Data!$A$2:$H$99,MATCH($A5,Data!$A$2:$A$99,0),2)</f>
        <v>7697</v>
      </c>
      <c r="D5" s="39"/>
      <c r="E5" s="40">
        <f>INDEX(Data!$A$2:$H$99,MATCH($A5,Data!$A$2:$A$99,0),3)</f>
        <v>486</v>
      </c>
      <c r="F5" s="40">
        <f ref="F5:F14" si="0" t="shared">IF(G5=0,E5,CONCATENATE(TEXT(E5,"#,###"),G5))</f>
        <v>486</v>
      </c>
      <c r="G5" s="41">
        <f>IFERROR(INDEX(Data!$A$2:$H$99,MATCH($A5,Data!$A$2:$A$99,0),4),"")</f>
        <v>0</v>
      </c>
      <c r="H5" s="39"/>
      <c r="I5" s="40">
        <f>INDEX(Data!$A$2:$H$99,MATCH($A5,Data!$A$2:$A$99,0),5)</f>
        <v>847</v>
      </c>
      <c r="J5" s="40">
        <f ref="J5:J14" si="1" t="shared">IF(K5=0,I5,CONCATENATE(TEXT(I5,"#,###"),K5))</f>
        <v>847</v>
      </c>
      <c r="K5" s="40">
        <f>INDEX(Data!$A$2:$H$99,MATCH($A5,Data!$A$2:$A$99,0),6)</f>
        <v>0</v>
      </c>
      <c r="L5" s="39"/>
      <c r="M5" s="40">
        <f>INDEX(Data!$A$2:$H$99,MATCH($A5,Data!$A$2:$A$99,0),7)</f>
        <v>70</v>
      </c>
      <c r="N5" s="42"/>
      <c r="O5" s="40">
        <f>INDEX(Data!$A$2:$H$99,MATCH($A5,Data!$A$2:$A$99,0),8)</f>
        <v>9100</v>
      </c>
    </row>
    <row customFormat="1" customHeight="1" ht="14.1" r="6" s="4" spans="1:15" x14ac:dyDescent="0.2">
      <c r="A6" s="36">
        <f>LARGE(Data!$A$2:$A$99,9)</f>
        <v>2009</v>
      </c>
      <c r="B6" s="37"/>
      <c r="C6" s="38">
        <f>INDEX(Data!$A$2:$H$99,MATCH($A6,Data!$A$2:$A$99,0),2)</f>
        <v>6748</v>
      </c>
      <c r="D6" s="39"/>
      <c r="E6" s="40">
        <f>INDEX(Data!$A$2:$H$99,MATCH($A6,Data!$A$2:$A$99,0),3)</f>
        <v>418</v>
      </c>
      <c r="F6" s="40">
        <f si="0" t="shared"/>
        <v>418</v>
      </c>
      <c r="G6" s="41">
        <f>IFERROR(INDEX(Data!$A$2:$H$99,MATCH($A6,Data!$A$2:$A$99,0),4),"")</f>
        <v>0</v>
      </c>
      <c r="H6" s="39"/>
      <c r="I6" s="40">
        <f>INDEX(Data!$A$2:$H$99,MATCH($A6,Data!$A$2:$A$99,0),5)</f>
        <v>857</v>
      </c>
      <c r="J6" s="40">
        <f si="1" t="shared"/>
        <v>857</v>
      </c>
      <c r="K6" s="40">
        <f>INDEX(Data!$A$2:$H$99,MATCH($A6,Data!$A$2:$A$99,0),6)</f>
        <v>0</v>
      </c>
      <c r="L6" s="39"/>
      <c r="M6" s="40">
        <f>INDEX(Data!$A$2:$H$99,MATCH($A6,Data!$A$2:$A$99,0),7)</f>
        <v>70</v>
      </c>
      <c r="N6" s="42"/>
      <c r="O6" s="40">
        <f>INDEX(Data!$A$2:$H$99,MATCH($A6,Data!$A$2:$A$99,0),8)</f>
        <v>8093</v>
      </c>
    </row>
    <row customFormat="1" customHeight="1" ht="14.1" r="7" s="4" spans="1:15" x14ac:dyDescent="0.2">
      <c r="A7" s="43">
        <f>LARGE(Data!$A$2:$A$99,8)</f>
        <v>2010</v>
      </c>
      <c r="B7" s="44"/>
      <c r="C7" s="45">
        <f>INDEX(Data!$A$2:$H$99,MATCH($A7,Data!$A$2:$A$99,0),2)</f>
        <v>7197</v>
      </c>
      <c r="D7" s="46"/>
      <c r="E7" s="47">
        <f>INDEX(Data!$A$2:$H$99,MATCH($A7,Data!$A$2:$A$99,0),3)</f>
        <v>462</v>
      </c>
      <c r="F7" s="47">
        <f si="0" t="shared"/>
        <v>462</v>
      </c>
      <c r="G7" s="48">
        <f>INDEX(Data!$A$2:$H$99,MATCH($A7,Data!$A$2:$A$99,0),4)</f>
        <v>0</v>
      </c>
      <c r="H7" s="46"/>
      <c r="I7" s="47">
        <f>INDEX(Data!$A$2:$H$99,MATCH($A7,Data!$A$2:$A$99,0),5)</f>
        <v>840</v>
      </c>
      <c r="J7" s="47">
        <f si="1" t="shared"/>
        <v>840</v>
      </c>
      <c r="K7" s="47">
        <f>INDEX(Data!$A$2:$H$99,MATCH($A7,Data!$A$2:$A$99,0),6)</f>
        <v>0</v>
      </c>
      <c r="L7" s="46"/>
      <c r="M7" s="47">
        <f>INDEX(Data!$A$2:$H$99,MATCH($A7,Data!$A$2:$A$99,0),7)</f>
        <v>70</v>
      </c>
      <c r="N7" s="49"/>
      <c r="O7" s="47">
        <f>INDEX(Data!$A$2:$H$99,MATCH($A7,Data!$A$2:$A$99,0),8)</f>
        <v>8569</v>
      </c>
    </row>
    <row customFormat="1" customHeight="1" ht="14.1" r="8" s="4" spans="1:15" x14ac:dyDescent="0.2">
      <c r="A8" s="36">
        <f>LARGE(Data!$A$2:$A$99,7)</f>
        <v>2011</v>
      </c>
      <c r="B8" s="37"/>
      <c r="C8" s="38">
        <f>INDEX(Data!$A$2:$H$99,MATCH($A8,Data!$A$2:$A$99,0),2)</f>
        <v>6549</v>
      </c>
      <c r="D8" s="50"/>
      <c r="E8" s="40">
        <f>INDEX(Data!$A$2:$H$99,MATCH($A8,Data!$A$2:$A$99,0),3)</f>
        <v>473</v>
      </c>
      <c r="F8" s="40">
        <f si="0" t="shared"/>
        <v>473</v>
      </c>
      <c r="G8" s="41">
        <f>INDEX(Data!$A$2:$H$99,MATCH($A8,Data!$A$2:$A$99,0),4)</f>
        <v>0</v>
      </c>
      <c r="H8" s="50"/>
      <c r="I8" s="40">
        <f>INDEX(Data!$A$2:$H$99,MATCH($A8,Data!$A$2:$A$99,0),5)</f>
        <v>970</v>
      </c>
      <c r="J8" s="40">
        <f si="1" t="shared"/>
        <v>970</v>
      </c>
      <c r="K8" s="40">
        <f>INDEX(Data!$A$2:$H$99,MATCH($A8,Data!$A$2:$A$99,0),6)</f>
        <v>0</v>
      </c>
      <c r="L8" s="50"/>
      <c r="M8" s="40">
        <f>INDEX(Data!$A$2:$H$99,MATCH($A8,Data!$A$2:$A$99,0),7)</f>
        <v>50</v>
      </c>
      <c r="N8" s="42"/>
      <c r="O8" s="40">
        <f>INDEX(Data!$A$2:$H$99,MATCH($A8,Data!$A$2:$A$99,0),8)</f>
        <v>8042</v>
      </c>
    </row>
    <row customFormat="1" customHeight="1" ht="14.1" r="9" s="4" spans="1:15" x14ac:dyDescent="0.2">
      <c r="A9" s="36">
        <f>LARGE(Data!$A$2:$A$99,6)</f>
        <v>2012</v>
      </c>
      <c r="B9" s="37"/>
      <c r="C9" s="38">
        <f>INDEX(Data!$A$2:$H$99,MATCH($A9,Data!$A$2:$A$99,0),2)</f>
        <v>6667</v>
      </c>
      <c r="D9" s="50"/>
      <c r="E9" s="40">
        <f>INDEX(Data!$A$2:$H$99,MATCH($A9,Data!$A$2:$A$99,0),3)</f>
        <v>516</v>
      </c>
      <c r="F9" s="40">
        <f si="0" t="shared"/>
        <v>516</v>
      </c>
      <c r="G9" s="41">
        <f>INDEX(Data!$A$2:$H$99,MATCH($A9,Data!$A$2:$A$99,0),4)</f>
        <v>0</v>
      </c>
      <c r="H9" s="50"/>
      <c r="I9" s="40">
        <f>INDEX(Data!$A$2:$H$99,MATCH($A9,Data!$A$2:$A$99,0),5)</f>
        <v>895</v>
      </c>
      <c r="J9" s="40">
        <f si="1" t="shared"/>
        <v>895</v>
      </c>
      <c r="K9" s="40">
        <f>INDEX(Data!$A$2:$H$99,MATCH($A9,Data!$A$2:$A$99,0),6)</f>
        <v>0</v>
      </c>
      <c r="L9" s="50"/>
      <c r="M9" s="40">
        <f>INDEX(Data!$A$2:$H$99,MATCH($A9,Data!$A$2:$A$99,0),7)</f>
        <v>60</v>
      </c>
      <c r="N9" s="42"/>
      <c r="O9" s="40">
        <f>INDEX(Data!$A$2:$H$99,MATCH($A9,Data!$A$2:$A$99,0),8)</f>
        <v>8138</v>
      </c>
    </row>
    <row customFormat="1" customHeight="1" ht="14.1" r="10" s="4" spans="1:15" x14ac:dyDescent="0.2">
      <c r="A10" s="43">
        <f>LARGE(Data!$A$2:$A$99,5)</f>
        <v>2013</v>
      </c>
      <c r="B10" s="44"/>
      <c r="C10" s="45">
        <f>INDEX(Data!$A$2:$H$99,MATCH($A10,Data!$A$2:$A$99,0),2)</f>
        <v>6430</v>
      </c>
      <c r="D10" s="46"/>
      <c r="E10" s="47">
        <f>INDEX(Data!$A$2:$H$99,MATCH($A10,Data!$A$2:$A$99,0),3)</f>
        <v>563</v>
      </c>
      <c r="F10" s="47">
        <f si="0" t="shared"/>
        <v>563</v>
      </c>
      <c r="G10" s="48">
        <f>INDEX(Data!$A$2:$H$99,MATCH($A10,Data!$A$2:$A$99,0),4)</f>
        <v>0</v>
      </c>
      <c r="H10" s="46"/>
      <c r="I10" s="47">
        <f>INDEX(Data!$A$2:$H$99,MATCH($A10,Data!$A$2:$A$99,0),5)</f>
        <v>989</v>
      </c>
      <c r="J10" s="47">
        <f si="1" t="shared"/>
        <v>989</v>
      </c>
      <c r="K10" s="47">
        <f>INDEX(Data!$A$2:$H$99,MATCH($A10,Data!$A$2:$A$99,0),6)</f>
        <v>0</v>
      </c>
      <c r="L10" s="46"/>
      <c r="M10" s="47">
        <f>INDEX(Data!$A$2:$H$99,MATCH($A10,Data!$A$2:$A$99,0),7)</f>
        <v>60</v>
      </c>
      <c r="N10" s="49"/>
      <c r="O10" s="47">
        <f>INDEX(Data!$A$2:$H$99,MATCH($A10,Data!$A$2:$A$99,0),8)</f>
        <v>8042</v>
      </c>
    </row>
    <row customFormat="1" customHeight="1" ht="14.1" r="11" s="4" spans="1:15" x14ac:dyDescent="0.2">
      <c r="A11" s="36">
        <f>LARGE(Data!$A$2:$A$99,4)</f>
        <v>2014</v>
      </c>
      <c r="B11" s="37"/>
      <c r="C11" s="38">
        <f>INDEX(Data!$A$2:$H$99,MATCH($A11,Data!$A$2:$A$99,0),2)</f>
        <v>6544</v>
      </c>
      <c r="D11" s="50"/>
      <c r="E11" s="40">
        <f>INDEX(Data!$A$2:$H$99,MATCH($A11,Data!$A$2:$A$99,0),3)</f>
        <v>531</v>
      </c>
      <c r="F11" s="40">
        <f si="0" t="shared"/>
        <v>531</v>
      </c>
      <c r="G11" s="41">
        <f>INDEX(Data!$A$2:$H$99,MATCH($A11,Data!$A$2:$A$99,0),4)</f>
        <v>0</v>
      </c>
      <c r="H11" s="50"/>
      <c r="I11" s="40">
        <f>INDEX(Data!$A$2:$H$99,MATCH($A11,Data!$A$2:$A$99,0),5)</f>
        <v>1053</v>
      </c>
      <c r="J11" s="40">
        <f si="1" t="shared"/>
        <v>1053</v>
      </c>
      <c r="K11" s="40">
        <f>INDEX(Data!$A$2:$H$99,MATCH($A11,Data!$A$2:$A$99,0),6)</f>
        <v>0</v>
      </c>
      <c r="L11" s="50"/>
      <c r="M11" s="40">
        <f>INDEX(Data!$A$2:$H$99,MATCH($A11,Data!$A$2:$A$99,0),7)</f>
        <v>60</v>
      </c>
      <c r="N11" s="42"/>
      <c r="O11" s="40">
        <f>INDEX(Data!$A$2:$H$99,MATCH($A11,Data!$A$2:$A$99,0),8)</f>
        <v>8188</v>
      </c>
    </row>
    <row customFormat="1" customHeight="1" ht="14.1" r="12" s="4" spans="1:15" x14ac:dyDescent="0.2">
      <c r="A12" s="36">
        <f>LARGE(Data!$A$2:$A$99,3)</f>
        <v>2015</v>
      </c>
      <c r="B12" s="37"/>
      <c r="C12" s="38">
        <f>INDEX(Data!$A$2:$H$99,MATCH($A12,Data!$A$2:$A$99,0),2)</f>
        <v>7024</v>
      </c>
      <c r="D12" s="50"/>
      <c r="E12" s="40">
        <f>INDEX(Data!$A$2:$H$99,MATCH($A12,Data!$A$2:$A$99,0),3)</f>
        <v>624</v>
      </c>
      <c r="F12" s="40">
        <f si="0" t="shared"/>
        <v>624</v>
      </c>
      <c r="G12" s="41">
        <f>INDEX(Data!$A$2:$H$99,MATCH($A12,Data!$A$2:$A$99,0),4)</f>
        <v>0</v>
      </c>
      <c r="H12" s="50"/>
      <c r="I12" s="40">
        <f>INDEX(Data!$A$2:$H$99,MATCH($A12,Data!$A$2:$A$99,0),5)</f>
        <v>709</v>
      </c>
      <c r="J12" s="40">
        <f si="1" t="shared"/>
        <v>709</v>
      </c>
      <c r="K12" s="40">
        <f>INDEX(Data!$A$2:$H$99,MATCH($A12,Data!$A$2:$A$99,0),6)</f>
        <v>0</v>
      </c>
      <c r="L12" s="50"/>
      <c r="M12" s="40">
        <f>INDEX(Data!$A$2:$H$99,MATCH($A12,Data!$A$2:$A$99,0),7)</f>
        <v>60</v>
      </c>
      <c r="N12" s="42"/>
      <c r="O12" s="40">
        <f>INDEX(Data!$A$2:$H$99,MATCH($A12,Data!$A$2:$A$99,0),8)</f>
        <v>8417</v>
      </c>
    </row>
    <row customFormat="1" customHeight="1" ht="14.1" r="13" s="4" spans="1:15" x14ac:dyDescent="0.2">
      <c r="A13" s="43">
        <f>LARGE(Data!$A$2:$A$99,2)</f>
        <v>2016</v>
      </c>
      <c r="B13" s="44"/>
      <c r="C13" s="45">
        <f>INDEX(Data!$A$2:$H$99,MATCH($A13,Data!$A$2:$A$99,0),2)</f>
        <v>6835</v>
      </c>
      <c r="D13" s="46"/>
      <c r="E13" s="47">
        <f>INDEX(Data!$A$2:$H$99,MATCH($A13,Data!$A$2:$A$99,0),3)</f>
        <v>607</v>
      </c>
      <c r="F13" s="47">
        <f si="0" t="shared"/>
        <v>607</v>
      </c>
      <c r="G13" s="48">
        <f>INDEX(Data!$A$2:$H$99,MATCH($A13,Data!$A$2:$A$99,0),4)</f>
        <v>0</v>
      </c>
      <c r="H13" s="46"/>
      <c r="I13" s="47">
        <f>INDEX(Data!$A$2:$H$99,MATCH($A13,Data!$A$2:$A$99,0),5)</f>
        <v>656</v>
      </c>
      <c r="J13" s="47">
        <f si="1" t="shared"/>
        <v>656</v>
      </c>
      <c r="K13" s="47">
        <f>INDEX(Data!$A$2:$H$99,MATCH($A13,Data!$A$2:$A$99,0),6)</f>
        <v>0</v>
      </c>
      <c r="L13" s="46"/>
      <c r="M13" s="47">
        <f>INDEX(Data!$A$2:$H$99,MATCH($A13,Data!$A$2:$A$99,0),7)</f>
        <v>60</v>
      </c>
      <c r="N13" s="49"/>
      <c r="O13" s="47">
        <f>INDEX(Data!$A$2:$H$99,MATCH($A13,Data!$A$2:$A$99,0),8)</f>
        <v>8158</v>
      </c>
    </row>
    <row customFormat="1" customHeight="1" ht="14.1" r="14" s="4" spans="1:15" x14ac:dyDescent="0.2">
      <c r="A14" s="36">
        <f>LARGE(Data!$A$2:$A$99,1)</f>
        <v>2017</v>
      </c>
      <c r="B14" s="37"/>
      <c r="C14" s="38">
        <f>INDEX(Data!$A$2:$H$99,MATCH($A14,Data!$A$2:$A$99,0),2)</f>
        <v>5513</v>
      </c>
      <c r="D14" s="50"/>
      <c r="E14" s="40">
        <f>INDEX(Data!$A$2:$H$99,MATCH($A14,Data!$A$2:$A$99,0),3)</f>
        <v>573</v>
      </c>
      <c r="F14" s="40">
        <f si="0" t="shared"/>
        <v>573</v>
      </c>
      <c r="G14" s="41">
        <f>INDEX(Data!$A$2:$H$99,MATCH($A14,Data!$A$2:$A$99,0),4)</f>
        <v>0</v>
      </c>
      <c r="H14" s="50"/>
      <c r="I14" s="40">
        <f>INDEX(Data!$A$2:$H$99,MATCH($A14,Data!$A$2:$A$99,0),5)</f>
        <v>385</v>
      </c>
      <c r="J14" s="40">
        <f si="1" t="shared"/>
        <v>385</v>
      </c>
      <c r="K14" s="40">
        <f>INDEX(Data!$A$2:$H$99,MATCH($A14,Data!$A$2:$A$99,0),6)</f>
        <v>0</v>
      </c>
      <c r="L14" s="50"/>
      <c r="M14" s="40">
        <f>INDEX(Data!$A$2:$H$99,MATCH($A14,Data!$A$2:$A$99,0),7)</f>
        <v>26</v>
      </c>
      <c r="N14" s="42"/>
      <c r="O14" s="40">
        <f>INDEX(Data!$A$2:$H$99,MATCH($A14,Data!$A$2:$A$99,0),8)</f>
        <v>6497</v>
      </c>
    </row>
    <row customFormat="1" customHeight="1" ht="5.4" r="15" s="4" spans="1:15" x14ac:dyDescent="0.2">
      <c r="A15" s="5"/>
      <c r="B15" s="6"/>
      <c r="C15" s="16"/>
      <c r="D15" s="7"/>
      <c r="E15" s="17"/>
      <c r="F15" s="17"/>
      <c r="G15" s="7"/>
      <c r="H15" s="7"/>
      <c r="I15" s="11"/>
      <c r="J15" s="11"/>
      <c r="K15" s="6"/>
      <c r="L15" s="15"/>
      <c r="M15" s="5"/>
      <c r="N15" s="8"/>
      <c r="O15" s="12"/>
    </row>
    <row customFormat="1" customHeight="1" ht="12" r="16" s="4" spans="1:15" x14ac:dyDescent="0.2">
      <c r="A16" s="53" t="s">
        <v>30</v>
      </c>
      <c r="B16" s="6"/>
      <c r="C16" s="7"/>
      <c r="D16" s="7"/>
      <c r="E16" s="7"/>
      <c r="F16" s="7"/>
      <c r="G16" s="7"/>
      <c r="H16" s="7"/>
      <c r="I16" s="7"/>
      <c r="J16" s="7"/>
      <c r="K16" s="6"/>
      <c r="L16" s="6"/>
      <c r="M16" s="5"/>
      <c r="N16" s="8"/>
      <c r="O16" s="9"/>
    </row>
    <row customFormat="1" customHeight="1" ht="6.75" r="17" s="4" spans="1:15" x14ac:dyDescent="0.2">
      <c r="A17" s="13"/>
      <c r="B17" s="6"/>
      <c r="C17" s="7"/>
      <c r="D17" s="7"/>
      <c r="E17" s="7"/>
      <c r="F17" s="7"/>
      <c r="G17" s="7"/>
      <c r="H17" s="7"/>
      <c r="I17" s="7"/>
      <c r="J17" s="7"/>
      <c r="K17" s="6"/>
      <c r="L17" s="6"/>
      <c r="M17" s="5"/>
      <c r="N17" s="8"/>
      <c r="O17" s="9"/>
    </row>
    <row customFormat="1" r="18" s="4" spans="1:15" x14ac:dyDescent="0.2">
      <c r="A18" s="54"/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</row>
    <row customFormat="1" r="19" s="4" spans="1:15" x14ac:dyDescent="0.2">
      <c r="A19" s="14"/>
    </row>
    <row customFormat="1" r="20" s="4" spans="1:15" x14ac:dyDescent="0.2">
      <c r="A20" s="20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customFormat="1" r="21" s="4" spans="1:15" x14ac:dyDescent="0.2"/>
    <row customFormat="1" r="22" s="4" spans="1:15" x14ac:dyDescent="0.2"/>
    <row customFormat="1" r="23" s="4" spans="1:15" x14ac:dyDescent="0.2"/>
    <row customFormat="1" r="24" s="4" spans="1:15" x14ac:dyDescent="0.2"/>
    <row customFormat="1" r="25" s="4" spans="1:15" x14ac:dyDescent="0.2"/>
    <row customFormat="1" r="26" s="4" spans="1:15" x14ac:dyDescent="0.2"/>
    <row customFormat="1" r="27" s="4" spans="1:15" x14ac:dyDescent="0.2"/>
    <row customFormat="1" r="28" s="4" spans="1:15" x14ac:dyDescent="0.2"/>
    <row customFormat="1" r="29" s="4" spans="1:15" x14ac:dyDescent="0.2"/>
    <row customFormat="1" r="30" s="4" spans="1:15" x14ac:dyDescent="0.2"/>
    <row customFormat="1" r="31" s="4" spans="1:15" x14ac:dyDescent="0.2"/>
    <row customFormat="1" r="32" s="4" spans="1:15" x14ac:dyDescent="0.2"/>
    <row customFormat="1" r="33" s="4" x14ac:dyDescent="0.2"/>
    <row customFormat="1" r="34" s="4" x14ac:dyDescent="0.2"/>
    <row customFormat="1" r="35" s="4" x14ac:dyDescent="0.2"/>
    <row customFormat="1" r="36" s="4" x14ac:dyDescent="0.2"/>
    <row customFormat="1" r="37" s="4" x14ac:dyDescent="0.2"/>
    <row customFormat="1" r="38" s="4" x14ac:dyDescent="0.2"/>
    <row customFormat="1" r="39" s="4" x14ac:dyDescent="0.2"/>
    <row customFormat="1" r="40" s="4" x14ac:dyDescent="0.2"/>
    <row customFormat="1" r="41" s="4" x14ac:dyDescent="0.2"/>
    <row customFormat="1" r="42" s="4" x14ac:dyDescent="0.2"/>
    <row customFormat="1" r="43" s="4" x14ac:dyDescent="0.2"/>
    <row customFormat="1" r="44" s="4" x14ac:dyDescent="0.2"/>
    <row customFormat="1" r="45" s="4" x14ac:dyDescent="0.2"/>
    <row customFormat="1" r="46" s="4" x14ac:dyDescent="0.2"/>
    <row customFormat="1" r="47" s="4" x14ac:dyDescent="0.2"/>
    <row customFormat="1" r="48" s="4" x14ac:dyDescent="0.2"/>
    <row customFormat="1" r="49" s="4" x14ac:dyDescent="0.2"/>
    <row customFormat="1" r="50" s="4" x14ac:dyDescent="0.2"/>
    <row customFormat="1" r="51" s="4" x14ac:dyDescent="0.2"/>
    <row customFormat="1" r="52" s="4" x14ac:dyDescent="0.2"/>
    <row customFormat="1" r="53" s="4" x14ac:dyDescent="0.2"/>
    <row customFormat="1" r="54" s="4" x14ac:dyDescent="0.2"/>
    <row customFormat="1" r="55" s="4" x14ac:dyDescent="0.2"/>
    <row customFormat="1" r="56" s="4" x14ac:dyDescent="0.2"/>
    <row customFormat="1" r="57" s="4" x14ac:dyDescent="0.2"/>
    <row customFormat="1" r="58" s="4" x14ac:dyDescent="0.2"/>
    <row customFormat="1" r="59" s="4" x14ac:dyDescent="0.2"/>
    <row customFormat="1" r="60" s="4" x14ac:dyDescent="0.2"/>
    <row customFormat="1" r="61" s="4" x14ac:dyDescent="0.2"/>
    <row customFormat="1" r="62" s="4" x14ac:dyDescent="0.2"/>
    <row customFormat="1" r="63" s="4" x14ac:dyDescent="0.2"/>
    <row customFormat="1" r="64" s="4" x14ac:dyDescent="0.2"/>
    <row customFormat="1" r="65" s="4" x14ac:dyDescent="0.2"/>
    <row customFormat="1" r="66" s="4" x14ac:dyDescent="0.2"/>
    <row customFormat="1" r="67" s="4" x14ac:dyDescent="0.2"/>
    <row customFormat="1" r="68" s="4" x14ac:dyDescent="0.2"/>
    <row customFormat="1" r="69" s="4" x14ac:dyDescent="0.2"/>
    <row customFormat="1" r="70" s="4" x14ac:dyDescent="0.2"/>
    <row customFormat="1" r="71" s="4" x14ac:dyDescent="0.2"/>
    <row customFormat="1" r="72" s="4" x14ac:dyDescent="0.2"/>
    <row customFormat="1" r="73" s="4" x14ac:dyDescent="0.2"/>
    <row customFormat="1" r="74" s="4" x14ac:dyDescent="0.2"/>
    <row customFormat="1" r="75" s="4" x14ac:dyDescent="0.2"/>
    <row customFormat="1" r="76" s="4" x14ac:dyDescent="0.2"/>
    <row customFormat="1" r="77" s="4" x14ac:dyDescent="0.2"/>
    <row customFormat="1" r="78" s="4" x14ac:dyDescent="0.2"/>
    <row customFormat="1" r="79" s="4" x14ac:dyDescent="0.2"/>
    <row customFormat="1" r="80" s="4" x14ac:dyDescent="0.2"/>
    <row customFormat="1" r="81" s="4" x14ac:dyDescent="0.2"/>
    <row customFormat="1" r="82" s="4" x14ac:dyDescent="0.2"/>
    <row customFormat="1" r="83" s="4" x14ac:dyDescent="0.2"/>
    <row customFormat="1" r="84" s="4" x14ac:dyDescent="0.2"/>
    <row customFormat="1" r="85" s="4" x14ac:dyDescent="0.2"/>
    <row customFormat="1" r="86" s="4" x14ac:dyDescent="0.2"/>
    <row customFormat="1" r="87" s="4" x14ac:dyDescent="0.2"/>
    <row customFormat="1" r="88" s="4" x14ac:dyDescent="0.2"/>
    <row customFormat="1" r="89" s="4" x14ac:dyDescent="0.2"/>
    <row customFormat="1" r="90" s="4" x14ac:dyDescent="0.2"/>
    <row customFormat="1" r="91" s="4" x14ac:dyDescent="0.2"/>
    <row customFormat="1" r="92" s="4" x14ac:dyDescent="0.2"/>
    <row customFormat="1" r="93" s="4" x14ac:dyDescent="0.2"/>
    <row customFormat="1" r="94" s="4" x14ac:dyDescent="0.2"/>
    <row customFormat="1" r="95" s="4" x14ac:dyDescent="0.2"/>
    <row customFormat="1" r="96" s="4" x14ac:dyDescent="0.2"/>
    <row r="97" spans="1:15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</row>
  </sheetData>
  <mergeCells count="1">
    <mergeCell ref="A18:O18"/>
  </mergeCells>
  <phoneticPr fontId="0" type="noConversion"/>
  <pageMargins bottom="1" footer="0.25" header="0.5" left="0.5" right="0.5" top="0.7"/>
  <pageSetup cellComments="atEnd" orientation="portrait" r:id="rId1"/>
  <headerFooter>
    <oddFooter><![CDATA[&L&8Source:  Department for the Blind
LSA Staff Contact: Josie Gerrietts (515.725.2249) &Ujosie.gerrietts@legis.iowa.gov&U
&C&G
&R&G]]></oddFooter>
  </headerFooter>
  <ignoredErrors>
    <ignoredError sqref="A5:A14 C6:E14 C5:D5 N5 N6:N14 M5:M14 O5:O14 I5:I14 F5:H14 J5:J14" unlockedFormula="1"/>
  </ignoredErrors>
  <legacyDrawingHF r:id="rId2"/>
</worksheet>
</file>

<file path=xl/worksheets/sheet2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L165"/>
  <sheetViews>
    <sheetView workbookViewId="0">
      <pane activePane="bottomLeft" state="frozen" topLeftCell="A2" ySplit="1"/>
      <selection activeCell="H27" pane="bottomLeft" sqref="H27"/>
    </sheetView>
  </sheetViews>
  <sheetFormatPr customHeight="1" defaultColWidth="9" defaultRowHeight="12.75" x14ac:dyDescent="0.2"/>
  <cols>
    <col min="1" max="1" bestFit="true" customWidth="true" style="30" width="15.625" collapsed="false"/>
    <col min="2" max="2" bestFit="true" customWidth="true" style="26" width="7.875" collapsed="false"/>
    <col min="3" max="3" bestFit="true" customWidth="true" style="26" width="21.375" collapsed="false"/>
    <col min="4" max="4" bestFit="true" customWidth="true" style="26" width="17.375" collapsed="false"/>
    <col min="5" max="5" bestFit="true" customWidth="true" style="26" width="21.75" collapsed="false"/>
    <col min="6" max="6" bestFit="true" customWidth="true" style="26" width="17.375" collapsed="false"/>
    <col min="7" max="7" bestFit="true" customWidth="true" style="26" width="19.125" collapsed="false"/>
    <col min="8" max="8" bestFit="true" customWidth="true" style="26" width="19.375" collapsed="false"/>
    <col min="9" max="16384" style="27" width="9.0" collapsed="false"/>
  </cols>
  <sheetData>
    <row customFormat="1" customHeight="1" ht="12.75" r="1" s="25" spans="1:11" x14ac:dyDescent="0.2">
      <c r="A1" s="23" t="s">
        <v>13</v>
      </c>
      <c r="B1" s="24" t="s">
        <v>14</v>
      </c>
      <c r="C1" s="24" t="s">
        <v>15</v>
      </c>
      <c r="D1" s="35" t="s">
        <v>24</v>
      </c>
      <c r="E1" s="24" t="s">
        <v>16</v>
      </c>
      <c r="F1" s="35" t="s">
        <v>24</v>
      </c>
      <c r="G1" s="24" t="s">
        <v>17</v>
      </c>
      <c r="H1" s="24" t="s">
        <v>12</v>
      </c>
    </row>
    <row customFormat="1" customHeight="1" ht="12.75" r="2" s="18" spans="1:11" x14ac:dyDescent="0.2">
      <c r="A2" s="29">
        <v>1992</v>
      </c>
      <c r="B2" s="7">
        <v>8000</v>
      </c>
      <c r="C2" s="7">
        <v>10564</v>
      </c>
      <c r="D2" s="7"/>
      <c r="E2" s="7">
        <v>2097</v>
      </c>
      <c r="F2" s="7"/>
      <c r="G2" s="21">
        <v>61</v>
      </c>
      <c r="H2" s="22">
        <f ref="H2:H33" si="0" t="shared">IF(B2&gt;0,SUM(B2:G2),"")</f>
        <v>20722</v>
      </c>
    </row>
    <row customFormat="1" customHeight="1" ht="12.75" r="3" s="18" spans="1:11" x14ac:dyDescent="0.2">
      <c r="A3" s="29">
        <v>1993</v>
      </c>
      <c r="B3" s="7">
        <v>8000</v>
      </c>
      <c r="C3" s="7">
        <v>10528</v>
      </c>
      <c r="D3" s="7"/>
      <c r="E3" s="7">
        <v>2652</v>
      </c>
      <c r="F3" s="7"/>
      <c r="G3" s="21">
        <v>61</v>
      </c>
      <c r="H3" s="22">
        <f si="0" t="shared"/>
        <v>21241</v>
      </c>
    </row>
    <row customFormat="1" customHeight="1" ht="12.75" r="4" s="18" spans="1:11" x14ac:dyDescent="0.2">
      <c r="A4" s="29">
        <v>1994</v>
      </c>
      <c r="B4" s="7">
        <v>8729</v>
      </c>
      <c r="C4" s="7">
        <v>11758</v>
      </c>
      <c r="D4" s="7"/>
      <c r="E4" s="7">
        <v>2337</v>
      </c>
      <c r="F4" s="7"/>
      <c r="G4" s="21">
        <v>65</v>
      </c>
      <c r="H4" s="22">
        <f si="0" t="shared"/>
        <v>22889</v>
      </c>
    </row>
    <row customFormat="1" customHeight="1" ht="12.75" r="5" s="18" spans="1:11" x14ac:dyDescent="0.2">
      <c r="A5" s="29">
        <v>1995</v>
      </c>
      <c r="B5" s="7">
        <v>9126</v>
      </c>
      <c r="C5" s="7">
        <v>10838</v>
      </c>
      <c r="D5" s="7"/>
      <c r="E5" s="7">
        <v>1921</v>
      </c>
      <c r="F5" s="7"/>
      <c r="G5" s="21">
        <v>65</v>
      </c>
      <c r="H5" s="22">
        <f si="0" t="shared"/>
        <v>21950</v>
      </c>
    </row>
    <row customFormat="1" customHeight="1" ht="12.75" r="6" s="18" spans="1:11" x14ac:dyDescent="0.2">
      <c r="A6" s="29">
        <v>1996</v>
      </c>
      <c r="B6" s="7">
        <v>9690</v>
      </c>
      <c r="C6" s="7">
        <v>11061</v>
      </c>
      <c r="D6" s="7"/>
      <c r="E6" s="7">
        <v>2455</v>
      </c>
      <c r="F6" s="7"/>
      <c r="G6" s="21">
        <v>65</v>
      </c>
      <c r="H6" s="22">
        <f si="0" t="shared"/>
        <v>23271</v>
      </c>
      <c r="K6" s="16"/>
    </row>
    <row customFormat="1" customHeight="1" ht="12.75" r="7" s="18" spans="1:11" x14ac:dyDescent="0.2">
      <c r="A7" s="29">
        <v>1997</v>
      </c>
      <c r="B7" s="7">
        <v>10903</v>
      </c>
      <c r="C7" s="7">
        <v>9347</v>
      </c>
      <c r="D7" s="7"/>
      <c r="E7" s="7">
        <v>3131</v>
      </c>
      <c r="F7" s="7"/>
      <c r="G7" s="21">
        <v>65</v>
      </c>
      <c r="H7" s="22">
        <f si="0" t="shared"/>
        <v>23446</v>
      </c>
    </row>
    <row customFormat="1" customHeight="1" ht="12.75" r="8" s="18" spans="1:11" x14ac:dyDescent="0.2">
      <c r="A8" s="29">
        <v>1998</v>
      </c>
      <c r="B8" s="7">
        <v>11729</v>
      </c>
      <c r="C8" s="7">
        <v>9521</v>
      </c>
      <c r="D8" s="7"/>
      <c r="E8" s="7">
        <v>3191</v>
      </c>
      <c r="F8" s="7"/>
      <c r="G8" s="21">
        <v>68</v>
      </c>
      <c r="H8" s="22">
        <f si="0" t="shared"/>
        <v>24509</v>
      </c>
    </row>
    <row customFormat="1" customHeight="1" ht="12.75" r="9" s="18" spans="1:11" x14ac:dyDescent="0.2">
      <c r="A9" s="29">
        <v>1999</v>
      </c>
      <c r="B9" s="7">
        <v>11804</v>
      </c>
      <c r="C9" s="7">
        <v>9716</v>
      </c>
      <c r="D9" s="7"/>
      <c r="E9" s="7">
        <v>2814</v>
      </c>
      <c r="F9" s="7"/>
      <c r="G9" s="21">
        <v>68</v>
      </c>
      <c r="H9" s="22">
        <f si="0" t="shared"/>
        <v>24402</v>
      </c>
    </row>
    <row customFormat="1" customHeight="1" ht="12.75" r="10" s="18" spans="1:11" x14ac:dyDescent="0.2">
      <c r="A10" s="29">
        <v>2000</v>
      </c>
      <c r="B10" s="7">
        <v>10281</v>
      </c>
      <c r="C10" s="7">
        <v>9124</v>
      </c>
      <c r="D10" s="7"/>
      <c r="E10" s="7">
        <v>3075</v>
      </c>
      <c r="F10" s="7"/>
      <c r="G10" s="21">
        <v>70</v>
      </c>
      <c r="H10" s="22">
        <f si="0" t="shared"/>
        <v>22550</v>
      </c>
    </row>
    <row customFormat="1" customHeight="1" ht="12.75" r="11" s="18" spans="1:11" x14ac:dyDescent="0.2">
      <c r="A11" s="29">
        <v>2001</v>
      </c>
      <c r="B11" s="7">
        <v>9954</v>
      </c>
      <c r="C11" s="7">
        <v>6273</v>
      </c>
      <c r="D11" s="7"/>
      <c r="E11" s="7">
        <v>3081</v>
      </c>
      <c r="F11" s="7"/>
      <c r="G11" s="21">
        <v>70</v>
      </c>
      <c r="H11" s="22">
        <f si="0" t="shared"/>
        <v>19378</v>
      </c>
    </row>
    <row customFormat="1" customHeight="1" ht="12.75" r="12" s="18" spans="1:11" x14ac:dyDescent="0.2">
      <c r="A12" s="29">
        <v>2002</v>
      </c>
      <c r="B12" s="7">
        <v>13179</v>
      </c>
      <c r="C12" s="28">
        <v>713</v>
      </c>
      <c r="D12" s="28" t="s">
        <v>25</v>
      </c>
      <c r="E12" s="19">
        <v>1243</v>
      </c>
      <c r="F12" s="28" t="s">
        <v>25</v>
      </c>
      <c r="G12" s="21">
        <v>70</v>
      </c>
      <c r="H12" s="22">
        <f si="0" t="shared"/>
        <v>15205</v>
      </c>
    </row>
    <row customFormat="1" customHeight="1" ht="12.75" r="13" s="18" spans="1:11" x14ac:dyDescent="0.2">
      <c r="A13" s="29">
        <v>2003</v>
      </c>
      <c r="B13" s="7">
        <v>6663</v>
      </c>
      <c r="C13" s="19">
        <v>710</v>
      </c>
      <c r="D13" s="28" t="s">
        <v>25</v>
      </c>
      <c r="E13" s="19">
        <v>1160</v>
      </c>
      <c r="F13" s="28" t="s">
        <v>25</v>
      </c>
      <c r="G13" s="21">
        <v>70</v>
      </c>
      <c r="H13" s="22">
        <f si="0" t="shared"/>
        <v>8603</v>
      </c>
    </row>
    <row customFormat="1" customHeight="1" ht="12.75" r="14" s="18" spans="1:11" x14ac:dyDescent="0.2">
      <c r="A14" s="29">
        <v>2004</v>
      </c>
      <c r="B14" s="7">
        <v>7143</v>
      </c>
      <c r="C14" s="19">
        <v>711</v>
      </c>
      <c r="D14" s="28" t="s">
        <v>25</v>
      </c>
      <c r="E14" s="19">
        <v>1165</v>
      </c>
      <c r="F14" s="28" t="s">
        <v>25</v>
      </c>
      <c r="G14" s="21">
        <v>70</v>
      </c>
      <c r="H14" s="22">
        <f si="0" t="shared"/>
        <v>9089</v>
      </c>
    </row>
    <row customFormat="1" customHeight="1" ht="12.75" r="15" s="18" spans="1:11" x14ac:dyDescent="0.2">
      <c r="A15" s="29">
        <v>2005</v>
      </c>
      <c r="B15" s="7">
        <v>8582</v>
      </c>
      <c r="C15" s="19">
        <v>651</v>
      </c>
      <c r="D15" s="28" t="s">
        <v>25</v>
      </c>
      <c r="E15" s="19">
        <v>1009</v>
      </c>
      <c r="F15" s="28" t="s">
        <v>25</v>
      </c>
      <c r="G15" s="21">
        <v>70</v>
      </c>
      <c r="H15" s="22">
        <f si="0" t="shared"/>
        <v>10312</v>
      </c>
    </row>
    <row customFormat="1" customHeight="1" ht="12.75" r="16" s="18" spans="1:11" x14ac:dyDescent="0.2">
      <c r="A16" s="29">
        <v>2006</v>
      </c>
      <c r="B16" s="7">
        <v>7715</v>
      </c>
      <c r="C16" s="19">
        <v>568</v>
      </c>
      <c r="D16" s="19"/>
      <c r="E16" s="7">
        <v>1006</v>
      </c>
      <c r="F16" s="7"/>
      <c r="G16" s="21">
        <v>70</v>
      </c>
      <c r="H16" s="22">
        <f si="0" t="shared"/>
        <v>9359</v>
      </c>
    </row>
    <row customFormat="1" customHeight="1" ht="12.75" r="17" s="18" spans="1:8" x14ac:dyDescent="0.2">
      <c r="A17" s="29">
        <v>2007</v>
      </c>
      <c r="B17" s="7">
        <v>7204</v>
      </c>
      <c r="C17" s="19">
        <v>580</v>
      </c>
      <c r="D17" s="19"/>
      <c r="E17" s="7">
        <v>1041</v>
      </c>
      <c r="F17" s="7"/>
      <c r="G17" s="21">
        <v>70</v>
      </c>
      <c r="H17" s="22">
        <f si="0" t="shared"/>
        <v>8895</v>
      </c>
    </row>
    <row customFormat="1" customHeight="1" ht="12.75" r="18" s="18" spans="1:8" x14ac:dyDescent="0.2">
      <c r="A18" s="29">
        <v>2008</v>
      </c>
      <c r="B18" s="7">
        <v>7697</v>
      </c>
      <c r="C18" s="19">
        <v>486</v>
      </c>
      <c r="D18" s="19"/>
      <c r="E18" s="7">
        <v>847</v>
      </c>
      <c r="F18" s="7"/>
      <c r="G18" s="21">
        <v>70</v>
      </c>
      <c r="H18" s="22">
        <f si="0" t="shared"/>
        <v>9100</v>
      </c>
    </row>
    <row customFormat="1" customHeight="1" ht="12.75" r="19" s="18" spans="1:8" x14ac:dyDescent="0.2">
      <c r="A19" s="29">
        <v>2009</v>
      </c>
      <c r="B19" s="7">
        <v>6748</v>
      </c>
      <c r="C19" s="19">
        <v>418</v>
      </c>
      <c r="D19" s="19"/>
      <c r="E19" s="7">
        <v>857</v>
      </c>
      <c r="F19" s="7"/>
      <c r="G19" s="21">
        <v>70</v>
      </c>
      <c r="H19" s="22">
        <f si="0" t="shared"/>
        <v>8093</v>
      </c>
    </row>
    <row customFormat="1" customHeight="1" ht="12.75" r="20" s="18" spans="1:8" x14ac:dyDescent="0.2">
      <c r="A20" s="29">
        <v>2010</v>
      </c>
      <c r="B20" s="7">
        <v>7197</v>
      </c>
      <c r="C20" s="19">
        <v>462</v>
      </c>
      <c r="D20" s="19"/>
      <c r="E20" s="7">
        <v>840</v>
      </c>
      <c r="F20" s="7"/>
      <c r="G20" s="21">
        <v>70</v>
      </c>
      <c r="H20" s="22">
        <f si="0" t="shared"/>
        <v>8569</v>
      </c>
    </row>
    <row customFormat="1" customHeight="1" ht="12.75" r="21" s="18" spans="1:8" x14ac:dyDescent="0.2">
      <c r="A21" s="29">
        <v>2011</v>
      </c>
      <c r="B21" s="7">
        <v>6549</v>
      </c>
      <c r="C21" s="19">
        <v>473</v>
      </c>
      <c r="D21" s="19"/>
      <c r="E21" s="7">
        <v>970</v>
      </c>
      <c r="F21" s="7"/>
      <c r="G21" s="21">
        <v>50</v>
      </c>
      <c r="H21" s="22">
        <f si="0" t="shared"/>
        <v>8042</v>
      </c>
    </row>
    <row customFormat="1" customHeight="1" ht="12.75" r="22" s="18" spans="1:8" x14ac:dyDescent="0.2">
      <c r="A22" s="29">
        <v>2012</v>
      </c>
      <c r="B22" s="7">
        <v>6667</v>
      </c>
      <c r="C22" s="19">
        <v>516</v>
      </c>
      <c r="D22" s="19"/>
      <c r="E22" s="7">
        <v>895</v>
      </c>
      <c r="F22" s="7"/>
      <c r="G22" s="21">
        <v>60</v>
      </c>
      <c r="H22" s="22">
        <f si="0" t="shared"/>
        <v>8138</v>
      </c>
    </row>
    <row customFormat="1" customHeight="1" ht="12.75" r="23" s="18" spans="1:8" x14ac:dyDescent="0.2">
      <c r="A23" s="29">
        <v>2013</v>
      </c>
      <c r="B23" s="7">
        <v>6430</v>
      </c>
      <c r="C23" s="19">
        <v>563</v>
      </c>
      <c r="D23" s="19"/>
      <c r="E23" s="7">
        <v>989</v>
      </c>
      <c r="F23" s="7"/>
      <c r="G23" s="21">
        <v>60</v>
      </c>
      <c r="H23" s="22">
        <f si="0" t="shared"/>
        <v>8042</v>
      </c>
    </row>
    <row customFormat="1" customHeight="1" ht="12.75" r="24" s="18" spans="1:8" x14ac:dyDescent="0.2">
      <c r="A24" s="29">
        <v>2014</v>
      </c>
      <c r="B24" s="7">
        <v>6544</v>
      </c>
      <c r="C24" s="19">
        <v>531</v>
      </c>
      <c r="D24" s="19"/>
      <c r="E24" s="7">
        <v>1053</v>
      </c>
      <c r="F24" s="7"/>
      <c r="G24" s="21">
        <v>60</v>
      </c>
      <c r="H24" s="22">
        <f si="0" t="shared"/>
        <v>8188</v>
      </c>
    </row>
    <row customFormat="1" customHeight="1" ht="12.75" r="25" s="18" spans="1:8" x14ac:dyDescent="0.2">
      <c r="A25" s="29">
        <v>2015</v>
      </c>
      <c r="B25" s="7">
        <v>7024</v>
      </c>
      <c r="C25" s="19">
        <v>624</v>
      </c>
      <c r="D25" s="19"/>
      <c r="E25" s="7">
        <v>709</v>
      </c>
      <c r="F25" s="7"/>
      <c r="G25" s="21">
        <v>60</v>
      </c>
      <c r="H25" s="22">
        <f si="0" t="shared"/>
        <v>8417</v>
      </c>
    </row>
    <row customFormat="1" customHeight="1" ht="12.75" r="26" s="18" spans="1:8" x14ac:dyDescent="0.2">
      <c r="A26" s="29">
        <v>2016</v>
      </c>
      <c r="B26" s="7">
        <v>6835</v>
      </c>
      <c r="C26" s="19">
        <v>607</v>
      </c>
      <c r="D26" s="19"/>
      <c r="E26" s="7">
        <v>656</v>
      </c>
      <c r="F26" s="7"/>
      <c r="G26" s="21">
        <v>60</v>
      </c>
      <c r="H26" s="22">
        <f si="0" t="shared"/>
        <v>8158</v>
      </c>
    </row>
    <row customFormat="1" customHeight="1" ht="12.75" r="27" s="18" spans="1:8" x14ac:dyDescent="0.2">
      <c r="A27" s="29">
        <v>2017</v>
      </c>
      <c r="B27" s="7">
        <v>5513</v>
      </c>
      <c r="C27" s="19">
        <v>573</v>
      </c>
      <c r="D27" s="19"/>
      <c r="E27" s="7">
        <v>385</v>
      </c>
      <c r="F27" s="7"/>
      <c r="G27" s="21">
        <v>26</v>
      </c>
      <c r="H27" s="22">
        <f si="0" t="shared"/>
        <v>6497</v>
      </c>
    </row>
    <row customHeight="1" ht="12.75" r="28" spans="1:8" x14ac:dyDescent="0.2">
      <c r="H28" s="22" t="str">
        <f si="0" t="shared"/>
        <v/>
      </c>
    </row>
    <row customHeight="1" ht="12.75" r="29" spans="1:8" x14ac:dyDescent="0.2">
      <c r="H29" s="22" t="str">
        <f si="0" t="shared"/>
        <v/>
      </c>
    </row>
    <row customHeight="1" ht="12.75" r="30" spans="1:8" x14ac:dyDescent="0.2">
      <c r="H30" s="22" t="str">
        <f si="0" t="shared"/>
        <v/>
      </c>
    </row>
    <row customHeight="1" ht="12.75" r="31" spans="1:8" x14ac:dyDescent="0.2">
      <c r="H31" s="22" t="str">
        <f si="0" t="shared"/>
        <v/>
      </c>
    </row>
    <row customHeight="1" ht="12.75" r="32" spans="1:8" x14ac:dyDescent="0.2">
      <c r="H32" s="22" t="str">
        <f si="0" t="shared"/>
        <v/>
      </c>
    </row>
    <row customHeight="1" ht="12.75" r="33" spans="8:8" x14ac:dyDescent="0.2">
      <c r="H33" s="22" t="str">
        <f si="0" t="shared"/>
        <v/>
      </c>
    </row>
    <row customHeight="1" ht="12.75" r="34" spans="8:8" x14ac:dyDescent="0.2">
      <c r="H34" s="22" t="str">
        <f ref="H34:H65" si="1" t="shared">IF(B34&gt;0,SUM(B34:G34),"")</f>
        <v/>
      </c>
    </row>
    <row customHeight="1" ht="12.75" r="35" spans="8:8" x14ac:dyDescent="0.2">
      <c r="H35" s="22" t="str">
        <f si="1" t="shared"/>
        <v/>
      </c>
    </row>
    <row customHeight="1" ht="12.75" r="36" spans="8:8" x14ac:dyDescent="0.2">
      <c r="H36" s="22" t="str">
        <f si="1" t="shared"/>
        <v/>
      </c>
    </row>
    <row customHeight="1" ht="12.75" r="37" spans="8:8" x14ac:dyDescent="0.2">
      <c r="H37" s="22" t="str">
        <f si="1" t="shared"/>
        <v/>
      </c>
    </row>
    <row customHeight="1" ht="12.75" r="38" spans="8:8" x14ac:dyDescent="0.2">
      <c r="H38" s="22" t="str">
        <f si="1" t="shared"/>
        <v/>
      </c>
    </row>
    <row customHeight="1" ht="12.75" r="39" spans="8:8" x14ac:dyDescent="0.2">
      <c r="H39" s="22" t="str">
        <f si="1" t="shared"/>
        <v/>
      </c>
    </row>
    <row customHeight="1" ht="12.75" r="40" spans="8:8" x14ac:dyDescent="0.2">
      <c r="H40" s="22" t="str">
        <f si="1" t="shared"/>
        <v/>
      </c>
    </row>
    <row customHeight="1" ht="12.75" r="41" spans="8:8" x14ac:dyDescent="0.2">
      <c r="H41" s="22" t="str">
        <f si="1" t="shared"/>
        <v/>
      </c>
    </row>
    <row customHeight="1" ht="12.75" r="42" spans="8:8" x14ac:dyDescent="0.2">
      <c r="H42" s="22" t="str">
        <f si="1" t="shared"/>
        <v/>
      </c>
    </row>
    <row customHeight="1" ht="12.75" r="43" spans="8:8" x14ac:dyDescent="0.2">
      <c r="H43" s="22" t="str">
        <f si="1" t="shared"/>
        <v/>
      </c>
    </row>
    <row customHeight="1" ht="12.75" r="44" spans="8:8" x14ac:dyDescent="0.2">
      <c r="H44" s="22" t="str">
        <f si="1" t="shared"/>
        <v/>
      </c>
    </row>
    <row customHeight="1" ht="12.75" r="45" spans="8:8" x14ac:dyDescent="0.2">
      <c r="H45" s="22" t="str">
        <f si="1" t="shared"/>
        <v/>
      </c>
    </row>
    <row customHeight="1" ht="12.75" r="46" spans="8:8" x14ac:dyDescent="0.2">
      <c r="H46" s="22" t="str">
        <f si="1" t="shared"/>
        <v/>
      </c>
    </row>
    <row customHeight="1" ht="12.75" r="47" spans="8:8" x14ac:dyDescent="0.2">
      <c r="H47" s="22" t="str">
        <f si="1" t="shared"/>
        <v/>
      </c>
    </row>
    <row customHeight="1" ht="12.75" r="48" spans="8:8" x14ac:dyDescent="0.2">
      <c r="H48" s="22" t="str">
        <f si="1" t="shared"/>
        <v/>
      </c>
    </row>
    <row customHeight="1" ht="12.75" r="49" spans="8:8" x14ac:dyDescent="0.2">
      <c r="H49" s="22" t="str">
        <f si="1" t="shared"/>
        <v/>
      </c>
    </row>
    <row customHeight="1" ht="12.75" r="50" spans="8:8" x14ac:dyDescent="0.2">
      <c r="H50" s="22" t="str">
        <f si="1" t="shared"/>
        <v/>
      </c>
    </row>
    <row customHeight="1" ht="12.75" r="51" spans="8:8" x14ac:dyDescent="0.2">
      <c r="H51" s="22" t="str">
        <f si="1" t="shared"/>
        <v/>
      </c>
    </row>
    <row customHeight="1" ht="12.75" r="52" spans="8:8" x14ac:dyDescent="0.2">
      <c r="H52" s="22" t="str">
        <f si="1" t="shared"/>
        <v/>
      </c>
    </row>
    <row customHeight="1" ht="12.75" r="53" spans="8:8" x14ac:dyDescent="0.2">
      <c r="H53" s="22" t="str">
        <f si="1" t="shared"/>
        <v/>
      </c>
    </row>
    <row customHeight="1" ht="12.75" r="54" spans="8:8" x14ac:dyDescent="0.2">
      <c r="H54" s="22" t="str">
        <f si="1" t="shared"/>
        <v/>
      </c>
    </row>
    <row customHeight="1" ht="12.75" r="55" spans="8:8" x14ac:dyDescent="0.2">
      <c r="H55" s="22" t="str">
        <f si="1" t="shared"/>
        <v/>
      </c>
    </row>
    <row customHeight="1" ht="12.75" r="56" spans="8:8" x14ac:dyDescent="0.2">
      <c r="H56" s="22" t="str">
        <f si="1" t="shared"/>
        <v/>
      </c>
    </row>
    <row customHeight="1" ht="12.75" r="57" spans="8:8" x14ac:dyDescent="0.2">
      <c r="H57" s="22" t="str">
        <f si="1" t="shared"/>
        <v/>
      </c>
    </row>
    <row customHeight="1" ht="12.75" r="58" spans="8:8" x14ac:dyDescent="0.2">
      <c r="H58" s="22" t="str">
        <f si="1" t="shared"/>
        <v/>
      </c>
    </row>
    <row customHeight="1" ht="12.75" r="59" spans="8:8" x14ac:dyDescent="0.2">
      <c r="H59" s="22" t="str">
        <f si="1" t="shared"/>
        <v/>
      </c>
    </row>
    <row customHeight="1" ht="12.75" r="60" spans="8:8" x14ac:dyDescent="0.2">
      <c r="H60" s="22" t="str">
        <f si="1" t="shared"/>
        <v/>
      </c>
    </row>
    <row customHeight="1" ht="12.75" r="61" spans="8:8" x14ac:dyDescent="0.2">
      <c r="H61" s="22" t="str">
        <f si="1" t="shared"/>
        <v/>
      </c>
    </row>
    <row customHeight="1" ht="12.75" r="62" spans="8:8" x14ac:dyDescent="0.2">
      <c r="H62" s="22" t="str">
        <f si="1" t="shared"/>
        <v/>
      </c>
    </row>
    <row customHeight="1" ht="12.75" r="63" spans="8:8" x14ac:dyDescent="0.2">
      <c r="H63" s="22" t="str">
        <f si="1" t="shared"/>
        <v/>
      </c>
    </row>
    <row customHeight="1" ht="12.75" r="64" spans="8:8" x14ac:dyDescent="0.2">
      <c r="H64" s="22" t="str">
        <f si="1" t="shared"/>
        <v/>
      </c>
    </row>
    <row customHeight="1" ht="12.75" r="65" spans="8:8" x14ac:dyDescent="0.2">
      <c r="H65" s="22" t="str">
        <f si="1" t="shared"/>
        <v/>
      </c>
    </row>
    <row customHeight="1" ht="12.75" r="66" spans="8:8" x14ac:dyDescent="0.2">
      <c r="H66" s="22" t="str">
        <f ref="H66" si="2" t="shared">IF(B66&gt;0,SUM(B66:G66),"")</f>
        <v/>
      </c>
    </row>
    <row customHeight="1" ht="12.75" r="67" spans="8:8" x14ac:dyDescent="0.2">
      <c r="H67" s="22" t="str">
        <f ref="H67:H130" si="3" t="shared">IF(B67&gt;0,SUM(B67:G67),"")</f>
        <v/>
      </c>
    </row>
    <row customHeight="1" ht="12.75" r="68" spans="8:8" x14ac:dyDescent="0.2">
      <c r="H68" s="22" t="str">
        <f si="3" t="shared"/>
        <v/>
      </c>
    </row>
    <row customHeight="1" ht="12.75" r="69" spans="8:8" x14ac:dyDescent="0.2">
      <c r="H69" s="22" t="str">
        <f si="3" t="shared"/>
        <v/>
      </c>
    </row>
    <row customHeight="1" ht="12.75" r="70" spans="8:8" x14ac:dyDescent="0.2">
      <c r="H70" s="22" t="str">
        <f si="3" t="shared"/>
        <v/>
      </c>
    </row>
    <row customHeight="1" ht="12.75" r="71" spans="8:8" x14ac:dyDescent="0.2">
      <c r="H71" s="22" t="str">
        <f si="3" t="shared"/>
        <v/>
      </c>
    </row>
    <row customHeight="1" ht="12.75" r="72" spans="8:8" x14ac:dyDescent="0.2">
      <c r="H72" s="22" t="str">
        <f si="3" t="shared"/>
        <v/>
      </c>
    </row>
    <row customHeight="1" ht="12.75" r="73" spans="8:8" x14ac:dyDescent="0.2">
      <c r="H73" s="22" t="str">
        <f si="3" t="shared"/>
        <v/>
      </c>
    </row>
    <row customHeight="1" ht="12.75" r="74" spans="8:8" x14ac:dyDescent="0.2">
      <c r="H74" s="22" t="str">
        <f si="3" t="shared"/>
        <v/>
      </c>
    </row>
    <row customHeight="1" ht="12.75" r="75" spans="8:8" x14ac:dyDescent="0.2">
      <c r="H75" s="22" t="str">
        <f si="3" t="shared"/>
        <v/>
      </c>
    </row>
    <row customHeight="1" ht="12.75" r="76" spans="8:8" x14ac:dyDescent="0.2">
      <c r="H76" s="22" t="str">
        <f si="3" t="shared"/>
        <v/>
      </c>
    </row>
    <row customHeight="1" ht="12.75" r="77" spans="8:8" x14ac:dyDescent="0.2">
      <c r="H77" s="22" t="str">
        <f si="3" t="shared"/>
        <v/>
      </c>
    </row>
    <row customHeight="1" ht="12.75" r="78" spans="8:8" x14ac:dyDescent="0.2">
      <c r="H78" s="22" t="str">
        <f si="3" t="shared"/>
        <v/>
      </c>
    </row>
    <row customHeight="1" ht="12.75" r="79" spans="8:8" x14ac:dyDescent="0.2">
      <c r="H79" s="22" t="str">
        <f si="3" t="shared"/>
        <v/>
      </c>
    </row>
    <row customHeight="1" ht="12.75" r="80" spans="8:8" x14ac:dyDescent="0.2">
      <c r="H80" s="22" t="str">
        <f si="3" t="shared"/>
        <v/>
      </c>
    </row>
    <row customHeight="1" ht="12.75" r="81" spans="8:8" x14ac:dyDescent="0.2">
      <c r="H81" s="22" t="str">
        <f si="3" t="shared"/>
        <v/>
      </c>
    </row>
    <row customHeight="1" ht="12.75" r="82" spans="8:8" x14ac:dyDescent="0.2">
      <c r="H82" s="22" t="str">
        <f si="3" t="shared"/>
        <v/>
      </c>
    </row>
    <row customHeight="1" ht="12.75" r="83" spans="8:8" x14ac:dyDescent="0.2">
      <c r="H83" s="22" t="str">
        <f si="3" t="shared"/>
        <v/>
      </c>
    </row>
    <row customHeight="1" ht="12.75" r="84" spans="8:8" x14ac:dyDescent="0.2">
      <c r="H84" s="22" t="str">
        <f si="3" t="shared"/>
        <v/>
      </c>
    </row>
    <row customHeight="1" ht="12.75" r="85" spans="8:8" x14ac:dyDescent="0.2">
      <c r="H85" s="22" t="str">
        <f si="3" t="shared"/>
        <v/>
      </c>
    </row>
    <row customHeight="1" ht="12.75" r="86" spans="8:8" x14ac:dyDescent="0.2">
      <c r="H86" s="22" t="str">
        <f si="3" t="shared"/>
        <v/>
      </c>
    </row>
    <row customHeight="1" ht="12.75" r="87" spans="8:8" x14ac:dyDescent="0.2">
      <c r="H87" s="22" t="str">
        <f si="3" t="shared"/>
        <v/>
      </c>
    </row>
    <row customHeight="1" ht="12.75" r="88" spans="8:8" x14ac:dyDescent="0.2">
      <c r="H88" s="22" t="str">
        <f si="3" t="shared"/>
        <v/>
      </c>
    </row>
    <row customHeight="1" ht="12.75" r="89" spans="8:8" x14ac:dyDescent="0.2">
      <c r="H89" s="22" t="str">
        <f si="3" t="shared"/>
        <v/>
      </c>
    </row>
    <row customHeight="1" ht="12.75" r="90" spans="8:8" x14ac:dyDescent="0.2">
      <c r="H90" s="22" t="str">
        <f si="3" t="shared"/>
        <v/>
      </c>
    </row>
    <row customHeight="1" ht="12.75" r="91" spans="8:8" x14ac:dyDescent="0.2">
      <c r="H91" s="22" t="str">
        <f si="3" t="shared"/>
        <v/>
      </c>
    </row>
    <row customHeight="1" ht="12.75" r="92" spans="8:8" x14ac:dyDescent="0.2">
      <c r="H92" s="22" t="str">
        <f si="3" t="shared"/>
        <v/>
      </c>
    </row>
    <row customHeight="1" ht="12.75" r="93" spans="8:8" x14ac:dyDescent="0.2">
      <c r="H93" s="22" t="str">
        <f si="3" t="shared"/>
        <v/>
      </c>
    </row>
    <row customHeight="1" ht="12.75" r="94" spans="8:8" x14ac:dyDescent="0.2">
      <c r="H94" s="22" t="str">
        <f si="3" t="shared"/>
        <v/>
      </c>
    </row>
    <row customHeight="1" ht="12.75" r="95" spans="8:8" x14ac:dyDescent="0.2">
      <c r="H95" s="22" t="str">
        <f si="3" t="shared"/>
        <v/>
      </c>
    </row>
    <row customHeight="1" ht="12.75" r="96" spans="8:8" x14ac:dyDescent="0.2">
      <c r="H96" s="22" t="str">
        <f si="3" t="shared"/>
        <v/>
      </c>
    </row>
    <row customHeight="1" ht="12.75" r="97" spans="8:8" x14ac:dyDescent="0.2">
      <c r="H97" s="22" t="str">
        <f si="3" t="shared"/>
        <v/>
      </c>
    </row>
    <row customHeight="1" ht="12.75" r="98" spans="8:8" x14ac:dyDescent="0.2">
      <c r="H98" s="22" t="str">
        <f si="3" t="shared"/>
        <v/>
      </c>
    </row>
    <row customHeight="1" ht="12.75" r="99" spans="8:8" x14ac:dyDescent="0.2">
      <c r="H99" s="22" t="str">
        <f si="3" t="shared"/>
        <v/>
      </c>
    </row>
    <row customHeight="1" ht="12.75" r="100" spans="8:8" x14ac:dyDescent="0.2">
      <c r="H100" s="22" t="str">
        <f si="3" t="shared"/>
        <v/>
      </c>
    </row>
    <row customHeight="1" ht="12.75" r="101" spans="8:8" x14ac:dyDescent="0.2">
      <c r="H101" s="22" t="str">
        <f si="3" t="shared"/>
        <v/>
      </c>
    </row>
    <row customHeight="1" ht="12.75" r="102" spans="8:8" x14ac:dyDescent="0.2">
      <c r="H102" s="22" t="str">
        <f si="3" t="shared"/>
        <v/>
      </c>
    </row>
    <row customHeight="1" ht="12.75" r="103" spans="8:8" x14ac:dyDescent="0.2">
      <c r="H103" s="22" t="str">
        <f si="3" t="shared"/>
        <v/>
      </c>
    </row>
    <row customHeight="1" ht="12.75" r="104" spans="8:8" x14ac:dyDescent="0.2">
      <c r="H104" s="22" t="str">
        <f si="3" t="shared"/>
        <v/>
      </c>
    </row>
    <row customHeight="1" ht="12.75" r="105" spans="8:8" x14ac:dyDescent="0.2">
      <c r="H105" s="22" t="str">
        <f si="3" t="shared"/>
        <v/>
      </c>
    </row>
    <row customHeight="1" ht="12.75" r="106" spans="8:8" x14ac:dyDescent="0.2">
      <c r="H106" s="22" t="str">
        <f si="3" t="shared"/>
        <v/>
      </c>
    </row>
    <row customHeight="1" ht="12.75" r="107" spans="8:8" x14ac:dyDescent="0.2">
      <c r="H107" s="22" t="str">
        <f si="3" t="shared"/>
        <v/>
      </c>
    </row>
    <row customHeight="1" ht="12.75" r="108" spans="8:8" x14ac:dyDescent="0.2">
      <c r="H108" s="22" t="str">
        <f si="3" t="shared"/>
        <v/>
      </c>
    </row>
    <row customHeight="1" ht="12.75" r="109" spans="8:8" x14ac:dyDescent="0.2">
      <c r="H109" s="22" t="str">
        <f si="3" t="shared"/>
        <v/>
      </c>
    </row>
    <row customHeight="1" ht="12.75" r="110" spans="8:8" x14ac:dyDescent="0.2">
      <c r="H110" s="22" t="str">
        <f si="3" t="shared"/>
        <v/>
      </c>
    </row>
    <row customHeight="1" ht="12.75" r="111" spans="8:8" x14ac:dyDescent="0.2">
      <c r="H111" s="22" t="str">
        <f si="3" t="shared"/>
        <v/>
      </c>
    </row>
    <row customHeight="1" ht="12.75" r="112" spans="8:8" x14ac:dyDescent="0.2">
      <c r="H112" s="22" t="str">
        <f si="3" t="shared"/>
        <v/>
      </c>
    </row>
    <row customHeight="1" ht="12.75" r="113" spans="8:8" x14ac:dyDescent="0.2">
      <c r="H113" s="22" t="str">
        <f si="3" t="shared"/>
        <v/>
      </c>
    </row>
    <row customHeight="1" ht="12.75" r="114" spans="8:8" x14ac:dyDescent="0.2">
      <c r="H114" s="22" t="str">
        <f si="3" t="shared"/>
        <v/>
      </c>
    </row>
    <row customHeight="1" ht="12.75" r="115" spans="8:8" x14ac:dyDescent="0.2">
      <c r="H115" s="22" t="str">
        <f si="3" t="shared"/>
        <v/>
      </c>
    </row>
    <row customHeight="1" ht="12.75" r="116" spans="8:8" x14ac:dyDescent="0.2">
      <c r="H116" s="22" t="str">
        <f si="3" t="shared"/>
        <v/>
      </c>
    </row>
    <row customHeight="1" ht="12.75" r="117" spans="8:8" x14ac:dyDescent="0.2">
      <c r="H117" s="22" t="str">
        <f si="3" t="shared"/>
        <v/>
      </c>
    </row>
    <row customHeight="1" ht="12.75" r="118" spans="8:8" x14ac:dyDescent="0.2">
      <c r="H118" s="22" t="str">
        <f si="3" t="shared"/>
        <v/>
      </c>
    </row>
    <row customHeight="1" ht="12.75" r="119" spans="8:8" x14ac:dyDescent="0.2">
      <c r="H119" s="22" t="str">
        <f si="3" t="shared"/>
        <v/>
      </c>
    </row>
    <row customHeight="1" ht="12.75" r="120" spans="8:8" x14ac:dyDescent="0.2">
      <c r="H120" s="22" t="str">
        <f si="3" t="shared"/>
        <v/>
      </c>
    </row>
    <row customHeight="1" ht="12.75" r="121" spans="8:8" x14ac:dyDescent="0.2">
      <c r="H121" s="22" t="str">
        <f si="3" t="shared"/>
        <v/>
      </c>
    </row>
    <row customHeight="1" ht="12.75" r="122" spans="8:8" x14ac:dyDescent="0.2">
      <c r="H122" s="22" t="str">
        <f si="3" t="shared"/>
        <v/>
      </c>
    </row>
    <row customHeight="1" ht="12.75" r="123" spans="8:8" x14ac:dyDescent="0.2">
      <c r="H123" s="22" t="str">
        <f si="3" t="shared"/>
        <v/>
      </c>
    </row>
    <row customHeight="1" ht="12.75" r="124" spans="8:8" x14ac:dyDescent="0.2">
      <c r="H124" s="22" t="str">
        <f si="3" t="shared"/>
        <v/>
      </c>
    </row>
    <row customHeight="1" ht="12.75" r="125" spans="8:8" x14ac:dyDescent="0.2">
      <c r="H125" s="22" t="str">
        <f si="3" t="shared"/>
        <v/>
      </c>
    </row>
    <row customHeight="1" ht="12.75" r="126" spans="8:8" x14ac:dyDescent="0.2">
      <c r="H126" s="22" t="str">
        <f si="3" t="shared"/>
        <v/>
      </c>
    </row>
    <row customHeight="1" ht="12.75" r="127" spans="8:8" x14ac:dyDescent="0.2">
      <c r="H127" s="22" t="str">
        <f si="3" t="shared"/>
        <v/>
      </c>
    </row>
    <row customHeight="1" ht="12.75" r="128" spans="8:8" x14ac:dyDescent="0.2">
      <c r="H128" s="22" t="str">
        <f si="3" t="shared"/>
        <v/>
      </c>
    </row>
    <row customHeight="1" ht="12.75" r="129" spans="8:8" x14ac:dyDescent="0.2">
      <c r="H129" s="22" t="str">
        <f si="3" t="shared"/>
        <v/>
      </c>
    </row>
    <row customHeight="1" ht="12.75" r="130" spans="8:8" x14ac:dyDescent="0.2">
      <c r="H130" s="22" t="str">
        <f si="3" t="shared"/>
        <v/>
      </c>
    </row>
    <row customHeight="1" ht="12.75" r="131" spans="8:8" x14ac:dyDescent="0.2">
      <c r="H131" s="22" t="str">
        <f ref="H131:H165" si="4" t="shared">IF(B131&gt;0,SUM(B131:G131),"")</f>
        <v/>
      </c>
    </row>
    <row customHeight="1" ht="12.75" r="132" spans="8:8" x14ac:dyDescent="0.2">
      <c r="H132" s="22" t="str">
        <f si="4" t="shared"/>
        <v/>
      </c>
    </row>
    <row customHeight="1" ht="12.75" r="133" spans="8:8" x14ac:dyDescent="0.2">
      <c r="H133" s="22" t="str">
        <f si="4" t="shared"/>
        <v/>
      </c>
    </row>
    <row customHeight="1" ht="12.75" r="134" spans="8:8" x14ac:dyDescent="0.2">
      <c r="H134" s="22" t="str">
        <f si="4" t="shared"/>
        <v/>
      </c>
    </row>
    <row customHeight="1" ht="12.75" r="135" spans="8:8" x14ac:dyDescent="0.2">
      <c r="H135" s="22" t="str">
        <f si="4" t="shared"/>
        <v/>
      </c>
    </row>
    <row customHeight="1" ht="12.75" r="136" spans="8:8" x14ac:dyDescent="0.2">
      <c r="H136" s="22" t="str">
        <f si="4" t="shared"/>
        <v/>
      </c>
    </row>
    <row customHeight="1" ht="12.75" r="137" spans="8:8" x14ac:dyDescent="0.2">
      <c r="H137" s="22" t="str">
        <f si="4" t="shared"/>
        <v/>
      </c>
    </row>
    <row customHeight="1" ht="12.75" r="138" spans="8:8" x14ac:dyDescent="0.2">
      <c r="H138" s="22" t="str">
        <f si="4" t="shared"/>
        <v/>
      </c>
    </row>
    <row customHeight="1" ht="12.75" r="139" spans="8:8" x14ac:dyDescent="0.2">
      <c r="H139" s="22" t="str">
        <f si="4" t="shared"/>
        <v/>
      </c>
    </row>
    <row customHeight="1" ht="12.75" r="140" spans="8:8" x14ac:dyDescent="0.2">
      <c r="H140" s="22" t="str">
        <f si="4" t="shared"/>
        <v/>
      </c>
    </row>
    <row customHeight="1" ht="12.75" r="141" spans="8:8" x14ac:dyDescent="0.2">
      <c r="H141" s="22" t="str">
        <f si="4" t="shared"/>
        <v/>
      </c>
    </row>
    <row customHeight="1" ht="12.75" r="142" spans="8:8" x14ac:dyDescent="0.2">
      <c r="H142" s="22" t="str">
        <f si="4" t="shared"/>
        <v/>
      </c>
    </row>
    <row customHeight="1" ht="12.75" r="143" spans="8:8" x14ac:dyDescent="0.2">
      <c r="H143" s="22" t="str">
        <f si="4" t="shared"/>
        <v/>
      </c>
    </row>
    <row customHeight="1" ht="12.75" r="144" spans="8:8" x14ac:dyDescent="0.2">
      <c r="H144" s="22" t="str">
        <f si="4" t="shared"/>
        <v/>
      </c>
    </row>
    <row customHeight="1" ht="12.75" r="145" spans="8:8" x14ac:dyDescent="0.2">
      <c r="H145" s="22" t="str">
        <f si="4" t="shared"/>
        <v/>
      </c>
    </row>
    <row customHeight="1" ht="12.75" r="146" spans="8:8" x14ac:dyDescent="0.2">
      <c r="H146" s="22" t="str">
        <f si="4" t="shared"/>
        <v/>
      </c>
    </row>
    <row customHeight="1" ht="12.75" r="147" spans="8:8" x14ac:dyDescent="0.2">
      <c r="H147" s="22" t="str">
        <f si="4" t="shared"/>
        <v/>
      </c>
    </row>
    <row customHeight="1" ht="12.75" r="148" spans="8:8" x14ac:dyDescent="0.2">
      <c r="H148" s="22" t="str">
        <f si="4" t="shared"/>
        <v/>
      </c>
    </row>
    <row customHeight="1" ht="12.75" r="149" spans="8:8" x14ac:dyDescent="0.2">
      <c r="H149" s="22" t="str">
        <f si="4" t="shared"/>
        <v/>
      </c>
    </row>
    <row customHeight="1" ht="12.75" r="150" spans="8:8" x14ac:dyDescent="0.2">
      <c r="H150" s="22" t="str">
        <f si="4" t="shared"/>
        <v/>
      </c>
    </row>
    <row customHeight="1" ht="12.75" r="151" spans="8:8" x14ac:dyDescent="0.2">
      <c r="H151" s="22" t="str">
        <f si="4" t="shared"/>
        <v/>
      </c>
    </row>
    <row customHeight="1" ht="12.75" r="152" spans="8:8" x14ac:dyDescent="0.2">
      <c r="H152" s="22" t="str">
        <f si="4" t="shared"/>
        <v/>
      </c>
    </row>
    <row customHeight="1" ht="12.75" r="153" spans="8:8" x14ac:dyDescent="0.2">
      <c r="H153" s="22" t="str">
        <f si="4" t="shared"/>
        <v/>
      </c>
    </row>
    <row customHeight="1" ht="12.75" r="154" spans="8:8" x14ac:dyDescent="0.2">
      <c r="H154" s="22" t="str">
        <f si="4" t="shared"/>
        <v/>
      </c>
    </row>
    <row customHeight="1" ht="12.75" r="155" spans="8:8" x14ac:dyDescent="0.2">
      <c r="H155" s="22" t="str">
        <f si="4" t="shared"/>
        <v/>
      </c>
    </row>
    <row customHeight="1" ht="12.75" r="156" spans="8:8" x14ac:dyDescent="0.2">
      <c r="H156" s="22" t="str">
        <f si="4" t="shared"/>
        <v/>
      </c>
    </row>
    <row customHeight="1" ht="12.75" r="157" spans="8:8" x14ac:dyDescent="0.2">
      <c r="H157" s="22" t="str">
        <f si="4" t="shared"/>
        <v/>
      </c>
    </row>
    <row customHeight="1" ht="12.75" r="158" spans="8:8" x14ac:dyDescent="0.2">
      <c r="H158" s="22" t="str">
        <f si="4" t="shared"/>
        <v/>
      </c>
    </row>
    <row customHeight="1" ht="12.75" r="159" spans="8:8" x14ac:dyDescent="0.2">
      <c r="H159" s="22" t="str">
        <f si="4" t="shared"/>
        <v/>
      </c>
    </row>
    <row customHeight="1" ht="12.75" r="160" spans="8:8" x14ac:dyDescent="0.2">
      <c r="H160" s="22" t="str">
        <f si="4" t="shared"/>
        <v/>
      </c>
    </row>
    <row customHeight="1" ht="12.75" r="161" spans="8:8" x14ac:dyDescent="0.2">
      <c r="H161" s="22" t="str">
        <f si="4" t="shared"/>
        <v/>
      </c>
    </row>
    <row customHeight="1" ht="12.75" r="162" spans="8:8" x14ac:dyDescent="0.2">
      <c r="H162" s="22" t="str">
        <f si="4" t="shared"/>
        <v/>
      </c>
    </row>
    <row customHeight="1" ht="12.75" r="163" spans="8:8" x14ac:dyDescent="0.2">
      <c r="H163" s="22" t="str">
        <f si="4" t="shared"/>
        <v/>
      </c>
    </row>
    <row customHeight="1" ht="12.75" r="164" spans="8:8" x14ac:dyDescent="0.2">
      <c r="H164" s="22" t="str">
        <f si="4" t="shared"/>
        <v/>
      </c>
    </row>
    <row customHeight="1" ht="12.75" r="165" spans="8:8" x14ac:dyDescent="0.2">
      <c r="H165" s="22" t="str">
        <f si="4" t="shared"/>
        <v/>
      </c>
    </row>
  </sheetData>
  <pageMargins bottom="0.75" footer="0.3" header="0.3" left="0.7" right="0.7" top="0.75"/>
  <ignoredErrors>
    <ignoredError formulaRange="1" sqref="H14"/>
    <ignoredError formulaRange="1" sqref="H15:H26 H2:H13" unlockedFormula="1"/>
    <ignoredError sqref="H27:H165" unlockedFormula="1"/>
  </ignoredErrors>
</worksheet>
</file>

<file path=xl/worksheets/sheet3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dimension ref="A1:J5"/>
  <sheetViews>
    <sheetView workbookViewId="0">
      <selection activeCell="B5" sqref="B5"/>
    </sheetView>
  </sheetViews>
  <sheetFormatPr defaultColWidth="9.125" defaultRowHeight="11.4" x14ac:dyDescent="0.2"/>
  <cols>
    <col min="1" max="1" bestFit="true" customWidth="true" style="31" width="30.375" collapsed="false"/>
    <col min="2" max="2" bestFit="true" customWidth="true" style="31" width="52.25" collapsed="false"/>
    <col min="3" max="4" style="31" width="9.125" collapsed="false"/>
    <col min="5" max="5" customWidth="true" style="31" width="31.75" collapsed="false"/>
    <col min="6" max="8" style="31" width="9.125" collapsed="false"/>
    <col min="9" max="9" customWidth="true" hidden="true" style="31" width="0.0" collapsed="false"/>
    <col min="10" max="16384" style="31" width="9.125" collapsed="false"/>
  </cols>
  <sheetData>
    <row r="1" spans="1:9" x14ac:dyDescent="0.2">
      <c r="A1" s="31" t="s">
        <v>18</v>
      </c>
      <c r="B1" s="32" t="s">
        <v>27</v>
      </c>
      <c r="I1" s="31" t="s">
        <v>19</v>
      </c>
    </row>
    <row r="2" spans="1:9" x14ac:dyDescent="0.2">
      <c r="A2" s="31" t="s">
        <v>10</v>
      </c>
      <c r="B2" s="32"/>
      <c r="I2" s="31" t="s">
        <v>20</v>
      </c>
    </row>
    <row r="3" spans="1:9" x14ac:dyDescent="0.2">
      <c r="A3" s="31" t="s">
        <v>11</v>
      </c>
      <c r="B3" s="31" t="s">
        <v>19</v>
      </c>
      <c r="I3" s="31" t="s">
        <v>21</v>
      </c>
    </row>
    <row ht="34.200000000000003" r="4" spans="1:9" x14ac:dyDescent="0.2">
      <c r="A4" s="31" t="s">
        <v>22</v>
      </c>
      <c r="B4" s="33" t="s">
        <v>28</v>
      </c>
      <c r="I4" s="31" t="s">
        <v>23</v>
      </c>
    </row>
    <row r="5" spans="1:9" x14ac:dyDescent="0.2">
      <c r="E5" s="32"/>
    </row>
  </sheetData>
  <dataValidations count="1">
    <dataValidation allowBlank="1" showErrorMessage="1" showInputMessage="1" sqref="B3" type="list">
      <formula1>$I$1:$I$4</formula1>
    </dataValidation>
  </dataValidations>
  <pageMargins bottom="0.75" footer="0.3" header="0.3" left="0.7" right="0.7" top="0.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baseType="lpstr" size="4">
      <vt:lpstr>Factbook</vt:lpstr>
      <vt:lpstr>Data</vt:lpstr>
      <vt:lpstr>Notes</vt:lpstr>
      <vt:lpstr>Factbook!Print_Area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2007-01-12T18:14:32Z</dcterms:created>
  <dc:creator>Guanci, Michael [LEGIS]</dc:creator>
  <cp:lastModifiedBy>Madison, Robin [LEGIS]</cp:lastModifiedBy>
  <cp:lastPrinted>2018-07-30T15:15:48Z</cp:lastPrinted>
  <dcterms:modified xsi:type="dcterms:W3CDTF">2018-11-20T15:03:49Z</dcterms:modified>
</cp:coreProperties>
</file>