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RMADISO\"/>
    </mc:Choice>
  </mc:AlternateContent>
  <bookViews>
    <workbookView windowHeight="3636" windowWidth="8352" xWindow="240" yWindow="6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Factbook!$A$1:$P$51</definedName>
  </definedNames>
  <calcPr calcId="162913"/>
</workbook>
</file>

<file path=xl/calcChain.xml><?xml version="1.0" encoding="utf-8"?>
<calcChain xmlns="http://schemas.openxmlformats.org/spreadsheetml/2006/main">
  <c i="1" l="1" r="S26"/>
  <c i="1" r="V25" s="1"/>
  <c i="1" r="S25"/>
  <c i="1" l="1" r="V24"/>
  <c i="1" r="D28"/>
  <c i="1" r="F29" s="1"/>
  <c i="1" r="F28"/>
  <c i="1" r="H28"/>
  <c i="1" r="J28"/>
  <c i="1" r="L28"/>
  <c i="1" r="B28"/>
  <c i="1" r="D29" s="1"/>
  <c i="1" l="1" r="L29"/>
  <c i="1" r="J29"/>
  <c i="1" r="H29"/>
  <c i="1" r="S37"/>
  <c i="1" r="S34"/>
  <c i="1" r="S31"/>
  <c i="1" r="S39"/>
  <c i="1" r="S41"/>
  <c i="1" r="S36"/>
  <c i="1" r="S32"/>
  <c i="1" r="S30"/>
  <c i="1" r="S40"/>
  <c i="1" r="S38"/>
  <c i="1" r="S42"/>
  <c i="1" r="S33"/>
  <c i="1" r="S35"/>
  <c i="1" r="T35"/>
  <c i="1" r="T40"/>
  <c i="1" r="T41"/>
  <c i="1" r="T37"/>
  <c i="1" r="T30"/>
  <c i="1" r="T42"/>
  <c i="1" r="T31"/>
  <c i="1" r="T36"/>
  <c i="1" r="T33"/>
  <c i="1" r="T39"/>
  <c i="1" r="T32"/>
  <c i="1" r="T38"/>
  <c i="1" r="T34"/>
  <c i="1" l="1" r="U34"/>
  <c i="1" r="B34" s="1"/>
  <c i="1" r="U38"/>
  <c i="1" r="B38" s="1"/>
  <c i="1" r="U32"/>
  <c i="1" r="B32" s="1"/>
  <c i="1" r="U39"/>
  <c i="1" r="B39" s="1"/>
  <c i="1" r="U33"/>
  <c i="1" r="B33" s="1"/>
  <c i="1" r="U36"/>
  <c i="1" r="B36" s="1"/>
  <c i="1" r="U31"/>
  <c i="1" r="B31" s="1"/>
  <c i="1" r="U42"/>
  <c i="1" r="B42" s="1"/>
  <c i="1" r="U30"/>
  <c i="1" r="B30" s="1"/>
  <c i="1" r="U37"/>
  <c i="1" r="B37" s="1"/>
  <c i="1" r="U41"/>
  <c i="1" r="B41" s="1"/>
  <c i="1" r="U40"/>
  <c i="1" r="B40" s="1"/>
  <c i="1" r="U35"/>
  <c i="1" r="B35" s="1"/>
  <c i="1" l="1" r="D40"/>
  <c i="1" r="F40"/>
  <c i="1" r="J40"/>
  <c i="1" r="L40"/>
  <c i="1" r="H40"/>
  <c i="1" r="F42"/>
  <c i="1" r="D42"/>
  <c i="1" r="L42"/>
  <c i="1" r="H42"/>
  <c i="1" r="J42"/>
  <c i="1" r="J39"/>
  <c i="1" r="F39"/>
  <c i="1" r="D39"/>
  <c i="1" r="L39"/>
  <c i="1" r="H39"/>
  <c i="1" r="F41"/>
  <c i="1" r="L41"/>
  <c i="1" r="J41"/>
  <c i="1" r="D41"/>
  <c i="1" r="H41"/>
  <c i="1" r="D31"/>
  <c i="1" r="F31"/>
  <c i="1" r="L31"/>
  <c i="1" r="H31"/>
  <c i="1" r="J31"/>
  <c i="1" r="L32"/>
  <c i="1" r="H32"/>
  <c i="1" r="F32"/>
  <c i="1" r="J32"/>
  <c i="1" r="D32"/>
  <c i="1" r="J38"/>
  <c i="1" r="H38"/>
  <c i="1" r="F38"/>
  <c i="1" r="L38"/>
  <c i="1" r="D38"/>
  <c i="1" r="H37"/>
  <c i="1" r="J37"/>
  <c i="1" r="L37"/>
  <c i="1" r="D37"/>
  <c i="1" r="F37"/>
  <c i="1" r="H36"/>
  <c i="1" r="F36"/>
  <c i="1" r="L36"/>
  <c i="1" r="D36"/>
  <c i="1" r="J36"/>
  <c i="1" r="D35"/>
  <c i="1" r="F35"/>
  <c i="1" r="J35"/>
  <c i="1" r="H35"/>
  <c i="1" r="L35"/>
  <c i="1" r="L30"/>
  <c i="1" r="F30"/>
  <c i="1" r="D30"/>
  <c i="1" r="J30"/>
  <c i="1" r="H30"/>
  <c i="1" r="L33"/>
  <c i="1" r="D33"/>
  <c i="1" r="H33"/>
  <c i="1" r="F33"/>
  <c i="1" r="J33"/>
  <c i="1" r="H34"/>
  <c i="1" r="J34"/>
  <c i="1" r="F34"/>
  <c i="1" r="D34"/>
  <c i="1" r="L34"/>
</calcChain>
</file>

<file path=xl/sharedStrings.xml><?xml version="1.0" encoding="utf-8"?>
<sst xmlns="http://schemas.openxmlformats.org/spreadsheetml/2006/main" count="69" uniqueCount="45">
  <si>
    <t>Michigan</t>
  </si>
  <si>
    <t>Wisconsin</t>
  </si>
  <si>
    <t>NA</t>
  </si>
  <si>
    <t>Penn State</t>
  </si>
  <si>
    <t>Michigan State</t>
  </si>
  <si>
    <t>Minnesota</t>
  </si>
  <si>
    <t>Indiana</t>
  </si>
  <si>
    <t>Ohio State</t>
  </si>
  <si>
    <t>Purdue</t>
  </si>
  <si>
    <t>Iowa</t>
  </si>
  <si>
    <t>Illinois</t>
  </si>
  <si>
    <t>Nebraska</t>
  </si>
  <si>
    <t>Maryland</t>
  </si>
  <si>
    <t>Rutgers</t>
  </si>
  <si>
    <t>Institution</t>
  </si>
  <si>
    <t>2)  Northwestern University is a private university and is not included.</t>
  </si>
  <si>
    <t xml:space="preserve">     30 semester hours or 45 quarter hours.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</si>
  <si>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</si>
  <si>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</si>
  <si>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</si>
  <si>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</si>
  <si>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</si>
  <si>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</si>
  <si>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</si>
  <si>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</si>
  <si>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SchoolYearEndDate</t>
  </si>
  <si>
    <t>http://www.chronicle.com/interactives/tuition-and-fees</t>
  </si>
  <si>
    <t>3)  Maryland and Rutgers joined in 2013-2014.</t>
  </si>
  <si>
    <t xml:space="preserve">Chronicle of Higher Education, "Tuitions and Fees, 1998-99 through 2017-18" </t>
  </si>
  <si>
    <t>Usually available in November or December</t>
  </si>
  <si>
    <t>1)  Figures reflect the cost to a first-time, full-time undergraduate, typically on a nine-month academic year of</t>
  </si>
  <si>
    <t>Notes:</t>
  </si>
  <si>
    <t>at Big 10 Institutions 2017-2018</t>
  </si>
  <si>
    <t>Undergraduate Resident Annual Tuition and Fees</t>
  </si>
  <si>
    <t>4)  The Big 10 consists of 14 schools.</t>
  </si>
  <si>
    <t>Table creation</t>
  </si>
  <si>
    <t>latest year</t>
  </si>
  <si>
    <t>row select</t>
  </si>
  <si>
    <t>LARGE(INDIRECT("data!"&amp;$T$23&amp;":"&amp;$T$24),Q33)</t>
  </si>
  <si>
    <t>INDIRECT("data!"&amp;$U$25&amp;":"&amp;$U$26)</t>
  </si>
  <si>
    <t>column ref</t>
  </si>
  <si>
    <t>school lookup</t>
  </si>
  <si>
    <t>rank</t>
  </si>
  <si>
    <t>amount lookup</t>
  </si>
  <si>
    <t>ref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</si>
</sst>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* #,##0_);\(&quot;$&quot;#,##0\)"/>
    <numFmt numFmtId="165" formatCode="_(* #,##0_);_(* \(#,##0\);_(* &quot;-&quot;??_);_(@_)"/>
  </numFmts>
  <fonts count="9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4659260841701"/>
      </bottom>
      <diagonal/>
    </border>
  </borders>
  <cellStyleXfs count="3">
    <xf borderId="0" fillId="0" fontId="0" numFmtId="0"/>
    <xf applyAlignment="0" applyBorder="0" applyFill="0" applyNumberFormat="0" applyProtection="0" borderId="0" fillId="0" fontId="5" numFmtId="0">
      <alignment vertical="top"/>
      <protection locked="0"/>
    </xf>
    <xf applyAlignment="0" applyBorder="0" applyFill="0" applyFont="0" applyProtection="0" borderId="0" fillId="0" fontId="2" numFmtId="43"/>
  </cellStyleXfs>
  <cellXfs count="92">
    <xf borderId="0" fillId="0" fontId="0" numFmtId="0" xfId="0"/>
    <xf applyAlignment="1" borderId="0" fillId="0" fontId="0" numFmtId="0" xfId="0">
      <alignment horizontal="center"/>
    </xf>
    <xf applyFont="1" borderId="0" fillId="0" fontId="2" numFmtId="0" xfId="0"/>
    <xf applyAlignment="1" applyFont="1" borderId="0" fillId="0" fontId="2" numFmtId="0" xfId="0">
      <alignment vertical="top"/>
    </xf>
    <xf applyAlignment="1" applyFont="1" borderId="0" fillId="0" fontId="3" numFmtId="0" xfId="0"/>
    <xf applyAlignment="1" applyFont="1" borderId="0" fillId="0" fontId="3" numFmtId="0" xfId="0">
      <alignment horizontal="center"/>
    </xf>
    <xf applyAlignment="1" applyFont="1" applyNumberFormat="1" borderId="0" fillId="0" fontId="3" numFmtId="164" xfId="0"/>
    <xf applyAlignment="1" applyFont="1" applyNumberFormat="1" borderId="0" fillId="0" fontId="3" numFmtId="3" xfId="0"/>
    <xf applyAlignment="1" applyBorder="1" applyFont="1" applyNumberFormat="1" borderId="0" fillId="0" fontId="3" numFmtId="164" xfId="0"/>
    <xf applyAlignment="1" applyFont="1" applyNumberFormat="1" borderId="0" fillId="0" fontId="3" numFmtId="37" xfId="0"/>
    <xf applyAlignment="1" applyBorder="1" applyFill="1" applyFont="1" applyNumberFormat="1" applyProtection="1" borderId="0" fillId="0" fontId="3" numFmtId="37" xfId="0">
      <protection locked="0"/>
    </xf>
    <xf applyAlignment="1" applyBorder="1" applyFill="1" applyFont="1" applyNumberFormat="1" applyProtection="1" borderId="0" fillId="0" fontId="3" numFmtId="37" xfId="0">
      <alignment horizontal="left"/>
      <protection locked="0"/>
    </xf>
    <xf applyAlignment="1" applyFont="1" borderId="0" fillId="0" fontId="3" numFmtId="0" xfId="0">
      <alignment horizontal="centerContinuous"/>
    </xf>
    <xf applyAlignment="1" applyBorder="1" applyFill="1" applyFont="1" applyNumberFormat="1" borderId="0" fillId="0" fontId="3" numFmtId="37" xfId="0">
      <alignment horizontal="centerContinuous"/>
    </xf>
    <xf applyAlignment="1" applyFont="1" applyNumberFormat="1" borderId="0" fillId="0" fontId="3" numFmtId="37" xfId="0">
      <alignment horizontal="centerContinuous"/>
    </xf>
    <xf applyFont="1" borderId="0" fillId="0" fontId="3" numFmtId="0" xfId="0"/>
    <xf applyBorder="1" applyFill="1" applyFont="1" applyNumberFormat="1" applyProtection="1" borderId="0" fillId="0" fontId="3" numFmtId="37" xfId="0">
      <protection locked="0"/>
    </xf>
    <xf applyFont="1" applyNumberFormat="1" borderId="0" fillId="0" fontId="3" numFmtId="37" xfId="0"/>
    <xf applyAlignment="1" applyFont="1" applyNumberFormat="1" borderId="0" fillId="0" fontId="3" numFmtId="37" xfId="0">
      <alignment horizontal="left"/>
    </xf>
    <xf applyAlignment="1" applyFont="1" borderId="0" fillId="0" fontId="3" numFmtId="0" xfId="0">
      <alignment horizontal="center" vertical="top"/>
    </xf>
    <xf applyFont="1" borderId="0" fillId="0" fontId="4" numFmtId="0" xfId="0"/>
    <xf applyAlignment="1" applyFont="1" borderId="0" fillId="0" fontId="4" numFmtId="0" xfId="0">
      <alignment horizontal="center"/>
    </xf>
    <xf applyBorder="1" applyFont="1" applyNumberFormat="1" borderId="0" fillId="0" fontId="2" numFmtId="37" xfId="0"/>
    <xf applyAlignment="1" applyBorder="1" applyFont="1" applyNumberFormat="1" borderId="0" fillId="0" fontId="2" numFmtId="37" xfId="0"/>
    <xf applyAlignment="1" applyFont="1" borderId="0" fillId="0" fontId="3" numFmtId="0" xfId="0">
      <alignment vertical="top"/>
    </xf>
    <xf applyAlignment="1" applyFont="1" applyNumberFormat="1" applyProtection="1" borderId="0" fillId="0" fontId="3" numFmtId="3" xfId="0">
      <protection locked="0"/>
    </xf>
    <xf applyAlignment="1" borderId="0" fillId="0" fontId="0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2" numFmtId="0" xfId="0">
      <alignment horizontal="center" vertical="center"/>
    </xf>
    <xf applyAlignment="1" applyBorder="1" applyFont="1" applyProtection="1" borderId="0" fillId="0" fontId="3" numFmtId="0" xfId="0">
      <protection locked="0"/>
    </xf>
    <xf applyAlignment="1" applyBorder="1" applyFont="1" applyNumberFormat="1" borderId="0" fillId="0" fontId="3" numFmtId="37" xfId="0"/>
    <xf applyAlignment="1" applyBorder="1" applyFont="1" borderId="0" fillId="0" fontId="3" numFmtId="0" xfId="0"/>
    <xf applyAlignment="1" applyBorder="1" applyFont="1" applyNumberFormat="1" applyProtection="1" borderId="0" fillId="0" fontId="3" numFmtId="37" xfId="0">
      <protection locked="0"/>
    </xf>
    <xf applyAlignment="1" applyBorder="1" applyFont="1" borderId="0" fillId="0" fontId="2" numFmtId="0" xfId="0">
      <alignment horizontal="center" vertical="top"/>
    </xf>
    <xf applyAlignment="1" applyBorder="1" applyFont="1" borderId="0" fillId="0" fontId="3" numFmtId="0" xfId="0">
      <alignment horizontal="center" vertical="top"/>
    </xf>
    <xf applyBorder="1" applyFill="1" applyFont="1" applyNumberFormat="1" applyProtection="1" borderId="0" fillId="0" fontId="2" numFmtId="37" xfId="0">
      <protection locked="0"/>
    </xf>
    <xf applyAlignment="1" applyBorder="1" applyFill="1" applyFont="1" applyNumberFormat="1" applyProtection="1" borderId="0" fillId="0" fontId="2" numFmtId="37" xfId="0">
      <protection locked="0"/>
    </xf>
    <xf applyBorder="1" borderId="0" fillId="0" fontId="0" numFmtId="0" xfId="0"/>
    <xf applyAlignment="1" applyBorder="1" applyFill="1" applyFont="1" applyNumberFormat="1" applyProtection="1" borderId="0" fillId="0" fontId="3" numFmtId="164" xfId="0">
      <alignment horizontal="left"/>
      <protection locked="0"/>
    </xf>
    <xf applyAlignment="1" applyBorder="1" applyFill="1" applyFont="1" applyNumberFormat="1" applyProtection="1" borderId="0" fillId="0" fontId="3" numFmtId="164" xfId="0">
      <protection locked="0"/>
    </xf>
    <xf applyAlignment="1" applyBorder="1" applyFont="1" borderId="0" fillId="0" fontId="3" numFmtId="0" xfId="0">
      <alignment vertical="top"/>
    </xf>
    <xf applyAlignment="1" applyBorder="1" applyFont="1" applyNumberFormat="1" applyProtection="1" borderId="0" fillId="0" fontId="3" numFmtId="3" xfId="0">
      <protection locked="0"/>
    </xf>
    <xf applyAlignment="1" applyBorder="1" applyFill="1" applyFont="1" applyNumberFormat="1" applyProtection="1" borderId="0" fillId="0" fontId="2" numFmtId="37" xfId="0">
      <alignment horizontal="left"/>
      <protection locked="0"/>
    </xf>
    <xf applyAlignment="1" applyFont="1" applyNumberFormat="1" borderId="0" fillId="0" fontId="2" numFmtId="37" xfId="0"/>
    <xf applyAlignment="1" applyFont="1" borderId="0" fillId="0" fontId="0" numFmtId="0" xfId="0"/>
    <xf applyAlignment="1" applyBorder="1" applyFont="1" applyProtection="1" borderId="2" fillId="0" fontId="3" numFmtId="0" xfId="0">
      <protection locked="0"/>
    </xf>
    <xf applyAlignment="1" applyBorder="1" applyFill="1" applyFont="1" applyNumberFormat="1" applyProtection="1" borderId="2" fillId="0" fontId="3" numFmtId="37" xfId="0">
      <alignment horizontal="left"/>
      <protection locked="0"/>
    </xf>
    <xf applyAlignment="1" applyBorder="1" applyFill="1" applyFont="1" applyNumberFormat="1" applyProtection="1" borderId="2" fillId="0" fontId="3" numFmtId="37" xfId="0">
      <protection locked="0"/>
    </xf>
    <xf applyAlignment="1" applyBorder="1" applyFont="1" borderId="2" fillId="0" fontId="3" numFmtId="0" xfId="0"/>
    <xf applyAlignment="1" applyBorder="1" applyFont="1" applyNumberFormat="1" applyProtection="1" borderId="0" fillId="0" fontId="0" numFmtId="3" xfId="0">
      <alignment horizontal="center"/>
      <protection locked="0"/>
    </xf>
    <xf applyAlignment="1" applyBorder="1" applyFont="1" borderId="1" fillId="0" fontId="0" numFmtId="0" xfId="0">
      <alignment horizontal="center" vertical="top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left"/>
    </xf>
    <xf applyFont="1" borderId="0" fillId="0" fontId="0" numFmtId="0" xfId="0"/>
    <xf applyAlignment="1" applyFont="1" borderId="0" fillId="0" fontId="0" numFmtId="0" xfId="0">
      <alignment horizontal="left"/>
    </xf>
    <xf applyBorder="1" applyFont="1" borderId="0" fillId="0" fontId="3" numFmtId="0" xfId="0"/>
    <xf applyAlignment="1" applyBorder="1" applyFont="1" borderId="0" fillId="0" fontId="3" numFmtId="0" xfId="0">
      <alignment horizontal="center"/>
    </xf>
    <xf applyAlignment="1" applyProtection="1" borderId="0" fillId="0" fontId="5" numFmtId="0" xfId="1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Alignment="1" applyBorder="1" applyFont="1" borderId="0" fillId="0" fontId="0" numFmtId="0" xfId="0">
      <alignment vertical="top"/>
    </xf>
    <xf applyAlignment="1" applyBorder="1" applyFont="1" applyNumberFormat="1" borderId="0" fillId="0" fontId="0" numFmtId="3" xfId="0">
      <alignment horizontal="right"/>
    </xf>
    <xf applyAlignment="1" applyBorder="1" applyFont="1" applyNumberFormat="1" applyProtection="1" borderId="0" fillId="0" fontId="0" numFmtId="3" xfId="0">
      <alignment horizontal="right" wrapText="1"/>
      <protection locked="0"/>
    </xf>
    <xf applyAlignment="1" applyBorder="1" applyFont="1" applyNumberFormat="1" applyProtection="1" borderId="0" fillId="0" fontId="0" numFmtId="3" xfId="0">
      <alignment horizontal="right"/>
      <protection locked="0"/>
    </xf>
    <xf applyAlignment="1" applyBorder="1" applyFont="1" applyNumberFormat="1" borderId="0" fillId="0" fontId="3" numFmtId="3" xfId="0">
      <alignment horizontal="right"/>
    </xf>
    <xf applyAlignment="1" applyBorder="1" applyFill="1" applyFont="1" applyNumberFormat="1" applyProtection="1" borderId="0" fillId="0" fontId="3" numFmtId="3" xfId="0">
      <alignment horizontal="right"/>
      <protection locked="0"/>
    </xf>
    <xf applyAlignment="1" applyBorder="1" applyFont="1" applyNumberFormat="1" applyProtection="1" borderId="0" fillId="0" fontId="3" numFmtId="3" xfId="0">
      <alignment horizontal="right"/>
      <protection locked="0"/>
    </xf>
    <xf applyAlignment="1" applyBorder="1" applyNumberFormat="1" borderId="0" fillId="0" fontId="0" numFmtId="3" xfId="0">
      <alignment horizontal="right"/>
    </xf>
    <xf applyAlignment="1" applyBorder="1" applyFill="1" applyFont="1" borderId="0" fillId="0" fontId="0" numFmtId="0" xfId="0"/>
    <xf applyAlignment="1" applyBorder="1" applyFont="1" borderId="0" fillId="0" fontId="0" numFmtId="0" xfId="0"/>
    <xf applyAlignment="1" applyProtection="1" borderId="0" fillId="0" fontId="5" numFmtId="0" xfId="1">
      <alignment wrapText="1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applyNumberFormat="1" applyProtection="1" borderId="0" fillId="0" fontId="0" numFmtId="37" xfId="0">
      <protection locked="0"/>
    </xf>
    <xf applyAlignment="1" applyBorder="1" applyFont="1" applyProtection="1" borderId="0" fillId="0" fontId="7" numFmtId="0" xfId="0">
      <protection locked="0"/>
    </xf>
    <xf applyAlignment="1" applyBorder="1" applyFill="1" applyFont="1" applyNumberFormat="1" applyProtection="1" borderId="0" fillId="0" fontId="7" numFmtId="37" xfId="0">
      <protection locked="0"/>
    </xf>
    <xf applyAlignment="1" applyBorder="1" applyFill="1" applyFont="1" applyNumberFormat="1" applyProtection="1" borderId="0" fillId="0" fontId="7" numFmtId="37" xfId="0">
      <alignment horizontal="left"/>
      <protection locked="0"/>
    </xf>
    <xf applyAlignment="1" applyBorder="1" applyFont="1" borderId="0" fillId="0" fontId="7" numFmtId="0" xfId="0"/>
    <xf applyAlignment="1" applyBorder="1" applyFont="1" applyProtection="1" borderId="0" fillId="0" fontId="0" numFmtId="0" xfId="0">
      <protection locked="0"/>
    </xf>
    <xf applyAlignment="1" applyBorder="1" applyFill="1" applyFont="1" applyNumberFormat="1" applyProtection="1" borderId="0" fillId="0" fontId="0" numFmtId="37" xfId="0">
      <alignment horizontal="left"/>
      <protection locked="0"/>
    </xf>
    <xf applyAlignment="1" applyFont="1" applyNumberFormat="1" borderId="0" fillId="0" fontId="3" numFmtId="165" xfId="2"/>
    <xf applyAlignment="1" applyFont="1" applyNumberFormat="1" borderId="0" fillId="0" fontId="3" numFmtId="165" xfId="0"/>
    <xf applyFill="1" applyFont="1" borderId="0" fillId="2" fontId="8" numFmtId="0" xfId="0"/>
    <xf applyAlignment="1" applyFill="1" applyFont="1" borderId="0" fillId="2" fontId="8" numFmtId="0" xfId="0">
      <alignment vertical="center"/>
    </xf>
    <xf applyAlignment="1" applyFill="1" applyFont="1" borderId="0" fillId="2" fontId="8" numFmtId="0" xfId="0">
      <alignment vertical="top"/>
    </xf>
    <xf applyAlignment="1" applyFill="1" applyFont="1" borderId="0" fillId="2" fontId="8" numFmtId="0" xfId="0"/>
    <xf applyAlignment="1" applyFill="1" applyFont="1" applyNumberFormat="1" borderId="0" fillId="2" fontId="8" numFmtId="165" xfId="2"/>
    <xf applyAlignment="1" applyFill="1" applyFont="1" applyNumberFormat="1" borderId="0" fillId="2" fontId="8" numFmtId="3" xfId="0"/>
    <xf applyAlignment="1" applyFont="1" borderId="0" fillId="0" fontId="1" numFmtId="0" xfId="0">
      <alignment horizontal="left"/>
    </xf>
    <xf applyAlignment="1" applyFont="1" borderId="0" fillId="0" fontId="1" numFmtId="0" xfId="0">
      <alignment horizontal="left" vertical="center"/>
    </xf>
  </cellXfs>
  <cellStyles count="3">
    <cellStyle builtinId="3" name="Comma" xfId="2"/>
    <cellStyle builtinId="8" name="Hyperlink" xfId="1"/>
    <cellStyle builtinId="0" name="Normal" xfId="0"/>
  </cellStyles>
  <dxfs count="1">
    <dxf>
      <font>
        <b/>
        <i val="0"/>
      </font>
    </dxf>
  </dxfs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766181487425092E-2"/>
          <c:y val="4.6531302876480544E-2"/>
          <c:w val="0.87554323354307118"/>
          <c:h val="0.858587954283492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4-FA77-43D1-BBE4-7022FA42B043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8D6-40BC-80EE-347B050AB500}"/>
              </c:ext>
            </c:extLst>
          </c:dPt>
          <c:cat>
            <c:strRef>
              <c:f>Factbook!$B$30:$B$42</c:f>
              <c:strCache>
                <c:ptCount val="13"/>
                <c:pt idx="0">
                  <c:v>Penn State</c:v>
                </c:pt>
                <c:pt idx="1">
                  <c:v>Illinois</c:v>
                </c:pt>
                <c:pt idx="2">
                  <c:v>Michigan</c:v>
                </c:pt>
                <c:pt idx="3">
                  <c:v>Michigan State</c:v>
                </c:pt>
                <c:pt idx="4">
                  <c:v>Minnesota</c:v>
                </c:pt>
                <c:pt idx="5">
                  <c:v>Rutgers</c:v>
                </c:pt>
                <c:pt idx="6">
                  <c:v>Ohio State</c:v>
                </c:pt>
                <c:pt idx="7">
                  <c:v>Indiana</c:v>
                </c:pt>
                <c:pt idx="8">
                  <c:v>Indiana</c:v>
                </c:pt>
                <c:pt idx="9">
                  <c:v>Maryland</c:v>
                </c:pt>
                <c:pt idx="10">
                  <c:v>Purdue</c:v>
                </c:pt>
                <c:pt idx="11">
                  <c:v>Iowa</c:v>
                </c:pt>
                <c:pt idx="12">
                  <c:v>Nebraska</c:v>
                </c:pt>
              </c:strCache>
            </c:strRef>
          </c:cat>
          <c:val>
            <c:numRef>
              <c:f>Factbook!$L$30:$L$42</c:f>
              <c:numCache>
                <c:formatCode>#,##0_);\(#,##0\)</c:formatCode>
                <c:ptCount val="13"/>
                <c:pt formatCode="&quot;$&quot;* #,##0_);\(&quot;$&quot;#,##0\)" idx="0">
                  <c:v>18436</c:v>
                </c:pt>
                <c:pt idx="1">
                  <c:v>15868</c:v>
                </c:pt>
                <c:pt idx="2">
                  <c:v>14826</c:v>
                </c:pt>
                <c:pt idx="3">
                  <c:v>14460</c:v>
                </c:pt>
                <c:pt idx="4">
                  <c:v>14417</c:v>
                </c:pt>
                <c:pt idx="5">
                  <c:v>14085</c:v>
                </c:pt>
                <c:pt idx="6">
                  <c:v>10591</c:v>
                </c:pt>
                <c:pt idx="7">
                  <c:v>10533</c:v>
                </c:pt>
                <c:pt idx="8">
                  <c:v>10533</c:v>
                </c:pt>
                <c:pt idx="9">
                  <c:v>10399</c:v>
                </c:pt>
                <c:pt idx="10">
                  <c:v>9992</c:v>
                </c:pt>
                <c:pt idx="11">
                  <c:v>8964</c:v>
                </c:pt>
                <c:pt idx="12">
                  <c:v>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6-40BC-80EE-347B050A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74"/>
        <c:shape val="box"/>
        <c:axId val="352067968"/>
        <c:axId val="352069504"/>
        <c:axId val="0"/>
      </c:bar3DChart>
      <c:catAx>
        <c:axId val="35206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n-US"/>
          </a:p>
        </c:txPr>
        <c:crossAx val="352069504"/>
        <c:crosses val="autoZero"/>
        <c:auto val="1"/>
        <c:lblAlgn val="ctr"/>
        <c:lblOffset val="100"/>
        <c:noMultiLvlLbl val="0"/>
      </c:catAx>
      <c:valAx>
        <c:axId val="352069504"/>
        <c:scaling>
          <c:orientation val="minMax"/>
          <c:max val="18000"/>
        </c:scaling>
        <c:delete val="0"/>
        <c:axPos val="l"/>
        <c:numFmt formatCode="[=18000]&quot;$&quot;##,##0;#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206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Calibri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 orientation="landscape"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3810</xdr:colOff>
      <xdr:row>2</xdr:row>
      <xdr:rowOff>114301</xdr:rowOff>
    </xdr:from>
    <xdr:to>
      <xdr:col>15</xdr:col>
      <xdr:colOff>552450</xdr:colOff>
      <xdr:row>26</xdr:row>
      <xdr:rowOff>57151</xdr:rowOff>
    </xdr:to>
    <xdr:graphicFrame macro="">
      <xdr:nvGraphicFramePr>
        <xdr:cNvPr id="198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0.0203</cdr:y>
    </cdr:from>
    <cdr:to>
      <cdr:x>0.04591</cdr:x>
      <cdr:y>0.09137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0" y="60947"/>
          <a:ext cx="200708" cy="21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endParaRPr lang="en-US" sz="85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http://www.chronicle.com/interactives/tuition-and-fees" TargetMode="External" Type="http://schemas.openxmlformats.org/officeDocument/2006/relationships/hyperlink"/><Relationship Id="rId2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A97"/>
  <sheetViews>
    <sheetView showGridLines="0" tabSelected="1" topLeftCell="A13" view="pageLayout" workbookViewId="0" zoomScaleNormal="100">
      <selection activeCell="U25" sqref="U25"/>
    </sheetView>
  </sheetViews>
  <sheetFormatPr defaultRowHeight="11.4" x14ac:dyDescent="0.2"/>
  <cols>
    <col min="1" max="1" customWidth="true" width="0.125" collapsed="false"/>
    <col min="2" max="2" customWidth="true" width="13.375" collapsed="false"/>
    <col min="3" max="3" customWidth="true" width="2.125" collapsed="false"/>
    <col min="4" max="4" customWidth="true" width="10.875" collapsed="false"/>
    <col min="5" max="5" customWidth="true" width="2.125" collapsed="false"/>
    <col min="6" max="6" customWidth="true" width="10.875" collapsed="false"/>
    <col min="7" max="7" customWidth="true" width="2.125" collapsed="false"/>
    <col min="8" max="8" customWidth="true" width="10.875" collapsed="false"/>
    <col min="9" max="9" customWidth="true" width="2.125" collapsed="false"/>
    <col min="10" max="10" customWidth="true" width="10.875" collapsed="false"/>
    <col min="11" max="11" customWidth="true" width="2.125" collapsed="false"/>
    <col min="12" max="12" customWidth="true" style="1" width="10.875" collapsed="false"/>
    <col min="13" max="13" customWidth="true" width="4.375" collapsed="false"/>
    <col min="14" max="14" customWidth="true" width="9.25" collapsed="false"/>
    <col min="15" max="15" customWidth="true" width="7.625" collapsed="false"/>
    <col min="19" max="19" bestFit="true" customWidth="true" width="10.375" collapsed="false"/>
    <col min="24" max="24" bestFit="true" customWidth="true" width="10.375" collapsed="false"/>
  </cols>
  <sheetData>
    <row ht="17.399999999999999" r="1" spans="1:15" x14ac:dyDescent="0.3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52"/>
      <c r="N1" s="37"/>
      <c r="O1" s="37"/>
    </row>
    <row customFormat="1" customHeight="1" ht="17.399999999999999" r="2" s="26" spans="1:15" x14ac:dyDescent="0.2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51"/>
      <c r="N2" s="40"/>
      <c r="O2" s="40"/>
    </row>
    <row r="3" spans="1:15" x14ac:dyDescent="0.2">
      <c r="N3" s="37"/>
      <c r="O3" s="37"/>
    </row>
    <row r="4" spans="1:15" x14ac:dyDescent="0.2">
      <c r="N4" s="37"/>
      <c r="O4" s="37"/>
    </row>
    <row r="5" spans="1:15" x14ac:dyDescent="0.2">
      <c r="N5" s="37"/>
      <c r="O5" s="37"/>
    </row>
    <row r="6" spans="1:15" x14ac:dyDescent="0.2">
      <c r="N6" s="37"/>
      <c r="O6" s="37"/>
    </row>
    <row r="7" spans="1:15" x14ac:dyDescent="0.2">
      <c r="N7" s="37"/>
      <c r="O7" s="37"/>
    </row>
    <row r="8" spans="1:15" x14ac:dyDescent="0.2">
      <c r="N8" s="41"/>
      <c r="O8" s="37"/>
    </row>
    <row r="9" spans="1:15" x14ac:dyDescent="0.2">
      <c r="N9" s="41"/>
      <c r="O9" s="37"/>
    </row>
    <row r="10" spans="1:15" x14ac:dyDescent="0.2">
      <c r="N10" s="41"/>
      <c r="O10" s="37"/>
    </row>
    <row r="11" spans="1:15" x14ac:dyDescent="0.2">
      <c r="N11" s="41"/>
      <c r="O11" s="37"/>
    </row>
    <row r="12" spans="1:15" x14ac:dyDescent="0.2">
      <c r="N12" s="41"/>
      <c r="O12" s="37"/>
    </row>
    <row r="13" spans="1:15" x14ac:dyDescent="0.2">
      <c r="N13" s="41"/>
      <c r="O13" s="37"/>
    </row>
    <row r="14" spans="1:15" x14ac:dyDescent="0.2">
      <c r="N14" s="41"/>
      <c r="O14" s="37"/>
    </row>
    <row r="15" spans="1:15" x14ac:dyDescent="0.2">
      <c r="N15" s="41"/>
      <c r="O15" s="37"/>
    </row>
    <row r="16" spans="1:15" x14ac:dyDescent="0.2">
      <c r="N16" s="41"/>
      <c r="O16" s="37"/>
    </row>
    <row r="17" spans="1:26" x14ac:dyDescent="0.2">
      <c r="N17" s="41"/>
      <c r="O17" s="37"/>
    </row>
    <row r="18" spans="1:26" x14ac:dyDescent="0.2">
      <c r="N18" s="37"/>
      <c r="O18" s="37"/>
    </row>
    <row r="19" spans="1:26" x14ac:dyDescent="0.2">
      <c r="N19" s="37"/>
      <c r="O19" s="37"/>
    </row>
    <row r="20" spans="1:26" x14ac:dyDescent="0.2">
      <c r="N20" s="37"/>
      <c r="O20" s="37"/>
    </row>
    <row r="21" spans="1:26" x14ac:dyDescent="0.2">
      <c r="N21" s="37"/>
      <c r="O21" s="37"/>
    </row>
    <row r="22" spans="1:26" x14ac:dyDescent="0.2">
      <c r="N22" s="37"/>
      <c r="O22" s="37"/>
    </row>
    <row r="23" spans="1:26" x14ac:dyDescent="0.2">
      <c r="N23" s="37"/>
      <c r="O23" s="37"/>
    </row>
    <row r="24" spans="1:26" x14ac:dyDescent="0.2">
      <c r="N24" s="37"/>
      <c r="O24" s="37"/>
      <c r="R24" s="84" t="s">
        <v>35</v>
      </c>
      <c r="S24" s="84"/>
      <c r="T24" s="84"/>
      <c r="U24" s="86" t="s">
        <v>44</v>
      </c>
      <c r="V24" s="84" t="str">
        <f>ADDRESS(S26,1)</f>
        <v>$A$17</v>
      </c>
      <c r="W24" s="84"/>
    </row>
    <row r="25" spans="1:26" x14ac:dyDescent="0.2">
      <c r="F25" s="22"/>
      <c r="G25" s="22"/>
      <c r="H25" s="23"/>
      <c r="I25" s="23"/>
      <c r="J25" s="23"/>
      <c r="K25" s="23"/>
      <c r="L25" s="23"/>
      <c r="M25" s="23"/>
      <c r="R25" s="84" t="s">
        <v>36</v>
      </c>
      <c r="S25" s="84">
        <f>LARGE(Data!A:A,1)</f>
        <v>2018</v>
      </c>
      <c r="T25" s="84"/>
      <c r="U25" s="86" t="s">
        <v>44</v>
      </c>
      <c r="V25" s="84" t="str">
        <f>ADDRESS(S26,COUNTA(Data!1:1))</f>
        <v>$N$17</v>
      </c>
      <c r="W25" s="84"/>
    </row>
    <row r="26" spans="1:26" x14ac:dyDescent="0.2">
      <c r="F26" s="22"/>
      <c r="G26" s="22"/>
      <c r="H26" s="23"/>
      <c r="I26" s="23"/>
      <c r="J26" s="23"/>
      <c r="K26" s="23"/>
      <c r="L26" s="23"/>
      <c r="M26" s="23"/>
      <c r="R26" s="85" t="s">
        <v>37</v>
      </c>
      <c r="S26" s="84">
        <f>MATCH(S25,Data!A:A,0)</f>
        <v>17</v>
      </c>
      <c r="T26" s="85"/>
      <c r="U26" s="87"/>
      <c r="V26" s="85"/>
      <c r="W26" s="85"/>
    </row>
    <row customFormat="1" customHeight="1" ht="11.1" r="27" s="27" spans="1:26" x14ac:dyDescent="0.2">
      <c r="B27" s="28"/>
      <c r="D27" s="28"/>
      <c r="E27" s="28"/>
      <c r="F27" s="28"/>
      <c r="G27" s="28"/>
      <c r="H27" s="28"/>
      <c r="I27" s="28"/>
      <c r="L27" s="28"/>
      <c r="N27" s="26"/>
      <c r="O27" s="28"/>
      <c r="R27" s="87"/>
      <c r="S27" s="87"/>
      <c r="T27" s="87"/>
      <c r="U27" s="87"/>
      <c r="V27" s="87"/>
      <c r="W27" s="87"/>
      <c r="X27" s="4"/>
    </row>
    <row customFormat="1" customHeight="1" hidden="1" ht="11.1" r="28" s="27" spans="1:26" x14ac:dyDescent="0.2">
      <c r="B28" s="28">
        <f>LARGE(Data!$A$2:$A$100,6)</f>
        <v>2013</v>
      </c>
      <c r="D28" s="28">
        <f>LARGE(Data!$A$2:$A$100,5)</f>
        <v>2014</v>
      </c>
      <c r="E28" s="28"/>
      <c r="F28" s="28">
        <f>LARGE(Data!$A$2:$A$100,4)</f>
        <v>2015</v>
      </c>
      <c r="G28" s="28"/>
      <c r="H28" s="28">
        <f>LARGE(Data!$A$2:$A$100,3)</f>
        <v>2016</v>
      </c>
      <c r="I28" s="28"/>
      <c r="J28" s="28">
        <f>LARGE(Data!$A$2:$A$100,2)</f>
        <v>2017</v>
      </c>
      <c r="L28" s="28">
        <f>LARGE(Data!$A$2:$A$100,1)</f>
        <v>2018</v>
      </c>
      <c r="N28" s="26"/>
      <c r="O28" s="28"/>
      <c r="R28" s="85"/>
      <c r="S28" s="85"/>
      <c r="T28" s="85"/>
      <c r="U28" s="85"/>
      <c r="V28" s="85"/>
      <c r="W28" s="85"/>
    </row>
    <row customFormat="1" customHeight="1" ht="12" r="29" s="24" spans="1:26" x14ac:dyDescent="0.2">
      <c r="A29" s="3"/>
      <c r="B29" s="50" t="s">
        <v>14</v>
      </c>
      <c r="D29" s="50" t="str">
        <f>CONCATENATE(B28,"-",RIGHT(D28,2))</f>
        <v>2013-14</v>
      </c>
      <c r="E29" s="19"/>
      <c r="F29" s="50" t="str">
        <f>CONCATENATE(D28,"-",RIGHT(F28,2))</f>
        <v>2014-15</v>
      </c>
      <c r="G29" s="19"/>
      <c r="H29" s="50" t="str">
        <f>CONCATENATE(F28,"-",RIGHT(H28,2))</f>
        <v>2015-16</v>
      </c>
      <c r="J29" s="50" t="str">
        <f>CONCATENATE(H28,"-",RIGHT(J28,2))</f>
        <v>2016-17</v>
      </c>
      <c r="L29" s="50" t="str">
        <f>CONCATENATE(J28,"-",RIGHT(L28,2))</f>
        <v>2017-18</v>
      </c>
      <c r="O29"/>
      <c r="R29" s="86" t="s">
        <v>42</v>
      </c>
      <c r="S29" s="86" t="s">
        <v>43</v>
      </c>
      <c r="T29" s="86" t="s">
        <v>40</v>
      </c>
      <c r="U29" s="86" t="s">
        <v>41</v>
      </c>
      <c r="V29" s="86"/>
      <c r="W29" s="86"/>
    </row>
    <row customFormat="1" customHeight="1" ht="14.1" r="30" s="4" spans="1:26" x14ac:dyDescent="0.2">
      <c r="A30" s="70"/>
      <c r="B30" s="29" t="str">
        <f ca="1">U30</f>
        <v>Penn State</v>
      </c>
      <c r="C30" s="29"/>
      <c r="D30" s="39">
        <f ca="1">INDEX(Data!$A$2:$N$100,MATCH(Factbook!D$28,Data!$A$2:$A$100,0),MATCH(Factbook!$B30,Data!$A$1:$N$1,0))</f>
        <v>16992</v>
      </c>
      <c r="E30" s="38"/>
      <c r="F30" s="39">
        <f ca="1">INDEX(Data!$A$2:$N$100,MATCH(Factbook!F$28,Data!$A$2:$A$100,0),MATCH(Factbook!$B30,Data!$A$1:$N$1,0))</f>
        <v>17502</v>
      </c>
      <c r="G30" s="38"/>
      <c r="H30" s="39">
        <f ca="1">INDEX(Data!$A$2:$N$100,MATCH(Factbook!H$28,Data!$A$2:$A$100,0),MATCH(Factbook!$B30,Data!$A$1:$N$1,0))</f>
        <v>17514</v>
      </c>
      <c r="I30" s="8"/>
      <c r="J30" s="39">
        <f ca="1">INDEX(Data!$A$2:$N$100,MATCH(Factbook!J$28,Data!$A$2:$A$100,0),MATCH(Factbook!$B30,Data!$A$1:$N$1,0))</f>
        <v>17900</v>
      </c>
      <c r="K30" s="8"/>
      <c r="L30" s="39">
        <f ca="1">INDEX(Data!$A$2:$N$100,MATCH(Factbook!L$28,Data!$A$2:$A$100,0),MATCH(Factbook!$B30,Data!$A$1:$N$1,0))</f>
        <v>18436</v>
      </c>
      <c r="M30" s="8"/>
      <c r="O30" s="10"/>
      <c r="R30" s="87">
        <v>1</v>
      </c>
      <c r="S30" s="88">
        <f ca="1" ref="S30:S42" si="0" t="shared">LARGE(INDIRECT("data!"&amp;$V$24&amp;":"&amp;$V$25),R30)</f>
        <v>18436</v>
      </c>
      <c r="T30" s="87">
        <f ca="1" ref="T30:T42" si="1" t="shared">MATCH(S30,INDIRECT("data!"&amp;$V$24&amp;":"&amp;$V$25),0)</f>
        <v>2</v>
      </c>
      <c r="U30" s="89" t="str">
        <f ca="1">INDEX(Data!$1:$1,1,Factbook!T30)</f>
        <v>Penn State</v>
      </c>
      <c r="V30" s="87"/>
      <c r="W30" s="87"/>
      <c r="X30" s="82"/>
      <c r="Y30" s="83"/>
      <c r="Z30" s="6"/>
    </row>
    <row customFormat="1" customHeight="1" ht="14.1" r="31" s="4" spans="1:26" x14ac:dyDescent="0.2">
      <c r="A31" s="70"/>
      <c r="B31" s="29" t="str">
        <f ca="1" ref="B31:B42" si="2" t="shared">U31</f>
        <v>Illinois</v>
      </c>
      <c r="C31" s="29"/>
      <c r="D31" s="10">
        <f ca="1">INDEX(Data!$A$2:$N$100,MATCH(Factbook!D$28,Data!$A$2:$A$100,0),MATCH(Factbook!$B31,Data!$A$1:$N$1,0))</f>
        <v>14750</v>
      </c>
      <c r="E31" s="11"/>
      <c r="F31" s="10">
        <f ca="1">INDEX(Data!$A$2:$N$100,MATCH(Factbook!F$28,Data!$A$2:$A$100,0),MATCH(Factbook!$B31,Data!$A$1:$N$1,0))</f>
        <v>15020</v>
      </c>
      <c r="G31" s="11"/>
      <c r="H31" s="10">
        <f ca="1">INDEX(Data!$A$2:$N$100,MATCH(Factbook!H$28,Data!$A$2:$A$100,0),MATCH(Factbook!$B31,Data!$A$1:$N$1,0))</f>
        <v>15626</v>
      </c>
      <c r="I31" s="31"/>
      <c r="J31" s="10">
        <f ca="1">INDEX(Data!$A$2:$N$100,MATCH(Factbook!J$28,Data!$A$2:$A$100,0),MATCH(Factbook!$B31,Data!$A$1:$N$1,0))</f>
        <v>15698</v>
      </c>
      <c r="K31" s="31"/>
      <c r="L31" s="10">
        <f ca="1">INDEX(Data!$A$2:$N$100,MATCH(Factbook!L$28,Data!$A$2:$A$100,0),MATCH(Factbook!$B31,Data!$A$1:$N$1,0))</f>
        <v>15868</v>
      </c>
      <c r="M31" s="31"/>
      <c r="O31" s="10"/>
      <c r="R31" s="87">
        <v>2</v>
      </c>
      <c r="S31" s="88">
        <f ca="1" si="0" t="shared"/>
        <v>15868</v>
      </c>
      <c r="T31" s="87">
        <f ca="1" si="1" t="shared"/>
        <v>5</v>
      </c>
      <c r="U31" s="89" t="str">
        <f ca="1">INDEX(Data!$1:$1,1,Factbook!T31)</f>
        <v>Illinois</v>
      </c>
      <c r="V31" s="87"/>
      <c r="W31" s="87"/>
      <c r="X31" s="82"/>
      <c r="Y31" s="83"/>
      <c r="Z31" s="6"/>
    </row>
    <row customFormat="1" customHeight="1" ht="14.1" r="32" s="4" spans="1:26" x14ac:dyDescent="0.2">
      <c r="A32" s="70"/>
      <c r="B32" s="29" t="str">
        <f ca="1" si="2" t="shared"/>
        <v>Michigan</v>
      </c>
      <c r="C32" s="29"/>
      <c r="D32" s="10">
        <f ca="1">INDEX(Data!$A$2:$N$100,MATCH(Factbook!D$28,Data!$A$2:$A$100,0),MATCH(Factbook!$B32,Data!$A$1:$N$1,0))</f>
        <v>13142</v>
      </c>
      <c r="E32" s="11"/>
      <c r="F32" s="10">
        <f ca="1">INDEX(Data!$A$2:$N$100,MATCH(Factbook!F$28,Data!$A$2:$A$100,0),MATCH(Factbook!$B32,Data!$A$1:$N$1,0))</f>
        <v>13486</v>
      </c>
      <c r="G32" s="11"/>
      <c r="H32" s="10">
        <f ca="1">INDEX(Data!$A$2:$N$100,MATCH(Factbook!H$28,Data!$A$2:$A$100,0),MATCH(Factbook!$B32,Data!$A$1:$N$1,0))</f>
        <v>13856</v>
      </c>
      <c r="I32" s="31"/>
      <c r="J32" s="10">
        <f ca="1">INDEX(Data!$A$2:$N$100,MATCH(Factbook!J$28,Data!$A$2:$A$100,0),MATCH(Factbook!$B32,Data!$A$1:$N$1,0))</f>
        <v>14402</v>
      </c>
      <c r="K32" s="31"/>
      <c r="L32" s="10">
        <f ca="1">INDEX(Data!$A$2:$N$100,MATCH(Factbook!L$28,Data!$A$2:$A$100,0),MATCH(Factbook!$B32,Data!$A$1:$N$1,0))</f>
        <v>14826</v>
      </c>
      <c r="M32" s="31"/>
      <c r="O32" s="10"/>
      <c r="R32" s="87">
        <v>3</v>
      </c>
      <c r="S32" s="88">
        <f ca="1" si="0" t="shared"/>
        <v>14826</v>
      </c>
      <c r="T32" s="87">
        <f ca="1" si="1" t="shared"/>
        <v>3</v>
      </c>
      <c r="U32" s="89" t="str">
        <f ca="1">INDEX(Data!$1:$1,1,Factbook!T32)</f>
        <v>Michigan</v>
      </c>
      <c r="V32" s="87"/>
      <c r="W32" s="87"/>
      <c r="X32" s="82"/>
      <c r="Y32" s="83"/>
      <c r="Z32" s="6"/>
    </row>
    <row customFormat="1" customHeight="1" ht="14.1" r="33" s="4" spans="1:26" x14ac:dyDescent="0.2">
      <c r="A33" s="70"/>
      <c r="B33" s="45" t="str">
        <f ca="1" si="2" t="shared"/>
        <v>Michigan State</v>
      </c>
      <c r="C33" s="45"/>
      <c r="D33" s="47">
        <f ca="1">INDEX(Data!$A$2:$N$100,MATCH(Factbook!D$28,Data!$A$2:$A$100,0),MATCH(Factbook!$B33,Data!$A$1:$N$1,0))</f>
        <v>12908</v>
      </c>
      <c r="E33" s="46"/>
      <c r="F33" s="47">
        <f ca="1">INDEX(Data!$A$2:$N$100,MATCH(Factbook!F$28,Data!$A$2:$A$100,0),MATCH(Factbook!$B33,Data!$A$1:$N$1,0))</f>
        <v>13200</v>
      </c>
      <c r="G33" s="46"/>
      <c r="H33" s="47">
        <f ca="1">INDEX(Data!$A$2:$N$100,MATCH(Factbook!H$28,Data!$A$2:$A$100,0),MATCH(Factbook!$B33,Data!$A$1:$N$1,0))</f>
        <v>13560</v>
      </c>
      <c r="I33" s="48"/>
      <c r="J33" s="47">
        <f ca="1">INDEX(Data!$A$2:$N$100,MATCH(Factbook!J$28,Data!$A$2:$A$100,0),MATCH(Factbook!$B33,Data!$A$1:$N$1,0))</f>
        <v>14063</v>
      </c>
      <c r="K33" s="48"/>
      <c r="L33" s="47">
        <f ca="1">INDEX(Data!$A$2:$N$100,MATCH(Factbook!L$28,Data!$A$2:$A$100,0),MATCH(Factbook!$B33,Data!$A$1:$N$1,0))</f>
        <v>14460</v>
      </c>
      <c r="M33" s="31"/>
      <c r="O33" s="10"/>
      <c r="R33" s="87">
        <v>4</v>
      </c>
      <c r="S33" s="88">
        <f ca="1" si="0" t="shared"/>
        <v>14460</v>
      </c>
      <c r="T33" s="87">
        <f ca="1" si="1" t="shared"/>
        <v>7</v>
      </c>
      <c r="U33" s="89" t="str">
        <f ca="1">INDEX(Data!$1:$1,1,Factbook!T33)</f>
        <v>Michigan State</v>
      </c>
      <c r="V33" s="87"/>
      <c r="W33" s="87"/>
      <c r="X33" s="82"/>
      <c r="Y33" s="83"/>
      <c r="Z33" s="6"/>
    </row>
    <row customFormat="1" customHeight="1" ht="14.1" r="34" s="4" spans="1:26" x14ac:dyDescent="0.2">
      <c r="A34" s="70"/>
      <c r="B34" s="29" t="str">
        <f ca="1" si="2" t="shared"/>
        <v>Minnesota</v>
      </c>
      <c r="C34" s="29"/>
      <c r="D34" s="10">
        <f ca="1">INDEX(Data!$A$2:$N$100,MATCH(Factbook!D$28,Data!$A$2:$A$100,0),MATCH(Factbook!$B34,Data!$A$1:$N$1,0))</f>
        <v>13618</v>
      </c>
      <c r="E34" s="11"/>
      <c r="F34" s="10">
        <f ca="1">INDEX(Data!$A$2:$N$100,MATCH(Factbook!F$28,Data!$A$2:$A$100,0),MATCH(Factbook!$B34,Data!$A$1:$N$1,0))</f>
        <v>13626</v>
      </c>
      <c r="G34" s="11"/>
      <c r="H34" s="10">
        <f ca="1">INDEX(Data!$A$2:$N$100,MATCH(Factbook!H$28,Data!$A$2:$A$100,0),MATCH(Factbook!$B34,Data!$A$1:$N$1,0))</f>
        <v>13790</v>
      </c>
      <c r="I34" s="31"/>
      <c r="J34" s="10">
        <f ca="1">INDEX(Data!$A$2:$N$100,MATCH(Factbook!J$28,Data!$A$2:$A$100,0),MATCH(Factbook!$B34,Data!$A$1:$N$1,0))</f>
        <v>14142</v>
      </c>
      <c r="K34" s="31"/>
      <c r="L34" s="10">
        <f ca="1">INDEX(Data!$A$2:$N$100,MATCH(Factbook!L$28,Data!$A$2:$A$100,0),MATCH(Factbook!$B34,Data!$A$1:$N$1,0))</f>
        <v>14417</v>
      </c>
      <c r="M34" s="31"/>
      <c r="O34" s="10"/>
      <c r="R34" s="87">
        <v>5</v>
      </c>
      <c r="S34" s="88">
        <f ca="1" si="0" t="shared"/>
        <v>14417</v>
      </c>
      <c r="T34" s="87">
        <f ca="1" si="1" t="shared"/>
        <v>4</v>
      </c>
      <c r="U34" s="89" t="str">
        <f ca="1">INDEX(Data!$1:$1,1,Factbook!T34)</f>
        <v>Minnesota</v>
      </c>
      <c r="V34" s="87"/>
      <c r="W34" s="87"/>
      <c r="X34" s="82"/>
      <c r="Y34" s="83"/>
      <c r="Z34" s="6"/>
    </row>
    <row customFormat="1" customHeight="1" ht="14.1" r="35" s="4" spans="1:26" x14ac:dyDescent="0.2">
      <c r="A35" s="70"/>
      <c r="B35" s="29" t="str">
        <f ca="1" si="2" t="shared"/>
        <v>Rutgers</v>
      </c>
      <c r="C35" s="29"/>
      <c r="D35" s="10">
        <f ca="1">INDEX(Data!$A$2:$N$100,MATCH(Factbook!D$28,Data!$A$2:$A$100,0),MATCH(Factbook!$B35,Data!$A$1:$N$1,0))</f>
        <v>12998</v>
      </c>
      <c r="E35" s="11"/>
      <c r="F35" s="10">
        <f ca="1">INDEX(Data!$A$2:$N$100,MATCH(Factbook!F$28,Data!$A$2:$A$100,0),MATCH(Factbook!$B35,Data!$A$1:$N$1,0))</f>
        <v>13297</v>
      </c>
      <c r="G35" s="11"/>
      <c r="H35" s="10">
        <f ca="1">INDEX(Data!$A$2:$N$100,MATCH(Factbook!H$28,Data!$A$2:$A$100,0),MATCH(Factbook!$B35,Data!$A$1:$N$1,0))</f>
        <v>13597</v>
      </c>
      <c r="I35" s="31"/>
      <c r="J35" s="10">
        <f ca="1">INDEX(Data!$A$2:$N$100,MATCH(Factbook!J$28,Data!$A$2:$A$100,0),MATCH(Factbook!$B35,Data!$A$1:$N$1,0))</f>
        <v>13829</v>
      </c>
      <c r="K35" s="31"/>
      <c r="L35" s="10">
        <f ca="1">INDEX(Data!$A$2:$N$100,MATCH(Factbook!L$28,Data!$A$2:$A$100,0),MATCH(Factbook!$B35,Data!$A$1:$N$1,0))</f>
        <v>14085</v>
      </c>
      <c r="M35" s="31"/>
      <c r="O35" s="10"/>
      <c r="R35" s="87">
        <v>6</v>
      </c>
      <c r="S35" s="88">
        <f ca="1" si="0" t="shared"/>
        <v>14085</v>
      </c>
      <c r="T35" s="87">
        <f ca="1" si="1" t="shared"/>
        <v>14</v>
      </c>
      <c r="U35" s="89" t="str">
        <f ca="1">INDEX(Data!$1:$1,1,Factbook!T35)</f>
        <v>Rutgers</v>
      </c>
      <c r="V35" s="87"/>
      <c r="W35" s="87"/>
      <c r="X35" s="82"/>
      <c r="Y35" s="83"/>
      <c r="Z35" s="6"/>
    </row>
    <row customFormat="1" customHeight="1" ht="14.1" r="36" s="4" spans="1:26" x14ac:dyDescent="0.2">
      <c r="A36" s="70"/>
      <c r="B36" s="45" t="str">
        <f ca="1" si="2" t="shared"/>
        <v>Ohio State</v>
      </c>
      <c r="C36" s="45"/>
      <c r="D36" s="47">
        <f ca="1">INDEX(Data!$A$2:$N$100,MATCH(Factbook!D$28,Data!$A$2:$A$100,0),MATCH(Factbook!$B36,Data!$A$1:$N$1,0))</f>
        <v>10037</v>
      </c>
      <c r="E36" s="46"/>
      <c r="F36" s="47">
        <f ca="1">INDEX(Data!$A$2:$N$100,MATCH(Factbook!F$28,Data!$A$2:$A$100,0),MATCH(Factbook!$B36,Data!$A$1:$N$1,0))</f>
        <v>10037</v>
      </c>
      <c r="G36" s="46"/>
      <c r="H36" s="47">
        <f ca="1">INDEX(Data!$A$2:$N$100,MATCH(Factbook!H$28,Data!$A$2:$A$100,0),MATCH(Factbook!$B36,Data!$A$1:$N$1,0))</f>
        <v>10037</v>
      </c>
      <c r="I36" s="48"/>
      <c r="J36" s="47">
        <f ca="1">INDEX(Data!$A$2:$N$100,MATCH(Factbook!J$28,Data!$A$2:$A$100,0),MATCH(Factbook!$B36,Data!$A$1:$N$1,0))</f>
        <v>10037</v>
      </c>
      <c r="K36" s="48"/>
      <c r="L36" s="47">
        <f ca="1">INDEX(Data!$A$2:$N$100,MATCH(Factbook!L$28,Data!$A$2:$A$100,0),MATCH(Factbook!$B36,Data!$A$1:$N$1,0))</f>
        <v>10591</v>
      </c>
      <c r="M36" s="31"/>
      <c r="O36" s="10"/>
      <c r="R36" s="87">
        <v>7</v>
      </c>
      <c r="S36" s="88">
        <f ca="1" si="0" t="shared"/>
        <v>10591</v>
      </c>
      <c r="T36" s="87">
        <f ca="1" si="1" t="shared"/>
        <v>6</v>
      </c>
      <c r="U36" s="89" t="str">
        <f ca="1">INDEX(Data!$1:$1,1,Factbook!T36)</f>
        <v>Ohio State</v>
      </c>
      <c r="V36" s="87"/>
      <c r="W36" s="87"/>
      <c r="X36" s="82"/>
      <c r="Y36" s="83"/>
      <c r="Z36" s="6"/>
    </row>
    <row customFormat="1" customHeight="1" ht="14.1" r="37" s="4" spans="1:26" x14ac:dyDescent="0.2">
      <c r="A37" s="70"/>
      <c r="B37" s="29" t="str">
        <f ca="1" si="2" t="shared"/>
        <v>Indiana</v>
      </c>
      <c r="C37" s="29"/>
      <c r="D37" s="10">
        <f ca="1">INDEX(Data!$A$2:$N$100,MATCH(Factbook!D$28,Data!$A$2:$A$100,0),MATCH(Factbook!$B37,Data!$A$1:$N$1,0))</f>
        <v>10209</v>
      </c>
      <c r="E37" s="11"/>
      <c r="F37" s="10">
        <f ca="1">INDEX(Data!$A$2:$N$100,MATCH(Factbook!F$28,Data!$A$2:$A$100,0),MATCH(Factbook!$B37,Data!$A$1:$N$1,0))</f>
        <v>10388</v>
      </c>
      <c r="G37" s="11"/>
      <c r="H37" s="10">
        <f ca="1">INDEX(Data!$A$2:$N$100,MATCH(Factbook!H$28,Data!$A$2:$A$100,0),MATCH(Factbook!$B37,Data!$A$1:$N$1,0))</f>
        <v>10388</v>
      </c>
      <c r="I37" s="31"/>
      <c r="J37" s="10">
        <f ca="1">INDEX(Data!$A$2:$N$100,MATCH(Factbook!J$28,Data!$A$2:$A$100,0),MATCH(Factbook!$B37,Data!$A$1:$N$1,0))</f>
        <v>10388</v>
      </c>
      <c r="K37" s="31"/>
      <c r="L37" s="10">
        <f ca="1">INDEX(Data!$A$2:$N$100,MATCH(Factbook!L$28,Data!$A$2:$A$100,0),MATCH(Factbook!$B37,Data!$A$1:$N$1,0))</f>
        <v>10533</v>
      </c>
      <c r="M37" s="31"/>
      <c r="O37" s="10"/>
      <c r="R37" s="87">
        <v>8</v>
      </c>
      <c r="S37" s="88">
        <f ca="1" si="0" t="shared"/>
        <v>10533</v>
      </c>
      <c r="T37" s="87">
        <f ca="1" si="1" t="shared"/>
        <v>8</v>
      </c>
      <c r="U37" s="89" t="str">
        <f ca="1">INDEX(Data!$1:$1,1,Factbook!T37)</f>
        <v>Indiana</v>
      </c>
      <c r="V37" s="87"/>
      <c r="W37" s="87"/>
      <c r="X37" s="82"/>
      <c r="Y37" s="83"/>
      <c r="Z37" s="6"/>
    </row>
    <row customFormat="1" customHeight="1" ht="14.1" r="38" s="4" spans="1:26" x14ac:dyDescent="0.2">
      <c r="A38" s="70"/>
      <c r="B38" s="29" t="str">
        <f ca="1" si="2" t="shared"/>
        <v>Indiana</v>
      </c>
      <c r="C38" s="29"/>
      <c r="D38" s="10">
        <f ca="1">INDEX(Data!$A$2:$N$100,MATCH(Factbook!D$28,Data!$A$2:$A$100,0),MATCH(Factbook!$B38,Data!$A$1:$N$1,0))</f>
        <v>10209</v>
      </c>
      <c r="E38" s="11"/>
      <c r="F38" s="10">
        <f ca="1">INDEX(Data!$A$2:$N$100,MATCH(Factbook!F$28,Data!$A$2:$A$100,0),MATCH(Factbook!$B38,Data!$A$1:$N$1,0))</f>
        <v>10388</v>
      </c>
      <c r="G38" s="11"/>
      <c r="H38" s="10">
        <f ca="1">INDEX(Data!$A$2:$N$100,MATCH(Factbook!H$28,Data!$A$2:$A$100,0),MATCH(Factbook!$B38,Data!$A$1:$N$1,0))</f>
        <v>10388</v>
      </c>
      <c r="I38" s="31"/>
      <c r="J38" s="10">
        <f ca="1">INDEX(Data!$A$2:$N$100,MATCH(Factbook!J$28,Data!$A$2:$A$100,0),MATCH(Factbook!$B38,Data!$A$1:$N$1,0))</f>
        <v>10388</v>
      </c>
      <c r="K38" s="31"/>
      <c r="L38" s="10">
        <f ca="1">INDEX(Data!$A$2:$N$100,MATCH(Factbook!L$28,Data!$A$2:$A$100,0),MATCH(Factbook!$B38,Data!$A$1:$N$1,0))</f>
        <v>10533</v>
      </c>
      <c r="M38" s="31"/>
      <c r="O38" s="10"/>
      <c r="R38" s="87">
        <v>9</v>
      </c>
      <c r="S38" s="88">
        <f ca="1" si="0" t="shared"/>
        <v>10533</v>
      </c>
      <c r="T38" s="87">
        <f ca="1" si="1" t="shared"/>
        <v>8</v>
      </c>
      <c r="U38" s="89" t="str">
        <f ca="1">INDEX(Data!$1:$1,1,Factbook!T38)</f>
        <v>Indiana</v>
      </c>
      <c r="V38" s="87"/>
      <c r="W38" s="87"/>
      <c r="X38" s="82"/>
      <c r="Y38" s="83"/>
      <c r="Z38" s="6"/>
    </row>
    <row customFormat="1" customHeight="1" ht="14.1" r="39" s="4" spans="1:26" x14ac:dyDescent="0.2">
      <c r="A39" s="70"/>
      <c r="B39" s="45" t="str">
        <f ca="1" si="2" t="shared"/>
        <v>Maryland</v>
      </c>
      <c r="C39" s="45"/>
      <c r="D39" s="47">
        <f ca="1">INDEX(Data!$A$2:$N$100,MATCH(Factbook!D$28,Data!$A$2:$A$100,0),MATCH(Factbook!$B39,Data!$A$1:$N$1,0))</f>
        <v>9161</v>
      </c>
      <c r="E39" s="46"/>
      <c r="F39" s="47">
        <f ca="1">INDEX(Data!$A$2:$N$100,MATCH(Factbook!F$28,Data!$A$2:$A$100,0),MATCH(Factbook!$B39,Data!$A$1:$N$1,0))</f>
        <v>9427</v>
      </c>
      <c r="G39" s="46"/>
      <c r="H39" s="47">
        <f ca="1">INDEX(Data!$A$2:$N$100,MATCH(Factbook!H$28,Data!$A$2:$A$100,0),MATCH(Factbook!$B39,Data!$A$1:$N$1,0))</f>
        <v>9996</v>
      </c>
      <c r="I39" s="48"/>
      <c r="J39" s="47">
        <f ca="1">INDEX(Data!$A$2:$N$100,MATCH(Factbook!J$28,Data!$A$2:$A$100,0),MATCH(Factbook!$B39,Data!$A$1:$N$1,0))</f>
        <v>10182</v>
      </c>
      <c r="K39" s="48"/>
      <c r="L39" s="47">
        <f ca="1">INDEX(Data!$A$2:$N$100,MATCH(Factbook!L$28,Data!$A$2:$A$100,0),MATCH(Factbook!$B39,Data!$A$1:$N$1,0))</f>
        <v>10399</v>
      </c>
      <c r="M39" s="31"/>
      <c r="O39" s="10"/>
      <c r="R39" s="87">
        <v>10</v>
      </c>
      <c r="S39" s="88">
        <f ca="1" si="0" t="shared"/>
        <v>10399</v>
      </c>
      <c r="T39" s="87">
        <f ca="1" si="1" t="shared"/>
        <v>13</v>
      </c>
      <c r="U39" s="89" t="str">
        <f ca="1">INDEX(Data!$1:$1,1,Factbook!T39)</f>
        <v>Maryland</v>
      </c>
      <c r="V39" s="87"/>
      <c r="W39" s="87"/>
      <c r="X39" s="82"/>
      <c r="Y39" s="83"/>
      <c r="Z39" s="6"/>
    </row>
    <row customFormat="1" customHeight="1" ht="14.1" r="40" s="4" spans="1:26" x14ac:dyDescent="0.2">
      <c r="A40" s="69"/>
      <c r="B40" s="29" t="str">
        <f ca="1" si="2" t="shared"/>
        <v>Purdue</v>
      </c>
      <c r="C40" s="29"/>
      <c r="D40" s="10">
        <f ca="1">INDEX(Data!$A$2:$N$100,MATCH(Factbook!D$28,Data!$A$2:$A$100,0),MATCH(Factbook!$B40,Data!$A$1:$N$1,0))</f>
        <v>9992</v>
      </c>
      <c r="E40" s="11"/>
      <c r="F40" s="10">
        <f ca="1">INDEX(Data!$A$2:$N$100,MATCH(Factbook!F$28,Data!$A$2:$A$100,0),MATCH(Factbook!$B40,Data!$A$1:$N$1,0))</f>
        <v>10002</v>
      </c>
      <c r="G40" s="11"/>
      <c r="H40" s="10">
        <f ca="1">INDEX(Data!$A$2:$N$100,MATCH(Factbook!H$28,Data!$A$2:$A$100,0),MATCH(Factbook!$B40,Data!$A$1:$N$1,0))</f>
        <v>10002</v>
      </c>
      <c r="I40" s="31"/>
      <c r="J40" s="10">
        <f ca="1">INDEX(Data!$A$2:$N$100,MATCH(Factbook!J$28,Data!$A$2:$A$100,0),MATCH(Factbook!$B40,Data!$A$1:$N$1,0))</f>
        <v>10002</v>
      </c>
      <c r="K40" s="31"/>
      <c r="L40" s="10">
        <f ca="1">INDEX(Data!$A$2:$N$100,MATCH(Factbook!L$28,Data!$A$2:$A$100,0),MATCH(Factbook!$B40,Data!$A$1:$N$1,0))</f>
        <v>9992</v>
      </c>
      <c r="M40" s="31"/>
      <c r="O40" s="10"/>
      <c r="R40" s="87">
        <v>11</v>
      </c>
      <c r="S40" s="88">
        <f ca="1" si="0" t="shared"/>
        <v>9992</v>
      </c>
      <c r="T40" s="87">
        <f ca="1" si="1" t="shared"/>
        <v>9</v>
      </c>
      <c r="U40" s="89" t="str">
        <f ca="1">INDEX(Data!$1:$1,1,Factbook!T40)</f>
        <v>Purdue</v>
      </c>
      <c r="V40" s="87"/>
      <c r="W40" s="87"/>
      <c r="X40" s="82"/>
      <c r="Y40" s="83"/>
      <c r="Z40" s="6"/>
    </row>
    <row customFormat="1" customHeight="1" ht="14.1" r="41" s="4" spans="1:26" x14ac:dyDescent="0.25">
      <c r="A41" s="69"/>
      <c r="B41" s="76" t="str">
        <f ca="1" si="2" t="shared"/>
        <v>Iowa</v>
      </c>
      <c r="C41" s="76"/>
      <c r="D41" s="77">
        <f ca="1">INDEX(Data!$A$2:$N$100,MATCH(Factbook!D$28,Data!$A$2:$A$100,0),MATCH(Factbook!$B41,Data!$A$1:$N$1,0))</f>
        <v>8061</v>
      </c>
      <c r="E41" s="78"/>
      <c r="F41" s="77">
        <f ca="1">INDEX(Data!$A$2:$N$100,MATCH(Factbook!F$28,Data!$A$2:$A$100,0),MATCH(Factbook!$B41,Data!$A$1:$N$1,0))</f>
        <v>8079</v>
      </c>
      <c r="G41" s="78"/>
      <c r="H41" s="77">
        <f ca="1">INDEX(Data!$A$2:$N$100,MATCH(Factbook!H$28,Data!$A$2:$A$100,0),MATCH(Factbook!$B41,Data!$A$1:$N$1,0))</f>
        <v>8104</v>
      </c>
      <c r="I41" s="79"/>
      <c r="J41" s="77">
        <f ca="1">INDEX(Data!$A$2:$N$100,MATCH(Factbook!J$28,Data!$A$2:$A$100,0),MATCH(Factbook!$B41,Data!$A$1:$N$1,0))</f>
        <v>8325</v>
      </c>
      <c r="K41" s="79"/>
      <c r="L41" s="77">
        <f ca="1">INDEX(Data!$A$2:$N$100,MATCH(Factbook!L$28,Data!$A$2:$A$100,0),MATCH(Factbook!$B41,Data!$A$1:$N$1,0))</f>
        <v>8964</v>
      </c>
      <c r="M41" s="31"/>
      <c r="O41" s="10"/>
      <c r="R41" s="87">
        <v>12</v>
      </c>
      <c r="S41" s="88">
        <f ca="1" si="0" t="shared"/>
        <v>8964</v>
      </c>
      <c r="T41" s="87">
        <f ca="1" si="1" t="shared"/>
        <v>11</v>
      </c>
      <c r="U41" s="89" t="str">
        <f ca="1">INDEX(Data!$1:$1,1,Factbook!T41)</f>
        <v>Iowa</v>
      </c>
      <c r="V41" s="87"/>
      <c r="W41" s="87"/>
      <c r="X41" s="82"/>
      <c r="Y41" s="83"/>
      <c r="Z41" s="6"/>
    </row>
    <row customFormat="1" customHeight="1" ht="14.1" r="42" s="4" spans="1:26" x14ac:dyDescent="0.2">
      <c r="A42" s="69"/>
      <c r="B42" s="80" t="str">
        <f ca="1" si="2" t="shared"/>
        <v>Nebraska</v>
      </c>
      <c r="C42" s="80"/>
      <c r="D42" s="75">
        <f ca="1">INDEX(Data!$A$2:$N$100,MATCH(Factbook!D$28,Data!$A$2:$A$100,0),MATCH(Factbook!$B42,Data!$A$1:$N$1,0))</f>
        <v>8075</v>
      </c>
      <c r="E42" s="81"/>
      <c r="F42" s="75">
        <f ca="1">INDEX(Data!$A$2:$N$100,MATCH(Factbook!F$28,Data!$A$2:$A$100,0),MATCH(Factbook!$B42,Data!$A$1:$N$1,0))</f>
        <v>8070</v>
      </c>
      <c r="G42" s="81"/>
      <c r="H42" s="75">
        <f ca="1">INDEX(Data!$A$2:$N$100,MATCH(Factbook!H$28,Data!$A$2:$A$100,0),MATCH(Factbook!$B42,Data!$A$1:$N$1,0))</f>
        <v>8279</v>
      </c>
      <c r="I42" s="70"/>
      <c r="J42" s="75">
        <f ca="1">INDEX(Data!$A$2:$N$100,MATCH(Factbook!J$28,Data!$A$2:$A$100,0),MATCH(Factbook!$B42,Data!$A$1:$N$1,0))</f>
        <v>8538</v>
      </c>
      <c r="K42" s="70"/>
      <c r="L42" s="75">
        <f ca="1">INDEX(Data!$A$2:$N$100,MATCH(Factbook!L$28,Data!$A$2:$A$100,0),MATCH(Factbook!$B42,Data!$A$1:$N$1,0))</f>
        <v>8901</v>
      </c>
      <c r="M42" s="31"/>
      <c r="O42" s="10"/>
      <c r="R42" s="87">
        <v>13</v>
      </c>
      <c r="S42" s="88">
        <f ca="1" si="0" t="shared"/>
        <v>8901</v>
      </c>
      <c r="T42" s="87">
        <f ca="1" si="1" t="shared"/>
        <v>12</v>
      </c>
      <c r="U42" s="89" t="str">
        <f ca="1">INDEX(Data!$1:$1,1,Factbook!T42)</f>
        <v>Nebraska</v>
      </c>
      <c r="V42" s="87"/>
      <c r="W42" s="87"/>
      <c r="X42" s="82"/>
      <c r="Y42" s="83"/>
      <c r="Z42" s="6"/>
    </row>
    <row customFormat="1" customHeight="1" ht="9.6" r="43" s="4" spans="1:26" x14ac:dyDescent="0.2">
      <c r="A43" s="31"/>
      <c r="B43" s="49"/>
      <c r="C43" s="29"/>
      <c r="D43" s="30"/>
      <c r="E43" s="11"/>
      <c r="F43" s="10"/>
      <c r="G43" s="11"/>
      <c r="H43" s="32"/>
      <c r="I43" s="31"/>
      <c r="J43" s="10"/>
      <c r="K43" s="31"/>
      <c r="L43" s="10"/>
      <c r="M43" s="31"/>
      <c r="O43" s="10"/>
      <c r="R43" s="87"/>
      <c r="S43" s="87"/>
      <c r="T43" s="87"/>
      <c r="U43" s="87"/>
      <c r="V43" s="87"/>
      <c r="W43" s="87"/>
    </row>
    <row customFormat="1" customHeight="1" ht="12" r="44" s="4" spans="1:26" x14ac:dyDescent="0.2">
      <c r="B44" s="44" t="s">
        <v>31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customFormat="1" customHeight="1" ht="12" r="45" s="4" spans="1:26" x14ac:dyDescent="0.2">
      <c r="B45" s="72" t="s">
        <v>30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customFormat="1" customHeight="1" ht="12" r="46" s="4" spans="1:26" x14ac:dyDescent="0.2">
      <c r="B46" s="72" t="s">
        <v>16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customFormat="1" customHeight="1" ht="12" r="47" s="15" spans="1:26" x14ac:dyDescent="0.2">
      <c r="B47" s="72" t="s">
        <v>15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S47" s="15" t="s">
        <v>38</v>
      </c>
    </row>
    <row customFormat="1" customHeight="1" ht="12" r="48" s="15" spans="1:26" x14ac:dyDescent="0.2">
      <c r="B48" s="72" t="s">
        <v>27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S48" s="53" t="s">
        <v>39</v>
      </c>
    </row>
    <row customFormat="1" customHeight="1" ht="12" r="49" s="15" spans="2:14" x14ac:dyDescent="0.2">
      <c r="B49" s="72" t="s">
        <v>34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customFormat="1" customHeight="1" ht="12" r="50" s="15" spans="2:14" x14ac:dyDescent="0.2">
      <c r="B50" s="75"/>
      <c r="C50" s="2"/>
      <c r="D50" s="42"/>
      <c r="E50" s="35"/>
      <c r="F50" s="35"/>
      <c r="G50" s="35"/>
      <c r="H50" s="36"/>
      <c r="I50" s="36"/>
      <c r="J50" s="36"/>
      <c r="K50" s="36"/>
      <c r="L50" s="36"/>
      <c r="M50" s="54"/>
      <c r="N50" s="54"/>
    </row>
    <row customFormat="1" r="51" s="15" spans="2:14" x14ac:dyDescent="0.2">
      <c r="B51" s="57"/>
      <c r="C51" s="57"/>
      <c r="D51" s="57"/>
      <c r="E51" s="57"/>
      <c r="F51" s="57"/>
      <c r="G51" s="57"/>
      <c r="H51" s="57"/>
      <c r="I51" s="57"/>
      <c r="J51" s="57"/>
      <c r="K51" s="36"/>
      <c r="L51" s="36"/>
      <c r="M51" s="43"/>
    </row>
    <row customFormat="1" r="52" s="15" spans="2:14" x14ac:dyDescent="0.2">
      <c r="D52" s="11"/>
      <c r="E52" s="16"/>
      <c r="F52" s="16"/>
      <c r="G52" s="16"/>
      <c r="H52" s="10"/>
      <c r="I52" s="10"/>
      <c r="J52" s="10"/>
      <c r="K52" s="10"/>
      <c r="L52" s="10"/>
      <c r="M52" s="9"/>
    </row>
    <row customFormat="1" r="53" s="15" spans="2:14" x14ac:dyDescent="0.2">
      <c r="D53" s="17"/>
      <c r="E53" s="16"/>
      <c r="F53" s="16"/>
      <c r="G53" s="16"/>
      <c r="H53" s="28"/>
      <c r="I53" s="28"/>
      <c r="J53" s="27"/>
      <c r="K53" s="27"/>
      <c r="L53" s="27"/>
      <c r="M53" s="9"/>
    </row>
    <row customFormat="1" r="54" s="15" spans="2:14" x14ac:dyDescent="0.2">
      <c r="D54" s="18"/>
      <c r="E54" s="17"/>
      <c r="F54" s="17"/>
      <c r="G54" s="17"/>
      <c r="H54" s="33"/>
      <c r="I54" s="34"/>
      <c r="J54" s="33"/>
      <c r="K54" s="40"/>
      <c r="L54" s="33"/>
      <c r="M54" s="9"/>
    </row>
    <row customFormat="1" r="55" s="15" spans="2:14" x14ac:dyDescent="0.2">
      <c r="D55" s="17"/>
      <c r="E55" s="18"/>
      <c r="F55" s="18"/>
      <c r="G55" s="18"/>
      <c r="H55" s="6"/>
      <c r="I55" s="7"/>
      <c r="J55"/>
      <c r="K55" s="4"/>
      <c r="L55" s="6"/>
      <c r="M55" s="9"/>
    </row>
    <row customFormat="1" r="56" s="15" spans="2:14" x14ac:dyDescent="0.2">
      <c r="D56" s="17"/>
      <c r="E56" s="18"/>
      <c r="F56"/>
      <c r="G56"/>
      <c r="H56" s="6"/>
      <c r="I56" s="7"/>
      <c r="J56"/>
      <c r="K56" s="4"/>
      <c r="L56" s="6"/>
      <c r="M56"/>
    </row>
    <row customFormat="1" r="57" s="15" spans="2:14" x14ac:dyDescent="0.2">
      <c r="D57" s="17"/>
      <c r="E57" s="17"/>
      <c r="F57"/>
      <c r="G57"/>
      <c r="H57" s="6"/>
      <c r="I57" s="7"/>
      <c r="J57"/>
      <c r="K57" s="4"/>
      <c r="L57" s="6"/>
      <c r="M57"/>
    </row>
    <row customFormat="1" r="58" s="15" spans="2:14" x14ac:dyDescent="0.2">
      <c r="D58" s="17"/>
      <c r="E58" s="17"/>
      <c r="F58"/>
      <c r="G58"/>
      <c r="H58" s="6"/>
      <c r="I58" s="7"/>
      <c r="J58"/>
      <c r="K58" s="4"/>
      <c r="L58" s="6"/>
      <c r="M58"/>
    </row>
    <row customFormat="1" r="59" s="15" spans="2:14" x14ac:dyDescent="0.2">
      <c r="D59" s="17"/>
      <c r="E59" s="17"/>
      <c r="F59"/>
      <c r="G59"/>
      <c r="H59" s="6"/>
      <c r="I59" s="9"/>
      <c r="J59" s="6"/>
      <c r="K59" s="4"/>
      <c r="L59" s="6"/>
      <c r="M59"/>
    </row>
    <row customFormat="1" r="60" s="15" spans="2:14" x14ac:dyDescent="0.2">
      <c r="D60" s="17"/>
      <c r="E60" s="17"/>
      <c r="F60"/>
      <c r="G60"/>
      <c r="H60" s="6"/>
      <c r="I60" s="9"/>
      <c r="J60" s="6"/>
      <c r="K60" s="4"/>
      <c r="L60" s="6"/>
      <c r="M60"/>
    </row>
    <row customFormat="1" r="61" s="15" spans="2:14" x14ac:dyDescent="0.2">
      <c r="D61" s="17"/>
      <c r="E61" s="17"/>
      <c r="F61"/>
      <c r="G61"/>
      <c r="H61" s="6"/>
      <c r="I61" s="9"/>
      <c r="J61" s="6"/>
      <c r="K61" s="4"/>
      <c r="L61" s="6"/>
      <c r="M61"/>
    </row>
    <row customFormat="1" r="62" s="15" spans="2:14" x14ac:dyDescent="0.2">
      <c r="D62" s="17"/>
      <c r="E62" s="17"/>
      <c r="F62"/>
      <c r="G62"/>
      <c r="H62" s="6"/>
      <c r="I62" s="9"/>
      <c r="J62" s="6"/>
      <c r="K62" s="4"/>
      <c r="L62" s="6"/>
      <c r="M62"/>
    </row>
    <row customFormat="1" r="63" s="15" spans="2:14" x14ac:dyDescent="0.2">
      <c r="D63" s="17"/>
      <c r="E63" s="17"/>
      <c r="F63"/>
      <c r="G63"/>
      <c r="H63" s="6"/>
      <c r="I63" s="9"/>
      <c r="J63" s="6"/>
      <c r="K63" s="4"/>
      <c r="L63" s="6"/>
      <c r="M63"/>
    </row>
    <row customFormat="1" r="64" s="15" spans="2:14" x14ac:dyDescent="0.2">
      <c r="D64" s="17"/>
      <c r="E64" s="17"/>
      <c r="F64"/>
      <c r="G64"/>
      <c r="H64" s="6"/>
      <c r="I64" s="9"/>
      <c r="J64" s="6"/>
      <c r="K64" s="4"/>
      <c r="L64" s="6"/>
      <c r="M64"/>
    </row>
    <row customFormat="1" r="65" s="15" spans="4:14" x14ac:dyDescent="0.2">
      <c r="D65" s="17"/>
      <c r="E65" s="17"/>
      <c r="F65"/>
      <c r="G65"/>
      <c r="H65" s="6"/>
      <c r="I65" s="9"/>
      <c r="J65" s="6"/>
      <c r="K65" s="4"/>
      <c r="L65" s="6"/>
      <c r="M65"/>
    </row>
    <row customFormat="1" r="66" s="15" spans="4:14" x14ac:dyDescent="0.2">
      <c r="D66" s="17"/>
      <c r="E66" s="17"/>
      <c r="F66"/>
      <c r="G66"/>
      <c r="H66" s="6"/>
      <c r="I66" s="9"/>
      <c r="J66" s="6"/>
      <c r="K66" s="4"/>
      <c r="L66" s="6"/>
      <c r="M66"/>
    </row>
    <row customFormat="1" r="67" s="15" spans="4:14" x14ac:dyDescent="0.2">
      <c r="H67" s="10"/>
      <c r="I67" s="10"/>
      <c r="J67" s="10"/>
      <c r="K67" s="31"/>
      <c r="L67" s="32"/>
      <c r="M67" s="4"/>
    </row>
    <row customFormat="1" r="68" s="15" spans="4:14" x14ac:dyDescent="0.2">
      <c r="F68" s="55"/>
      <c r="G68" s="55"/>
      <c r="H68" s="10"/>
      <c r="I68" s="10"/>
      <c r="J68" s="10"/>
      <c r="K68" s="31"/>
      <c r="L68" s="32"/>
      <c r="M68" s="31"/>
      <c r="N68" s="55"/>
    </row>
    <row customFormat="1" r="69" s="15" spans="4:14" x14ac:dyDescent="0.2">
      <c r="F69" s="55"/>
      <c r="G69" s="55"/>
      <c r="H69" s="10"/>
      <c r="I69" s="10"/>
      <c r="J69" s="10"/>
      <c r="K69" s="31"/>
      <c r="L69" s="32"/>
      <c r="M69" s="31"/>
      <c r="N69" s="55"/>
    </row>
    <row customFormat="1" r="70" s="15" spans="4:14" x14ac:dyDescent="0.2">
      <c r="F70" s="55"/>
      <c r="G70" s="55"/>
      <c r="H70" s="10"/>
      <c r="I70" s="10"/>
      <c r="J70" s="10"/>
      <c r="K70" s="31"/>
      <c r="L70" s="32"/>
      <c r="M70" s="31"/>
      <c r="N70" s="55"/>
    </row>
    <row customFormat="1" r="71" s="15" spans="4:14" x14ac:dyDescent="0.2">
      <c r="F71" s="55"/>
      <c r="G71" s="55"/>
      <c r="H71" s="10"/>
      <c r="I71" s="10"/>
      <c r="J71" s="10"/>
      <c r="K71" s="31"/>
      <c r="L71" s="32"/>
      <c r="M71" s="31"/>
      <c r="N71" s="55"/>
    </row>
    <row customFormat="1" r="72" s="15" spans="4:14" x14ac:dyDescent="0.2">
      <c r="F72" s="55"/>
      <c r="G72" s="55"/>
      <c r="H72" s="10"/>
      <c r="I72" s="10"/>
      <c r="J72" s="10"/>
      <c r="K72" s="31"/>
      <c r="L72" s="32"/>
      <c r="M72" s="31"/>
      <c r="N72" s="55"/>
    </row>
    <row customFormat="1" r="73" s="15" spans="4:14" x14ac:dyDescent="0.2">
      <c r="F73" s="55"/>
      <c r="G73" s="55"/>
      <c r="H73" s="10"/>
      <c r="I73" s="10"/>
      <c r="J73" s="10"/>
      <c r="K73" s="31"/>
      <c r="L73" s="32"/>
      <c r="M73" s="31"/>
      <c r="N73" s="55"/>
    </row>
    <row customFormat="1" r="74" s="15" spans="4:14" x14ac:dyDescent="0.2">
      <c r="F74" s="55"/>
      <c r="G74" s="55"/>
      <c r="H74" s="10"/>
      <c r="I74" s="10"/>
      <c r="J74" s="10"/>
      <c r="K74" s="31"/>
      <c r="L74" s="32"/>
      <c r="M74" s="55"/>
      <c r="N74" s="55"/>
    </row>
    <row customFormat="1" r="75" s="15" spans="4:14" x14ac:dyDescent="0.2">
      <c r="F75" s="55"/>
      <c r="G75" s="55"/>
      <c r="H75" s="10"/>
      <c r="I75" s="10"/>
      <c r="J75" s="10"/>
      <c r="K75" s="31"/>
      <c r="L75" s="32"/>
      <c r="M75" s="55"/>
      <c r="N75" s="55"/>
    </row>
    <row customFormat="1" r="76" s="15" spans="4:14" x14ac:dyDescent="0.2">
      <c r="F76" s="55"/>
      <c r="G76" s="55"/>
      <c r="H76" s="55"/>
      <c r="I76" s="55"/>
      <c r="J76" s="55"/>
      <c r="K76" s="55"/>
      <c r="L76" s="56"/>
      <c r="M76" s="55"/>
      <c r="N76" s="55"/>
    </row>
    <row customFormat="1" r="77" s="15" spans="4:14" x14ac:dyDescent="0.2">
      <c r="F77" s="55"/>
      <c r="G77" s="55"/>
      <c r="H77" s="55"/>
      <c r="I77" s="55"/>
      <c r="J77" s="55"/>
      <c r="K77" s="55"/>
      <c r="L77" s="56"/>
      <c r="M77" s="55"/>
      <c r="N77" s="55"/>
    </row>
    <row customFormat="1" r="78" s="15" spans="4:14" x14ac:dyDescent="0.2">
      <c r="F78" s="55"/>
      <c r="G78" s="55"/>
      <c r="H78" s="55"/>
      <c r="I78" s="55"/>
      <c r="J78" s="55"/>
      <c r="K78" s="55"/>
      <c r="L78" s="56"/>
      <c r="M78" s="55"/>
      <c r="N78" s="55"/>
    </row>
    <row customFormat="1" r="79" s="15" spans="4:14" x14ac:dyDescent="0.2">
      <c r="F79" s="55"/>
      <c r="G79" s="55"/>
      <c r="H79" s="55"/>
      <c r="I79" s="55"/>
      <c r="J79" s="55"/>
      <c r="K79" s="55"/>
      <c r="L79" s="56"/>
      <c r="M79" s="55"/>
      <c r="N79" s="55"/>
    </row>
    <row customFormat="1" r="80" s="15" spans="4:14" x14ac:dyDescent="0.2">
      <c r="F80" s="55"/>
      <c r="G80" s="55"/>
      <c r="H80" s="55"/>
      <c r="I80" s="55"/>
      <c r="J80" s="55"/>
      <c r="K80" s="55"/>
      <c r="L80" s="55"/>
      <c r="M80" s="55"/>
      <c r="N80" s="55"/>
    </row>
    <row customFormat="1" r="81" s="15" spans="2:14" x14ac:dyDescent="0.2">
      <c r="F81" s="55"/>
      <c r="G81" s="55"/>
      <c r="H81" s="55"/>
      <c r="I81" s="55"/>
      <c r="J81" s="55"/>
      <c r="K81" s="55"/>
      <c r="L81" s="55"/>
      <c r="M81" s="55"/>
      <c r="N81" s="55"/>
    </row>
    <row customFormat="1" r="82" s="15" spans="2:14" x14ac:dyDescent="0.2">
      <c r="F82" s="55"/>
      <c r="G82" s="55"/>
      <c r="H82" s="55"/>
      <c r="I82" s="55"/>
      <c r="J82" s="55"/>
      <c r="K82" s="55"/>
      <c r="L82" s="56"/>
      <c r="M82" s="55"/>
      <c r="N82" s="55"/>
    </row>
    <row customFormat="1" r="83" s="15" spans="2:14" x14ac:dyDescent="0.2">
      <c r="D83" s="19"/>
      <c r="E83" s="19"/>
      <c r="F83" s="34"/>
      <c r="G83" s="34"/>
      <c r="H83" s="34"/>
      <c r="I83" s="34"/>
      <c r="J83" s="34"/>
      <c r="K83" s="34"/>
      <c r="L83" s="34"/>
      <c r="M83" s="34"/>
      <c r="N83" s="55"/>
    </row>
    <row customFormat="1" r="84" s="15" spans="2:14" x14ac:dyDescent="0.2">
      <c r="D84"/>
      <c r="E84" s="19"/>
      <c r="F84" s="40"/>
      <c r="G84" s="40"/>
      <c r="H84" s="40"/>
      <c r="I84" s="40"/>
      <c r="J84" s="40"/>
      <c r="K84" s="40"/>
      <c r="L84" s="40"/>
      <c r="M84" s="40"/>
      <c r="N84" s="55"/>
    </row>
    <row customFormat="1" r="85" s="15" spans="2:14" x14ac:dyDescent="0.2">
      <c r="D85"/>
      <c r="E85" s="25"/>
      <c r="F85" s="10"/>
      <c r="G85" s="37"/>
      <c r="H85" s="11"/>
      <c r="I85" s="10"/>
      <c r="J85" s="10"/>
      <c r="K85" s="10"/>
      <c r="L85" s="32"/>
      <c r="M85" s="10"/>
      <c r="N85" s="55"/>
    </row>
    <row customFormat="1" r="86" s="15" spans="2:14" x14ac:dyDescent="0.2">
      <c r="F86" s="55"/>
      <c r="G86" s="55"/>
      <c r="H86" s="55"/>
      <c r="I86" s="55"/>
      <c r="J86" s="55"/>
      <c r="K86" s="55"/>
      <c r="L86" s="56"/>
      <c r="M86" s="55"/>
      <c r="N86" s="55"/>
    </row>
    <row customFormat="1" r="87" s="15" spans="2:14" x14ac:dyDescent="0.2">
      <c r="F87" s="37"/>
      <c r="G87" s="55"/>
      <c r="H87" s="55"/>
      <c r="I87" s="55"/>
      <c r="J87" s="55"/>
      <c r="K87" s="55"/>
      <c r="L87" s="56"/>
      <c r="M87" s="55"/>
      <c r="N87" s="55"/>
    </row>
    <row customFormat="1" r="88" s="15" spans="2:14" x14ac:dyDescent="0.2">
      <c r="F88" s="37"/>
      <c r="G88" s="55"/>
      <c r="H88" s="55"/>
      <c r="I88" s="37"/>
      <c r="J88" s="55"/>
      <c r="K88" s="55"/>
      <c r="L88" s="56"/>
      <c r="M88" s="55"/>
      <c r="N88" s="55"/>
    </row>
    <row customFormat="1" r="89" s="15" spans="2:14" x14ac:dyDescent="0.2">
      <c r="F89" s="55"/>
      <c r="G89" s="55"/>
      <c r="H89" s="55"/>
      <c r="I89" s="37"/>
      <c r="J89" s="55"/>
      <c r="K89" s="55"/>
      <c r="L89" s="56"/>
      <c r="M89" s="55"/>
      <c r="N89" s="55"/>
    </row>
    <row customFormat="1" r="90" s="15" spans="2:14" x14ac:dyDescent="0.2">
      <c r="L90" s="5"/>
    </row>
    <row customFormat="1" r="91" s="15" spans="2:14" x14ac:dyDescent="0.2">
      <c r="L91" s="5"/>
    </row>
    <row customFormat="1" r="92" s="15" spans="2:14" x14ac:dyDescent="0.2">
      <c r="L92" s="5"/>
    </row>
    <row customFormat="1" r="93" s="15" spans="2:14" x14ac:dyDescent="0.2">
      <c r="L93" s="5"/>
    </row>
    <row customFormat="1" r="94" s="15" spans="2:14" x14ac:dyDescent="0.2">
      <c r="L94" s="5"/>
    </row>
    <row customFormat="1" r="95" s="20" spans="2:14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5"/>
      <c r="M95" s="15"/>
    </row>
    <row customFormat="1" r="96" s="20" spans="2:14" x14ac:dyDescent="0.2">
      <c r="L96" s="5"/>
      <c r="M96" s="15"/>
    </row>
    <row r="97" spans="2:13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1"/>
      <c r="M97" s="20"/>
    </row>
  </sheetData>
  <sortState ref="T30:U42">
    <sortCondition ref="T30"/>
  </sortState>
  <mergeCells count="2">
    <mergeCell ref="A1:L1"/>
    <mergeCell ref="A2:L2"/>
  </mergeCells>
  <phoneticPr fontId="0" type="noConversion"/>
  <conditionalFormatting sqref="B30:L42">
    <cfRule dxfId="0" priority="1" type="expression">
      <formula>"B30=""Iowa"""</formula>
    </cfRule>
  </conditionalFormatting>
  <pageMargins bottom="1" footer="0.25" header="0.5" left="0.5" right="0.5" top="0.7"/>
  <pageSetup cellComments="atEnd" orientation="portrait" r:id="rId1" scale="95"/>
  <headerFooter>
    <oddFooter><![CDATA[&L&8Source:  Chronicle of Higher Education, "Tuitions and Fees, 1998-99 through 2017-18," 
www.chronicle.com/interactives/tuition-and-fees
LSA Staff Contact:  Robin Madison (515.281.5270) robin.madison@legis.iowa.gov
&C&G
&R&G]]></oddFooter>
  </headerFooter>
  <ignoredErrors>
    <ignoredError sqref="L32:L33 D32:J33 E30 L39 D39:J39 L40 D40:J40 L42 D42:J42 G30 I30:J30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P34"/>
  <sheetViews>
    <sheetView workbookViewId="0">
      <pane activePane="bottomLeft" state="frozen" topLeftCell="A2" ySplit="1"/>
      <selection activeCell="I16" pane="bottomLeft" sqref="I16"/>
    </sheetView>
  </sheetViews>
  <sheetFormatPr customHeight="1" defaultColWidth="9.125" defaultRowHeight="12" x14ac:dyDescent="0.2"/>
  <cols>
    <col min="1" max="1" bestFit="true" customWidth="true" style="37" width="17.0" collapsed="false"/>
    <col min="2" max="2" customWidth="true" style="68" width="13.375" collapsed="false"/>
    <col min="3" max="6" style="68" width="9.125" collapsed="false"/>
    <col min="7" max="7" bestFit="true" customWidth="true" style="68" width="12.375" collapsed="false"/>
    <col min="8" max="14" style="68" width="9.125" collapsed="false"/>
    <col min="15" max="15" bestFit="true" customWidth="true" style="37" width="70.75" collapsed="false"/>
    <col min="16" max="16384" style="37" width="9.125" collapsed="false"/>
  </cols>
  <sheetData>
    <row customFormat="1" customHeight="1" ht="12" r="1" s="40" spans="1:15" x14ac:dyDescent="0.2">
      <c r="A1" s="61" t="s">
        <v>25</v>
      </c>
      <c r="B1" s="63" t="s">
        <v>3</v>
      </c>
      <c r="C1" s="63" t="s">
        <v>0</v>
      </c>
      <c r="D1" s="63" t="s">
        <v>5</v>
      </c>
      <c r="E1" s="63" t="s">
        <v>10</v>
      </c>
      <c r="F1" s="63" t="s">
        <v>7</v>
      </c>
      <c r="G1" s="63" t="s">
        <v>4</v>
      </c>
      <c r="H1" s="63" t="s">
        <v>6</v>
      </c>
      <c r="I1" s="63" t="s">
        <v>8</v>
      </c>
      <c r="J1" s="63" t="s">
        <v>1</v>
      </c>
      <c r="K1" s="63" t="s">
        <v>9</v>
      </c>
      <c r="L1" s="63" t="s">
        <v>11</v>
      </c>
      <c r="M1" s="63" t="s">
        <v>12</v>
      </c>
      <c r="N1" s="64" t="s">
        <v>13</v>
      </c>
      <c r="O1" s="61"/>
    </row>
    <row customFormat="1" customHeight="1" ht="12" r="2" s="31" spans="1:15" x14ac:dyDescent="0.2">
      <c r="A2" s="31">
        <v>2003</v>
      </c>
      <c r="B2" s="65">
        <v>8382</v>
      </c>
      <c r="C2" s="65">
        <v>7411</v>
      </c>
      <c r="D2" s="65">
        <v>6280</v>
      </c>
      <c r="E2" s="65">
        <v>6704</v>
      </c>
      <c r="F2" s="65">
        <v>5691</v>
      </c>
      <c r="G2" s="65">
        <v>6101</v>
      </c>
      <c r="H2" s="65">
        <v>5315</v>
      </c>
      <c r="I2" s="65">
        <v>5580</v>
      </c>
      <c r="J2" s="65">
        <v>4423</v>
      </c>
      <c r="K2" s="65">
        <v>4191</v>
      </c>
      <c r="L2" s="62" t="s">
        <v>2</v>
      </c>
      <c r="M2" s="62" t="s">
        <v>2</v>
      </c>
      <c r="N2" s="62" t="s">
        <v>2</v>
      </c>
    </row>
    <row customFormat="1" customHeight="1" ht="12" r="3" s="31" spans="1:15" x14ac:dyDescent="0.2">
      <c r="A3" s="31">
        <v>2004</v>
      </c>
      <c r="B3" s="63">
        <v>9706</v>
      </c>
      <c r="C3" s="65">
        <v>7975</v>
      </c>
      <c r="D3" s="65">
        <v>7116</v>
      </c>
      <c r="E3" s="65">
        <v>7010</v>
      </c>
      <c r="F3" s="65">
        <v>6651</v>
      </c>
      <c r="G3" s="65">
        <v>6703</v>
      </c>
      <c r="H3" s="65">
        <v>6517</v>
      </c>
      <c r="I3" s="65">
        <v>5860</v>
      </c>
      <c r="J3" s="65">
        <v>5136</v>
      </c>
      <c r="K3" s="65">
        <v>4993</v>
      </c>
      <c r="L3" s="62" t="s">
        <v>2</v>
      </c>
      <c r="M3" s="62" t="s">
        <v>2</v>
      </c>
      <c r="N3" s="62" t="s">
        <v>2</v>
      </c>
    </row>
    <row customFormat="1" customHeight="1" ht="12" r="4" s="31" spans="1:15" x14ac:dyDescent="0.2">
      <c r="A4" s="31">
        <v>2005</v>
      </c>
      <c r="B4" s="63">
        <v>10856</v>
      </c>
      <c r="C4" s="65">
        <v>8202</v>
      </c>
      <c r="D4" s="65">
        <v>8029</v>
      </c>
      <c r="E4" s="65">
        <v>7966</v>
      </c>
      <c r="F4" s="65">
        <v>7542</v>
      </c>
      <c r="G4" s="65">
        <v>7000</v>
      </c>
      <c r="H4" s="65">
        <v>6777</v>
      </c>
      <c r="I4" s="65">
        <v>6092</v>
      </c>
      <c r="J4" s="65">
        <v>5866</v>
      </c>
      <c r="K4" s="65">
        <v>5396</v>
      </c>
      <c r="L4" s="62" t="s">
        <v>2</v>
      </c>
      <c r="M4" s="62" t="s">
        <v>2</v>
      </c>
      <c r="N4" s="62" t="s">
        <v>2</v>
      </c>
    </row>
    <row customFormat="1" customHeight="1" ht="12" r="5" s="31" spans="1:15" x14ac:dyDescent="0.2">
      <c r="A5" s="31">
        <v>2006</v>
      </c>
      <c r="B5" s="63">
        <v>11508</v>
      </c>
      <c r="C5" s="65">
        <v>9213</v>
      </c>
      <c r="D5" s="65">
        <v>8822</v>
      </c>
      <c r="E5" s="65">
        <v>8688</v>
      </c>
      <c r="F5" s="65">
        <v>8082</v>
      </c>
      <c r="G5" s="65">
        <v>8237</v>
      </c>
      <c r="H5" s="65">
        <v>7112</v>
      </c>
      <c r="I5" s="65">
        <v>6458</v>
      </c>
      <c r="J5" s="65">
        <v>6280</v>
      </c>
      <c r="K5" s="65">
        <v>5612</v>
      </c>
      <c r="L5" s="62" t="s">
        <v>2</v>
      </c>
      <c r="M5" s="62" t="s">
        <v>2</v>
      </c>
      <c r="N5" s="62" t="s">
        <v>2</v>
      </c>
    </row>
    <row customFormat="1" customHeight="1" ht="12" r="6" s="31" spans="1:15" x14ac:dyDescent="0.2">
      <c r="A6" s="31">
        <v>2007</v>
      </c>
      <c r="B6" s="63">
        <v>12164</v>
      </c>
      <c r="C6" s="65">
        <v>9723</v>
      </c>
      <c r="D6" s="65">
        <v>9373</v>
      </c>
      <c r="E6" s="65">
        <v>9882</v>
      </c>
      <c r="F6" s="65">
        <v>8667</v>
      </c>
      <c r="G6" s="65">
        <v>8793</v>
      </c>
      <c r="H6" s="65">
        <v>7460</v>
      </c>
      <c r="I6" s="65">
        <v>7096</v>
      </c>
      <c r="J6" s="65">
        <v>6726</v>
      </c>
      <c r="K6" s="65">
        <v>5915</v>
      </c>
      <c r="L6" s="62" t="s">
        <v>2</v>
      </c>
      <c r="M6" s="62" t="s">
        <v>2</v>
      </c>
      <c r="N6" s="62" t="s">
        <v>2</v>
      </c>
    </row>
    <row customFormat="1" customHeight="1" ht="12" r="7" s="31" spans="1:15" x14ac:dyDescent="0.2">
      <c r="A7" s="31">
        <v>2008</v>
      </c>
      <c r="B7" s="63">
        <v>12844</v>
      </c>
      <c r="C7" s="65">
        <v>10447</v>
      </c>
      <c r="D7" s="65">
        <v>9885</v>
      </c>
      <c r="E7" s="65">
        <v>11130</v>
      </c>
      <c r="F7" s="65">
        <v>8676</v>
      </c>
      <c r="G7" s="65">
        <v>9640</v>
      </c>
      <c r="H7" s="65">
        <v>7837</v>
      </c>
      <c r="I7" s="65">
        <v>7416</v>
      </c>
      <c r="J7" s="65">
        <v>7188</v>
      </c>
      <c r="K7" s="65">
        <v>6273</v>
      </c>
      <c r="L7" s="62" t="s">
        <v>2</v>
      </c>
      <c r="M7" s="62" t="s">
        <v>2</v>
      </c>
      <c r="N7" s="62" t="s">
        <v>2</v>
      </c>
    </row>
    <row customFormat="1" customHeight="1" ht="12" r="8" s="31" spans="1:15" x14ac:dyDescent="0.2">
      <c r="A8" s="31">
        <v>2009</v>
      </c>
      <c r="B8" s="63">
        <v>13706</v>
      </c>
      <c r="C8" s="65">
        <v>11037</v>
      </c>
      <c r="D8" s="65">
        <v>10634</v>
      </c>
      <c r="E8" s="65">
        <v>12106</v>
      </c>
      <c r="F8" s="65">
        <v>8679</v>
      </c>
      <c r="G8" s="65">
        <v>10214</v>
      </c>
      <c r="H8" s="65">
        <v>8231</v>
      </c>
      <c r="I8" s="65">
        <v>7750</v>
      </c>
      <c r="J8" s="65">
        <v>7568</v>
      </c>
      <c r="K8" s="65">
        <v>6544</v>
      </c>
      <c r="L8" s="62" t="s">
        <v>2</v>
      </c>
      <c r="M8" s="62" t="s">
        <v>2</v>
      </c>
      <c r="N8" s="62" t="s">
        <v>2</v>
      </c>
    </row>
    <row customFormat="1" customHeight="1" ht="12" r="9" s="31" spans="1:15" x14ac:dyDescent="0.2">
      <c r="A9" s="31">
        <v>2010</v>
      </c>
      <c r="B9" s="63">
        <v>14416</v>
      </c>
      <c r="C9" s="65">
        <v>11659</v>
      </c>
      <c r="D9" s="65">
        <v>11287</v>
      </c>
      <c r="E9" s="65">
        <v>12528</v>
      </c>
      <c r="F9" s="65">
        <v>8726</v>
      </c>
      <c r="G9" s="65">
        <v>10880</v>
      </c>
      <c r="H9" s="65">
        <v>8613</v>
      </c>
      <c r="I9" s="65">
        <v>8638</v>
      </c>
      <c r="J9" s="65">
        <v>8310</v>
      </c>
      <c r="K9" s="65">
        <v>6824</v>
      </c>
      <c r="L9" s="65">
        <v>6857</v>
      </c>
      <c r="M9" s="62" t="s">
        <v>2</v>
      </c>
      <c r="N9" s="62" t="s">
        <v>2</v>
      </c>
    </row>
    <row customFormat="1" customHeight="1" ht="12" r="10" s="31" spans="1:15" x14ac:dyDescent="0.2">
      <c r="A10" s="31">
        <v>2011</v>
      </c>
      <c r="B10" s="65">
        <v>15250</v>
      </c>
      <c r="C10" s="65">
        <v>11837</v>
      </c>
      <c r="D10" s="65">
        <v>12203</v>
      </c>
      <c r="E10" s="65">
        <v>13096</v>
      </c>
      <c r="F10" s="65">
        <v>9420</v>
      </c>
      <c r="G10" s="65">
        <v>11153</v>
      </c>
      <c r="H10" s="65">
        <v>9028</v>
      </c>
      <c r="I10" s="65">
        <v>9070</v>
      </c>
      <c r="J10" s="65">
        <v>8983</v>
      </c>
      <c r="K10" s="65">
        <v>7417</v>
      </c>
      <c r="L10" s="65">
        <v>7224</v>
      </c>
      <c r="M10" s="65">
        <v>8416</v>
      </c>
      <c r="N10" s="65">
        <v>12069</v>
      </c>
    </row>
    <row customFormat="1" customHeight="1" ht="12" r="11" s="31" spans="1:15" x14ac:dyDescent="0.2">
      <c r="A11" s="31">
        <v>2012</v>
      </c>
      <c r="B11" s="66">
        <v>15984</v>
      </c>
      <c r="C11" s="66">
        <v>12634</v>
      </c>
      <c r="D11" s="66">
        <v>13022</v>
      </c>
      <c r="E11" s="66">
        <v>13838</v>
      </c>
      <c r="F11" s="66">
        <v>9735</v>
      </c>
      <c r="G11" s="66">
        <v>12203</v>
      </c>
      <c r="H11" s="66">
        <v>9524</v>
      </c>
      <c r="I11" s="66">
        <v>9478</v>
      </c>
      <c r="J11" s="66">
        <v>9671</v>
      </c>
      <c r="K11" s="66">
        <v>7765</v>
      </c>
      <c r="L11" s="66">
        <v>7563</v>
      </c>
      <c r="M11" s="66">
        <v>8655</v>
      </c>
      <c r="N11" s="66">
        <v>12294</v>
      </c>
    </row>
    <row customFormat="1" customHeight="1" ht="12" r="12" s="31" spans="1:15" x14ac:dyDescent="0.2">
      <c r="A12" s="31">
        <v>2013</v>
      </c>
      <c r="B12" s="67">
        <v>16444</v>
      </c>
      <c r="C12" s="67">
        <v>12994</v>
      </c>
      <c r="D12" s="67">
        <v>13459</v>
      </c>
      <c r="E12" s="67">
        <v>14522</v>
      </c>
      <c r="F12" s="67">
        <v>10037</v>
      </c>
      <c r="G12" s="67">
        <v>12623</v>
      </c>
      <c r="H12" s="67">
        <v>10033</v>
      </c>
      <c r="I12" s="67">
        <v>9900</v>
      </c>
      <c r="J12" s="67">
        <v>10384</v>
      </c>
      <c r="K12" s="67">
        <v>8057</v>
      </c>
      <c r="L12" s="67">
        <v>7897</v>
      </c>
      <c r="M12" s="64">
        <v>8908</v>
      </c>
      <c r="N12" s="67">
        <v>12590</v>
      </c>
    </row>
    <row customFormat="1" customHeight="1" ht="12" r="13" s="31" spans="1:15" x14ac:dyDescent="0.2">
      <c r="A13" s="31">
        <v>2014</v>
      </c>
      <c r="B13" s="66">
        <v>16992</v>
      </c>
      <c r="C13" s="66">
        <v>13142</v>
      </c>
      <c r="D13" s="66">
        <v>13618</v>
      </c>
      <c r="E13" s="66">
        <v>14750</v>
      </c>
      <c r="F13" s="66">
        <v>10037</v>
      </c>
      <c r="G13" s="66">
        <v>12908</v>
      </c>
      <c r="H13" s="66">
        <v>10209</v>
      </c>
      <c r="I13" s="66">
        <v>9992</v>
      </c>
      <c r="J13" s="66">
        <v>10403</v>
      </c>
      <c r="K13" s="66">
        <v>8061</v>
      </c>
      <c r="L13" s="66">
        <v>8075</v>
      </c>
      <c r="M13" s="66">
        <v>9161</v>
      </c>
      <c r="N13" s="66">
        <v>12998</v>
      </c>
    </row>
    <row customFormat="1" customHeight="1" ht="12" r="14" s="31" spans="1:15" x14ac:dyDescent="0.2">
      <c r="A14" s="31">
        <v>2015</v>
      </c>
      <c r="B14" s="66">
        <v>17502</v>
      </c>
      <c r="C14" s="66">
        <v>13486</v>
      </c>
      <c r="D14" s="66">
        <v>13626</v>
      </c>
      <c r="E14" s="66">
        <v>15020</v>
      </c>
      <c r="F14" s="66">
        <v>10037</v>
      </c>
      <c r="G14" s="66">
        <v>13200</v>
      </c>
      <c r="H14" s="66">
        <v>10388</v>
      </c>
      <c r="I14" s="66">
        <v>10002</v>
      </c>
      <c r="J14" s="66">
        <v>10410</v>
      </c>
      <c r="K14" s="66">
        <v>8079</v>
      </c>
      <c r="L14" s="66">
        <v>8070</v>
      </c>
      <c r="M14" s="66">
        <v>9427</v>
      </c>
      <c r="N14" s="66">
        <v>13297</v>
      </c>
      <c r="O14" s="53"/>
    </row>
    <row customFormat="1" customHeight="1" ht="12" r="15" s="31" spans="1:15" x14ac:dyDescent="0.2">
      <c r="A15" s="69">
        <v>2016</v>
      </c>
      <c r="B15" s="65">
        <v>17514</v>
      </c>
      <c r="C15" s="65">
        <v>13856</v>
      </c>
      <c r="D15" s="65">
        <v>13790</v>
      </c>
      <c r="E15" s="65">
        <v>15626</v>
      </c>
      <c r="F15" s="66">
        <v>10037</v>
      </c>
      <c r="G15" s="65">
        <v>13560</v>
      </c>
      <c r="H15" s="66">
        <v>10388</v>
      </c>
      <c r="I15" s="66">
        <v>10002</v>
      </c>
      <c r="J15" s="65">
        <v>10415</v>
      </c>
      <c r="K15" s="65">
        <v>8104</v>
      </c>
      <c r="L15" s="65">
        <v>8279</v>
      </c>
      <c r="M15" s="65">
        <v>9996</v>
      </c>
      <c r="N15" s="65">
        <v>13597</v>
      </c>
    </row>
    <row customFormat="1" customHeight="1" ht="12" r="16" s="31" spans="1:15" x14ac:dyDescent="0.2">
      <c r="A16" s="69">
        <v>2017</v>
      </c>
      <c r="B16" s="65">
        <v>17900</v>
      </c>
      <c r="C16" s="65">
        <v>14402</v>
      </c>
      <c r="D16" s="65">
        <v>14142</v>
      </c>
      <c r="E16" s="65">
        <v>15698</v>
      </c>
      <c r="F16" s="66">
        <v>10037</v>
      </c>
      <c r="G16" s="65">
        <v>14063</v>
      </c>
      <c r="H16" s="66">
        <v>10388</v>
      </c>
      <c r="I16" s="66">
        <v>10002</v>
      </c>
      <c r="J16" s="65">
        <v>10488</v>
      </c>
      <c r="K16" s="65">
        <v>8325</v>
      </c>
      <c r="L16" s="65">
        <v>8538</v>
      </c>
      <c r="M16" s="65">
        <v>10182</v>
      </c>
      <c r="N16" s="65">
        <v>13829</v>
      </c>
    </row>
    <row customFormat="1" customHeight="1" ht="12" r="17" s="31" spans="1:14" x14ac:dyDescent="0.2">
      <c r="A17" s="69">
        <v>2018</v>
      </c>
      <c r="B17" s="65">
        <v>18436</v>
      </c>
      <c r="C17" s="65">
        <v>14826</v>
      </c>
      <c r="D17" s="65">
        <v>14417</v>
      </c>
      <c r="E17" s="65">
        <v>15868</v>
      </c>
      <c r="F17" s="67">
        <v>10591</v>
      </c>
      <c r="G17" s="65">
        <v>14460</v>
      </c>
      <c r="H17" s="65">
        <v>10533</v>
      </c>
      <c r="I17" s="65">
        <v>9992</v>
      </c>
      <c r="J17" s="65">
        <v>10533</v>
      </c>
      <c r="K17" s="65">
        <v>8964</v>
      </c>
      <c r="L17" s="65">
        <v>8901</v>
      </c>
      <c r="M17" s="65">
        <v>10399</v>
      </c>
      <c r="N17" s="65">
        <v>14085</v>
      </c>
    </row>
    <row customFormat="1" customHeight="1" ht="12" r="18" s="31" spans="1:14" x14ac:dyDescent="0.2">
      <c r="B18" s="65"/>
      <c r="C18" s="65"/>
      <c r="D18" s="65"/>
      <c r="E18" s="65"/>
      <c r="F18" s="67"/>
      <c r="G18" s="65"/>
      <c r="H18" s="65"/>
      <c r="I18" s="65"/>
      <c r="J18" s="65"/>
      <c r="K18" s="65"/>
      <c r="L18" s="65"/>
      <c r="M18" s="65"/>
      <c r="N18" s="65"/>
    </row>
    <row customFormat="1" customHeight="1" ht="12" r="19" s="31" spans="1:14" x14ac:dyDescent="0.2">
      <c r="B19" s="65"/>
      <c r="C19" s="65"/>
      <c r="D19" s="65"/>
      <c r="E19" s="65"/>
      <c r="F19" s="67"/>
      <c r="G19" s="65"/>
      <c r="H19" s="65"/>
      <c r="I19" s="65"/>
      <c r="J19" s="65"/>
      <c r="K19" s="65"/>
      <c r="L19" s="65"/>
      <c r="M19" s="65"/>
      <c r="N19" s="65"/>
    </row>
    <row customFormat="1" customHeight="1" ht="12" r="20" s="31" spans="1:14" x14ac:dyDescent="0.2">
      <c r="B20" s="65"/>
      <c r="C20" s="65"/>
      <c r="D20" s="65"/>
      <c r="E20" s="65"/>
      <c r="F20" s="67"/>
      <c r="G20" s="65"/>
      <c r="H20" s="65"/>
      <c r="I20" s="65"/>
      <c r="J20" s="65"/>
      <c r="K20" s="65"/>
      <c r="L20" s="65"/>
      <c r="M20" s="65"/>
      <c r="N20" s="65"/>
    </row>
    <row customFormat="1" customHeight="1" ht="12" r="21" s="31" spans="1:14" x14ac:dyDescent="0.2">
      <c r="B21" s="65"/>
      <c r="C21" s="65"/>
      <c r="D21" s="65"/>
      <c r="E21" s="65"/>
      <c r="F21" s="67"/>
      <c r="G21" s="65"/>
      <c r="H21" s="65"/>
      <c r="I21" s="65"/>
      <c r="J21" s="65"/>
      <c r="K21" s="65"/>
      <c r="L21" s="65"/>
      <c r="M21" s="65"/>
      <c r="N21" s="65"/>
    </row>
    <row customFormat="1" customHeight="1" ht="12" r="22" s="31" spans="1:14" x14ac:dyDescent="0.2">
      <c r="B22" s="65"/>
      <c r="C22" s="65"/>
      <c r="D22" s="65"/>
      <c r="E22" s="65"/>
      <c r="F22" s="67"/>
      <c r="G22" s="65"/>
      <c r="H22" s="65"/>
      <c r="I22" s="65"/>
      <c r="J22" s="65"/>
      <c r="K22" s="65"/>
      <c r="L22" s="65"/>
      <c r="M22" s="65"/>
      <c r="N22" s="65"/>
    </row>
    <row customFormat="1" customHeight="1" ht="12" r="23" s="31" spans="1:14" x14ac:dyDescent="0.2">
      <c r="B23" s="65"/>
      <c r="C23" s="65"/>
      <c r="D23" s="65"/>
      <c r="E23" s="65"/>
      <c r="F23" s="67"/>
      <c r="G23" s="65"/>
      <c r="H23" s="65"/>
      <c r="I23" s="65"/>
      <c r="J23" s="65"/>
      <c r="K23" s="65"/>
      <c r="L23" s="65"/>
      <c r="M23" s="65"/>
      <c r="N23" s="65"/>
    </row>
    <row customFormat="1" customHeight="1" ht="12" r="24" s="31" spans="1:14" x14ac:dyDescent="0.2">
      <c r="B24" s="65"/>
      <c r="C24" s="65"/>
      <c r="D24" s="65"/>
      <c r="E24" s="65"/>
      <c r="F24" s="67"/>
      <c r="G24" s="65"/>
      <c r="H24" s="65"/>
      <c r="I24" s="65"/>
      <c r="J24" s="65"/>
      <c r="K24" s="65"/>
      <c r="L24" s="65"/>
      <c r="M24" s="65"/>
      <c r="N24" s="65"/>
    </row>
    <row customFormat="1" customHeight="1" ht="12" r="25" s="31" spans="1:14" x14ac:dyDescent="0.2">
      <c r="B25" s="65"/>
      <c r="C25" s="65"/>
      <c r="D25" s="65"/>
      <c r="E25" s="65"/>
      <c r="F25" s="67"/>
      <c r="G25" s="65"/>
      <c r="H25" s="65"/>
      <c r="I25" s="65"/>
      <c r="J25" s="65"/>
      <c r="K25" s="65"/>
      <c r="L25" s="65"/>
      <c r="M25" s="65"/>
      <c r="N25" s="65"/>
    </row>
    <row customFormat="1" customHeight="1" ht="12" r="26" s="31" spans="1:14" x14ac:dyDescent="0.2">
      <c r="B26" s="65"/>
      <c r="C26" s="65"/>
      <c r="D26" s="65"/>
      <c r="E26" s="65"/>
      <c r="F26" s="67"/>
      <c r="G26" s="65"/>
      <c r="H26" s="65"/>
      <c r="I26" s="65"/>
      <c r="J26" s="65"/>
      <c r="K26" s="65"/>
      <c r="L26" s="65"/>
      <c r="M26" s="65"/>
      <c r="N26" s="65"/>
    </row>
    <row customFormat="1" customHeight="1" ht="12" r="27" s="31" spans="1:14" x14ac:dyDescent="0.2">
      <c r="B27" s="65"/>
      <c r="C27" s="65"/>
      <c r="D27" s="65"/>
      <c r="E27" s="65"/>
      <c r="F27" s="67"/>
      <c r="G27" s="65"/>
      <c r="H27" s="65"/>
      <c r="I27" s="65"/>
      <c r="J27" s="65"/>
      <c r="K27" s="65"/>
      <c r="L27" s="65"/>
      <c r="M27" s="65"/>
      <c r="N27" s="65"/>
    </row>
    <row customFormat="1" customHeight="1" ht="12" r="28" s="31" spans="1:14" x14ac:dyDescent="0.2">
      <c r="B28" s="65"/>
      <c r="C28" s="65"/>
      <c r="D28" s="65"/>
      <c r="E28" s="65"/>
      <c r="F28" s="67"/>
      <c r="G28" s="65"/>
      <c r="H28" s="65"/>
      <c r="I28" s="65"/>
      <c r="J28" s="65"/>
      <c r="K28" s="65"/>
      <c r="L28" s="65"/>
      <c r="M28" s="65"/>
      <c r="N28" s="65"/>
    </row>
    <row customFormat="1" customHeight="1" ht="12" r="29" s="31" spans="1:14" x14ac:dyDescent="0.2">
      <c r="B29" s="65"/>
      <c r="C29" s="65"/>
      <c r="D29" s="65"/>
      <c r="E29" s="65"/>
      <c r="F29" s="67"/>
      <c r="G29" s="65"/>
      <c r="H29" s="65"/>
      <c r="I29" s="65"/>
      <c r="J29" s="65"/>
      <c r="K29" s="65"/>
      <c r="L29" s="65"/>
      <c r="M29" s="65"/>
      <c r="N29" s="65"/>
    </row>
    <row customFormat="1" customHeight="1" ht="12" r="30" s="31" spans="1:14" x14ac:dyDescent="0.2">
      <c r="B30" s="65"/>
      <c r="C30" s="65"/>
      <c r="D30" s="65"/>
      <c r="E30" s="65"/>
      <c r="F30" s="67"/>
      <c r="G30" s="65"/>
      <c r="H30" s="65"/>
      <c r="I30" s="65"/>
      <c r="J30" s="65"/>
      <c r="K30" s="65"/>
      <c r="L30" s="65"/>
      <c r="M30" s="65"/>
      <c r="N30" s="65"/>
    </row>
    <row customFormat="1" customHeight="1" ht="12" r="31" s="31" spans="1:14" x14ac:dyDescent="0.2">
      <c r="B31" s="65"/>
      <c r="C31" s="65"/>
      <c r="D31" s="65"/>
      <c r="E31" s="65"/>
      <c r="F31" s="67"/>
      <c r="G31" s="65"/>
      <c r="H31" s="65"/>
      <c r="I31" s="65"/>
      <c r="J31" s="65"/>
      <c r="K31" s="65"/>
      <c r="L31" s="65"/>
      <c r="M31" s="65"/>
      <c r="N31" s="65"/>
    </row>
    <row customFormat="1" customHeight="1" ht="12" r="32" s="31" spans="1:14" x14ac:dyDescent="0.2">
      <c r="B32" s="65"/>
      <c r="C32" s="65"/>
      <c r="D32" s="65"/>
      <c r="E32" s="65"/>
      <c r="F32" s="67"/>
      <c r="G32" s="65"/>
      <c r="H32" s="65"/>
      <c r="I32" s="65"/>
      <c r="J32" s="65"/>
      <c r="K32" s="65"/>
      <c r="L32" s="65"/>
      <c r="M32" s="65"/>
      <c r="N32" s="65"/>
    </row>
    <row customFormat="1" customHeight="1" ht="12" r="33" s="31" spans="2:14" x14ac:dyDescent="0.2">
      <c r="B33" s="65"/>
      <c r="C33" s="65"/>
      <c r="D33" s="65"/>
      <c r="E33" s="65"/>
      <c r="F33" s="67"/>
      <c r="G33" s="65"/>
      <c r="H33" s="65"/>
      <c r="I33" s="65"/>
      <c r="J33" s="65"/>
      <c r="K33" s="65"/>
      <c r="L33" s="65"/>
      <c r="M33" s="65"/>
      <c r="N33" s="65"/>
    </row>
    <row customFormat="1" customHeight="1" ht="12" r="34" s="31" spans="2:14" x14ac:dyDescent="0.2">
      <c r="B34" s="65"/>
      <c r="C34" s="65"/>
      <c r="D34" s="65"/>
      <c r="E34" s="65"/>
      <c r="F34" s="67"/>
      <c r="G34" s="65"/>
      <c r="H34" s="65"/>
      <c r="I34" s="65"/>
      <c r="J34" s="65"/>
      <c r="K34" s="65"/>
      <c r="L34" s="65"/>
      <c r="M34" s="65"/>
      <c r="N34" s="65"/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B5" sqref="B5"/>
    </sheetView>
  </sheetViews>
  <sheetFormatPr defaultColWidth="10.25" defaultRowHeight="11.4" x14ac:dyDescent="0.2"/>
  <cols>
    <col min="1" max="1" bestFit="true" customWidth="true" style="58" width="34.25" collapsed="false"/>
    <col min="2" max="2" bestFit="true" customWidth="true" style="58" width="58.875" collapsed="false"/>
    <col min="3" max="4" style="58" width="10.25" collapsed="false"/>
    <col min="5" max="5" customWidth="true" style="58" width="35.625" collapsed="false"/>
    <col min="6" max="8" style="58" width="10.25" collapsed="false"/>
    <col min="9" max="9" customWidth="true" hidden="true" style="58" width="0.0" collapsed="false"/>
    <col min="10" max="16384" style="58" width="10.25" collapsed="false"/>
  </cols>
  <sheetData>
    <row ht="22.8" r="1" spans="1:9" x14ac:dyDescent="0.2">
      <c r="A1" s="58" t="s">
        <v>17</v>
      </c>
      <c r="B1" s="59" t="s">
        <v>28</v>
      </c>
      <c r="I1" s="58" t="s">
        <v>18</v>
      </c>
    </row>
    <row r="2" spans="1:9" x14ac:dyDescent="0.2">
      <c r="A2" s="58" t="s">
        <v>19</v>
      </c>
      <c r="B2" s="71" t="s">
        <v>26</v>
      </c>
      <c r="I2" s="58" t="s">
        <v>20</v>
      </c>
    </row>
    <row r="3" spans="1:9" x14ac:dyDescent="0.2">
      <c r="A3" s="58" t="s">
        <v>21</v>
      </c>
      <c r="B3" s="58" t="s">
        <v>18</v>
      </c>
      <c r="I3" s="58" t="s">
        <v>22</v>
      </c>
    </row>
    <row r="4" spans="1:9" x14ac:dyDescent="0.2">
      <c r="A4" s="58" t="s">
        <v>23</v>
      </c>
      <c r="B4" s="60" t="s">
        <v>29</v>
      </c>
      <c r="I4" s="58" t="s">
        <v>24</v>
      </c>
    </row>
    <row r="5" spans="1:9" x14ac:dyDescent="0.2">
      <c r="E5" s="59"/>
    </row>
  </sheetData>
  <dataValidations count="1">
    <dataValidation allowBlank="1" showErrorMessage="1" showInputMessage="1" sqref="B3" type="list">
      <formula1>$I$1:$I$4</formula1>
    </dataValidation>
  </dataValidations>
  <hyperlinks>
    <hyperlink r:id="rId1" ref="B2"/>
  </hyperlinks>
  <pageMargins bottom="0.75" footer="0.3" header="0.3" left="0.7" right="0.7" top="0.7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2007-01-16T17:00:26Z</dcterms:created>
  <dc:creator>Navara, Nicole [LEGIS]</dc:creator>
  <cp:lastModifiedBy>Madison, Robin [LEGIS]</cp:lastModifiedBy>
  <cp:lastPrinted>2018-07-30T15:11:49Z</cp:lastPrinted>
  <dcterms:modified xsi:type="dcterms:W3CDTF">2018-10-24T12:46:53Z</dcterms:modified>
</cp:coreProperties>
</file>