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G:\Fiscal Services\SUBCOM\WAYSMEAN\Eric Richardson\Econ Trend\"/>
    </mc:Choice>
  </mc:AlternateContent>
  <xr:revisionPtr revIDLastSave="0" documentId="13_ncr:1_{AE75E98F-AA39-4F01-A7D4-14486F24FF71}" xr6:coauthVersionLast="47" xr6:coauthVersionMax="47" xr10:uidLastSave="{00000000-0000-0000-0000-000000000000}"/>
  <bookViews>
    <workbookView xWindow="795" yWindow="225" windowWidth="24375" windowHeight="15300" activeTab="1" xr2:uid="{5763E741-9B6A-4497-906B-11C47015A00D}"/>
  </bookViews>
  <sheets>
    <sheet name="1900-2024" sheetId="1" r:id="rId1"/>
    <sheet name="2020-2024" sheetId="18" r:id="rId2"/>
    <sheet name="Years" sheetId="9" r:id="rId3"/>
    <sheet name="Table" sheetId="2" r:id="rId4"/>
    <sheet name="Source" sheetId="5" r:id="rId5"/>
  </sheets>
  <definedNames>
    <definedName name="__NST04">#REF!</definedName>
    <definedName name="_NST01">Years!$A$4:$F$62</definedName>
    <definedName name="_NST04">#REF!</definedName>
    <definedName name="_xlnm.Print_Area" localSheetId="3">Table!$B$2:$R$28</definedName>
    <definedName name="_xlnm.Print_Area" localSheetId="2">Years!$A$3:$F$67</definedName>
    <definedName name="_xlnm.Print_Titles" localSheetId="2">Years!$A:$A,Years!$2:$4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6" i="18" l="1"/>
  <c r="J25" i="9"/>
  <c r="E6" i="2"/>
  <c r="J127" i="1"/>
  <c r="I128" i="1"/>
  <c r="J128" i="1"/>
  <c r="N26" i="18"/>
  <c r="M26" i="18"/>
  <c r="L26" i="18"/>
  <c r="L62" i="18" s="1"/>
  <c r="S30" i="18"/>
  <c r="O26" i="18"/>
  <c r="Q24" i="2"/>
  <c r="I14" i="2"/>
  <c r="L25" i="9"/>
  <c r="K25" i="9"/>
  <c r="E9" i="2"/>
  <c r="E26" i="2" s="1"/>
  <c r="N19" i="9"/>
  <c r="N25" i="9"/>
  <c r="G128" i="1"/>
  <c r="P13" i="2"/>
  <c r="E12" i="2"/>
  <c r="E7" i="2"/>
  <c r="S11" i="18"/>
  <c r="P11" i="18"/>
  <c r="M15" i="18"/>
  <c r="M11" i="18"/>
  <c r="L11" i="18"/>
  <c r="D6" i="18"/>
  <c r="G9" i="2" l="1"/>
  <c r="O25" i="9"/>
  <c r="J6" i="9"/>
  <c r="J7" i="9"/>
  <c r="K7" i="9" s="1"/>
  <c r="J8" i="9"/>
  <c r="J9" i="9"/>
  <c r="J10" i="9"/>
  <c r="J11" i="9"/>
  <c r="K11" i="9" s="1"/>
  <c r="J12" i="9"/>
  <c r="K12" i="9" s="1"/>
  <c r="J13" i="9"/>
  <c r="K13" i="9" s="1"/>
  <c r="J14" i="9"/>
  <c r="J15" i="9"/>
  <c r="K15" i="9" s="1"/>
  <c r="J16" i="9"/>
  <c r="J17" i="9"/>
  <c r="J18" i="9"/>
  <c r="J19" i="9"/>
  <c r="K19" i="9" s="1"/>
  <c r="J20" i="9"/>
  <c r="K20" i="9" s="1"/>
  <c r="J21" i="9"/>
  <c r="K21" i="9" s="1"/>
  <c r="J22" i="9"/>
  <c r="J23" i="9"/>
  <c r="J24" i="9"/>
  <c r="J26" i="9"/>
  <c r="J27" i="9"/>
  <c r="K27" i="9" s="1"/>
  <c r="J28" i="9"/>
  <c r="J29" i="9"/>
  <c r="J30" i="9"/>
  <c r="K30" i="9" s="1"/>
  <c r="J31" i="9"/>
  <c r="K31" i="9" s="1"/>
  <c r="J32" i="9"/>
  <c r="J33" i="9"/>
  <c r="J34" i="9"/>
  <c r="J35" i="9"/>
  <c r="K35" i="9" s="1"/>
  <c r="J36" i="9"/>
  <c r="K36" i="9" s="1"/>
  <c r="J37" i="9"/>
  <c r="K37" i="9" s="1"/>
  <c r="J38" i="9"/>
  <c r="J39" i="9"/>
  <c r="K39" i="9" s="1"/>
  <c r="J40" i="9"/>
  <c r="J41" i="9"/>
  <c r="J42" i="9"/>
  <c r="J43" i="9"/>
  <c r="K43" i="9" s="1"/>
  <c r="J44" i="9"/>
  <c r="K44" i="9" s="1"/>
  <c r="J45" i="9"/>
  <c r="K45" i="9" s="1"/>
  <c r="J46" i="9"/>
  <c r="J47" i="9"/>
  <c r="J48" i="9"/>
  <c r="J49" i="9"/>
  <c r="J50" i="9"/>
  <c r="J51" i="9"/>
  <c r="K51" i="9" s="1"/>
  <c r="J52" i="9"/>
  <c r="K52" i="9" s="1"/>
  <c r="J53" i="9"/>
  <c r="K53" i="9" s="1"/>
  <c r="J54" i="9"/>
  <c r="J55" i="9"/>
  <c r="K55" i="9" s="1"/>
  <c r="J56" i="9"/>
  <c r="J57" i="9"/>
  <c r="J58" i="9"/>
  <c r="J59" i="9"/>
  <c r="K59" i="9" s="1"/>
  <c r="J60" i="9"/>
  <c r="K60" i="9" s="1"/>
  <c r="J5" i="9"/>
  <c r="K5" i="9" s="1"/>
  <c r="N60" i="9"/>
  <c r="N59" i="9"/>
  <c r="N58" i="9"/>
  <c r="N57" i="9"/>
  <c r="N56" i="9"/>
  <c r="N55" i="9"/>
  <c r="N54" i="9"/>
  <c r="N53" i="9"/>
  <c r="N52" i="9"/>
  <c r="N51" i="9"/>
  <c r="N50" i="9"/>
  <c r="N49" i="9"/>
  <c r="N48" i="9"/>
  <c r="N47" i="9"/>
  <c r="N46" i="9"/>
  <c r="N45" i="9"/>
  <c r="N44" i="9"/>
  <c r="N43" i="9"/>
  <c r="N42" i="9"/>
  <c r="N41" i="9"/>
  <c r="N40" i="9"/>
  <c r="N39" i="9"/>
  <c r="N38" i="9"/>
  <c r="N37" i="9"/>
  <c r="N36" i="9"/>
  <c r="N35" i="9"/>
  <c r="N34" i="9"/>
  <c r="N33" i="9"/>
  <c r="N32" i="9"/>
  <c r="N31" i="9"/>
  <c r="N30" i="9"/>
  <c r="N29" i="9"/>
  <c r="N28" i="9"/>
  <c r="N27" i="9"/>
  <c r="N26" i="9"/>
  <c r="N24" i="9"/>
  <c r="N23" i="9"/>
  <c r="N22" i="9"/>
  <c r="N21" i="9"/>
  <c r="N20" i="9"/>
  <c r="N18" i="9"/>
  <c r="N17" i="9"/>
  <c r="N16" i="9"/>
  <c r="N15" i="9"/>
  <c r="N14" i="9"/>
  <c r="N13" i="9"/>
  <c r="N12" i="9"/>
  <c r="N11" i="9"/>
  <c r="N10" i="9"/>
  <c r="N9" i="9"/>
  <c r="N8" i="9"/>
  <c r="N7" i="9"/>
  <c r="N6" i="9"/>
  <c r="N5" i="9"/>
  <c r="O5" i="9" s="1"/>
  <c r="M128" i="1"/>
  <c r="L128" i="1"/>
  <c r="K128" i="1"/>
  <c r="H128" i="1"/>
  <c r="F128" i="1"/>
  <c r="P25" i="2"/>
  <c r="Q25" i="2" s="1"/>
  <c r="I16" i="2" s="1"/>
  <c r="L16" i="2" s="1"/>
  <c r="P24" i="2"/>
  <c r="P23" i="2"/>
  <c r="P22" i="2"/>
  <c r="E17" i="2"/>
  <c r="G17" i="2"/>
  <c r="E16" i="2"/>
  <c r="G16" i="2"/>
  <c r="E13" i="2"/>
  <c r="G12" i="2"/>
  <c r="P11" i="2"/>
  <c r="P32" i="2" s="1"/>
  <c r="Y26" i="18"/>
  <c r="S26" i="18"/>
  <c r="S27" i="18"/>
  <c r="P26" i="18"/>
  <c r="Q26" i="18" s="1"/>
  <c r="Y6" i="18"/>
  <c r="V6" i="18"/>
  <c r="S6" i="18"/>
  <c r="P6" i="18"/>
  <c r="Q6" i="18" s="1"/>
  <c r="L127" i="1"/>
  <c r="G127" i="1"/>
  <c r="H127" i="1" s="1"/>
  <c r="I127" i="1"/>
  <c r="K127" i="1"/>
  <c r="M127" i="1"/>
  <c r="F127" i="1"/>
  <c r="K10" i="9"/>
  <c r="K16" i="9"/>
  <c r="K17" i="9"/>
  <c r="K18" i="9"/>
  <c r="K26" i="9"/>
  <c r="K28" i="9"/>
  <c r="K29" i="9"/>
  <c r="K32" i="9"/>
  <c r="K33" i="9"/>
  <c r="K34" i="9"/>
  <c r="K42" i="9"/>
  <c r="K48" i="9"/>
  <c r="K49" i="9"/>
  <c r="K50" i="9"/>
  <c r="K58" i="9"/>
  <c r="L60" i="18"/>
  <c r="Y11" i="18"/>
  <c r="Y61" i="18"/>
  <c r="V61" i="18"/>
  <c r="S61" i="18"/>
  <c r="P61" i="18"/>
  <c r="Q61" i="18"/>
  <c r="M61" i="18"/>
  <c r="L61" i="18"/>
  <c r="Y60" i="18"/>
  <c r="V60" i="18"/>
  <c r="S60" i="18"/>
  <c r="P60" i="18"/>
  <c r="Q60" i="18" s="1"/>
  <c r="M60" i="18"/>
  <c r="Y59" i="18"/>
  <c r="V59" i="18"/>
  <c r="S59" i="18"/>
  <c r="P59" i="18"/>
  <c r="Q59" i="18"/>
  <c r="M59" i="18"/>
  <c r="L59" i="18"/>
  <c r="Y58" i="18"/>
  <c r="V58" i="18"/>
  <c r="S58" i="18"/>
  <c r="P58" i="18"/>
  <c r="Q58" i="18" s="1"/>
  <c r="M58" i="18"/>
  <c r="L58" i="18"/>
  <c r="Y57" i="18"/>
  <c r="V57" i="18"/>
  <c r="S57" i="18"/>
  <c r="P57" i="18"/>
  <c r="Q57" i="18" s="1"/>
  <c r="M57" i="18"/>
  <c r="L57" i="18"/>
  <c r="Y56" i="18"/>
  <c r="V56" i="18"/>
  <c r="S56" i="18"/>
  <c r="P56" i="18"/>
  <c r="Q56" i="18" s="1"/>
  <c r="M56" i="18"/>
  <c r="L56" i="18"/>
  <c r="Y55" i="18"/>
  <c r="V55" i="18"/>
  <c r="S55" i="18"/>
  <c r="P55" i="18"/>
  <c r="Q55" i="18" s="1"/>
  <c r="M55" i="18"/>
  <c r="L55" i="18"/>
  <c r="Y54" i="18"/>
  <c r="V54" i="18"/>
  <c r="S54" i="18"/>
  <c r="P54" i="18"/>
  <c r="Q54" i="18"/>
  <c r="M54" i="18"/>
  <c r="L54" i="18"/>
  <c r="Y53" i="18"/>
  <c r="V53" i="18"/>
  <c r="S53" i="18"/>
  <c r="P53" i="18"/>
  <c r="Q53" i="18" s="1"/>
  <c r="M53" i="18"/>
  <c r="L53" i="18"/>
  <c r="Y52" i="18"/>
  <c r="V52" i="18"/>
  <c r="S52" i="18"/>
  <c r="P52" i="18"/>
  <c r="Q52" i="18" s="1"/>
  <c r="M52" i="18"/>
  <c r="L52" i="18"/>
  <c r="Y51" i="18"/>
  <c r="V51" i="18"/>
  <c r="S51" i="18"/>
  <c r="P51" i="18"/>
  <c r="Q51" i="18" s="1"/>
  <c r="M51" i="18"/>
  <c r="L51" i="18"/>
  <c r="Y50" i="18"/>
  <c r="V50" i="18"/>
  <c r="S50" i="18"/>
  <c r="P50" i="18"/>
  <c r="Q50" i="18"/>
  <c r="M50" i="18"/>
  <c r="L50" i="18"/>
  <c r="Y49" i="18"/>
  <c r="V49" i="18"/>
  <c r="S49" i="18"/>
  <c r="P49" i="18"/>
  <c r="Q49" i="18"/>
  <c r="M49" i="18"/>
  <c r="L49" i="18"/>
  <c r="Y48" i="18"/>
  <c r="V48" i="18"/>
  <c r="S48" i="18"/>
  <c r="P48" i="18"/>
  <c r="Q48" i="18" s="1"/>
  <c r="M48" i="18"/>
  <c r="L48" i="18"/>
  <c r="Y47" i="18"/>
  <c r="V47" i="18"/>
  <c r="S47" i="18"/>
  <c r="P47" i="18"/>
  <c r="Q47" i="18" s="1"/>
  <c r="M47" i="18"/>
  <c r="L47" i="18"/>
  <c r="Y46" i="18"/>
  <c r="V46" i="18"/>
  <c r="S46" i="18"/>
  <c r="P46" i="18"/>
  <c r="Q46" i="18" s="1"/>
  <c r="M46" i="18"/>
  <c r="L46" i="18"/>
  <c r="Y45" i="18"/>
  <c r="V45" i="18"/>
  <c r="S45" i="18"/>
  <c r="P45" i="18"/>
  <c r="Q45" i="18" s="1"/>
  <c r="M45" i="18"/>
  <c r="L45" i="18"/>
  <c r="Y44" i="18"/>
  <c r="V44" i="18"/>
  <c r="S44" i="18"/>
  <c r="P44" i="18"/>
  <c r="Q44" i="18" s="1"/>
  <c r="M44" i="18"/>
  <c r="L44" i="18"/>
  <c r="Y43" i="18"/>
  <c r="V43" i="18"/>
  <c r="S43" i="18"/>
  <c r="P43" i="18"/>
  <c r="Q43" i="18" s="1"/>
  <c r="M43" i="18"/>
  <c r="L43" i="18"/>
  <c r="Y42" i="18"/>
  <c r="V42" i="18"/>
  <c r="S42" i="18"/>
  <c r="P42" i="18"/>
  <c r="Q42" i="18"/>
  <c r="M42" i="18"/>
  <c r="L42" i="18"/>
  <c r="Y41" i="18"/>
  <c r="V41" i="18"/>
  <c r="S41" i="18"/>
  <c r="P41" i="18"/>
  <c r="Q41" i="18" s="1"/>
  <c r="M41" i="18"/>
  <c r="L41" i="18"/>
  <c r="Y40" i="18"/>
  <c r="V40" i="18"/>
  <c r="S40" i="18"/>
  <c r="P40" i="18"/>
  <c r="Q40" i="18" s="1"/>
  <c r="M40" i="18"/>
  <c r="L40" i="18"/>
  <c r="Y39" i="18"/>
  <c r="V39" i="18"/>
  <c r="S39" i="18"/>
  <c r="P39" i="18"/>
  <c r="Q39" i="18" s="1"/>
  <c r="M39" i="18"/>
  <c r="L39" i="18"/>
  <c r="Y38" i="18"/>
  <c r="V38" i="18"/>
  <c r="S38" i="18"/>
  <c r="P38" i="18"/>
  <c r="Q38" i="18" s="1"/>
  <c r="M38" i="18"/>
  <c r="L38" i="18"/>
  <c r="Y37" i="18"/>
  <c r="V37" i="18"/>
  <c r="S37" i="18"/>
  <c r="P37" i="18"/>
  <c r="Q37" i="18" s="1"/>
  <c r="M37" i="18"/>
  <c r="L37" i="18"/>
  <c r="Y36" i="18"/>
  <c r="V36" i="18"/>
  <c r="S36" i="18"/>
  <c r="P36" i="18"/>
  <c r="Q36" i="18" s="1"/>
  <c r="M36" i="18"/>
  <c r="L36" i="18"/>
  <c r="Y35" i="18"/>
  <c r="V35" i="18"/>
  <c r="S35" i="18"/>
  <c r="P35" i="18"/>
  <c r="Q35" i="18" s="1"/>
  <c r="M35" i="18"/>
  <c r="L35" i="18"/>
  <c r="Y34" i="18"/>
  <c r="V34" i="18"/>
  <c r="S34" i="18"/>
  <c r="P34" i="18"/>
  <c r="Q34" i="18"/>
  <c r="M34" i="18"/>
  <c r="L34" i="18"/>
  <c r="Y33" i="18"/>
  <c r="V33" i="18"/>
  <c r="S33" i="18"/>
  <c r="P33" i="18"/>
  <c r="Q33" i="18" s="1"/>
  <c r="M33" i="18"/>
  <c r="L33" i="18"/>
  <c r="Y32" i="18"/>
  <c r="V32" i="18"/>
  <c r="S32" i="18"/>
  <c r="P32" i="18"/>
  <c r="Q32" i="18" s="1"/>
  <c r="M32" i="18"/>
  <c r="L32" i="18"/>
  <c r="Y31" i="18"/>
  <c r="V31" i="18"/>
  <c r="S31" i="18"/>
  <c r="P31" i="18"/>
  <c r="Q31" i="18" s="1"/>
  <c r="M31" i="18"/>
  <c r="L31" i="18"/>
  <c r="Y30" i="18"/>
  <c r="V30" i="18"/>
  <c r="P30" i="18"/>
  <c r="Q30" i="18" s="1"/>
  <c r="M30" i="18"/>
  <c r="L30" i="18"/>
  <c r="Y29" i="18"/>
  <c r="V29" i="18"/>
  <c r="S29" i="18"/>
  <c r="P29" i="18"/>
  <c r="Q29" i="18" s="1"/>
  <c r="M29" i="18"/>
  <c r="L29" i="18"/>
  <c r="Y28" i="18"/>
  <c r="V28" i="18"/>
  <c r="S28" i="18"/>
  <c r="P28" i="18"/>
  <c r="Q28" i="18" s="1"/>
  <c r="M28" i="18"/>
  <c r="L28" i="18"/>
  <c r="Y27" i="18"/>
  <c r="V27" i="18"/>
  <c r="P27" i="18"/>
  <c r="Q27" i="18"/>
  <c r="M27" i="18"/>
  <c r="L27" i="18"/>
  <c r="Y25" i="18"/>
  <c r="V25" i="18"/>
  <c r="S25" i="18"/>
  <c r="P25" i="18"/>
  <c r="Q25" i="18" s="1"/>
  <c r="M25" i="18"/>
  <c r="L25" i="18"/>
  <c r="Y24" i="18"/>
  <c r="V24" i="18"/>
  <c r="S24" i="18"/>
  <c r="P24" i="18"/>
  <c r="Q24" i="18"/>
  <c r="M24" i="18"/>
  <c r="L24" i="18"/>
  <c r="Y23" i="18"/>
  <c r="V23" i="18"/>
  <c r="W23" i="18" s="1"/>
  <c r="S23" i="18"/>
  <c r="P23" i="18"/>
  <c r="Q23" i="18" s="1"/>
  <c r="M23" i="18"/>
  <c r="L23" i="18"/>
  <c r="Y22" i="18"/>
  <c r="V22" i="18"/>
  <c r="S22" i="18"/>
  <c r="P22" i="18"/>
  <c r="Q22" i="18" s="1"/>
  <c r="M22" i="18"/>
  <c r="L22" i="18"/>
  <c r="Y21" i="18"/>
  <c r="V21" i="18"/>
  <c r="S21" i="18"/>
  <c r="P21" i="18"/>
  <c r="Q21" i="18"/>
  <c r="M21" i="18"/>
  <c r="L21" i="18"/>
  <c r="Y20" i="18"/>
  <c r="V20" i="18"/>
  <c r="S20" i="18"/>
  <c r="P20" i="18"/>
  <c r="Q20" i="18" s="1"/>
  <c r="M20" i="18"/>
  <c r="L20" i="18"/>
  <c r="Y19" i="18"/>
  <c r="V19" i="18"/>
  <c r="S19" i="18"/>
  <c r="P19" i="18"/>
  <c r="Q19" i="18" s="1"/>
  <c r="M19" i="18"/>
  <c r="L19" i="18"/>
  <c r="Y18" i="18"/>
  <c r="V18" i="18"/>
  <c r="S18" i="18"/>
  <c r="P18" i="18"/>
  <c r="Q18" i="18" s="1"/>
  <c r="M18" i="18"/>
  <c r="L18" i="18"/>
  <c r="Y17" i="18"/>
  <c r="V17" i="18"/>
  <c r="S17" i="18"/>
  <c r="P17" i="18"/>
  <c r="Q17" i="18" s="1"/>
  <c r="M17" i="18"/>
  <c r="N36" i="18" s="1"/>
  <c r="L17" i="18"/>
  <c r="Y16" i="18"/>
  <c r="V16" i="18"/>
  <c r="S16" i="18"/>
  <c r="P16" i="18"/>
  <c r="Q16" i="18" s="1"/>
  <c r="M16" i="18"/>
  <c r="L16" i="18"/>
  <c r="Y15" i="18"/>
  <c r="V15" i="18"/>
  <c r="S15" i="18"/>
  <c r="P15" i="18"/>
  <c r="Q15" i="18" s="1"/>
  <c r="L15" i="18"/>
  <c r="Y14" i="18"/>
  <c r="V14" i="18"/>
  <c r="S14" i="18"/>
  <c r="P14" i="18"/>
  <c r="Q14" i="18"/>
  <c r="M14" i="18"/>
  <c r="L14" i="18"/>
  <c r="Y13" i="18"/>
  <c r="V13" i="18"/>
  <c r="S13" i="18"/>
  <c r="P13" i="18"/>
  <c r="Q13" i="18" s="1"/>
  <c r="M13" i="18"/>
  <c r="L13" i="18"/>
  <c r="Y12" i="18"/>
  <c r="V12" i="18"/>
  <c r="W19" i="18" s="1"/>
  <c r="S12" i="18"/>
  <c r="P12" i="18"/>
  <c r="Q12" i="18" s="1"/>
  <c r="M12" i="18"/>
  <c r="N22" i="18" s="1"/>
  <c r="L12" i="18"/>
  <c r="V11" i="18"/>
  <c r="Q11" i="18"/>
  <c r="L124" i="1"/>
  <c r="F125" i="1"/>
  <c r="G125" i="1"/>
  <c r="H125" i="1" s="1"/>
  <c r="I125" i="1"/>
  <c r="J125" i="1" s="1"/>
  <c r="K125" i="1"/>
  <c r="L125" i="1"/>
  <c r="M125" i="1"/>
  <c r="F126" i="1"/>
  <c r="G126" i="1"/>
  <c r="H126" i="1" s="1"/>
  <c r="I126" i="1"/>
  <c r="J126" i="1" s="1"/>
  <c r="K126" i="1"/>
  <c r="L126" i="1"/>
  <c r="M126" i="1"/>
  <c r="K6" i="9"/>
  <c r="K8" i="9"/>
  <c r="K9" i="9"/>
  <c r="K14" i="9"/>
  <c r="K22" i="9"/>
  <c r="K23" i="9"/>
  <c r="K24" i="9"/>
  <c r="K38" i="9"/>
  <c r="K40" i="9"/>
  <c r="K41" i="9"/>
  <c r="K46" i="9"/>
  <c r="K47" i="9"/>
  <c r="K54" i="9"/>
  <c r="K56" i="9"/>
  <c r="K57" i="9"/>
  <c r="I124" i="1"/>
  <c r="J124" i="1" s="1"/>
  <c r="K124" i="1"/>
  <c r="M124" i="1"/>
  <c r="I123" i="1"/>
  <c r="J123" i="1"/>
  <c r="G124" i="1"/>
  <c r="H124" i="1" s="1"/>
  <c r="G123" i="1"/>
  <c r="F124"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L118" i="1"/>
  <c r="M123" i="1"/>
  <c r="L123" i="1"/>
  <c r="K123" i="1"/>
  <c r="G122" i="1"/>
  <c r="H122" i="1" s="1"/>
  <c r="K122" i="1"/>
  <c r="I122" i="1"/>
  <c r="J122" i="1"/>
  <c r="H123" i="1"/>
  <c r="F123"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9" i="1"/>
  <c r="L120" i="1"/>
  <c r="L121" i="1"/>
  <c r="L122" i="1"/>
  <c r="L20" i="2"/>
  <c r="Q22" i="2"/>
  <c r="I12" i="2" s="1"/>
  <c r="L12" i="2" s="1"/>
  <c r="M12" i="2" s="1"/>
  <c r="Q26" i="2"/>
  <c r="I17" i="2" s="1"/>
  <c r="L17" i="2" s="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I97" i="1"/>
  <c r="J97" i="1"/>
  <c r="F98" i="1"/>
  <c r="I98" i="1"/>
  <c r="J98" i="1"/>
  <c r="F99" i="1"/>
  <c r="I99" i="1"/>
  <c r="J99" i="1"/>
  <c r="F100" i="1"/>
  <c r="I100" i="1"/>
  <c r="J100" i="1" s="1"/>
  <c r="F101" i="1"/>
  <c r="I101" i="1"/>
  <c r="J101" i="1"/>
  <c r="F102" i="1"/>
  <c r="I102" i="1"/>
  <c r="J102" i="1"/>
  <c r="F103" i="1"/>
  <c r="I103" i="1"/>
  <c r="J103" i="1" s="1"/>
  <c r="F104" i="1"/>
  <c r="I104" i="1"/>
  <c r="J104" i="1" s="1"/>
  <c r="F105" i="1"/>
  <c r="I105" i="1"/>
  <c r="J105" i="1"/>
  <c r="F106" i="1"/>
  <c r="I106" i="1"/>
  <c r="J106" i="1"/>
  <c r="F107" i="1"/>
  <c r="I107" i="1"/>
  <c r="J107" i="1"/>
  <c r="F108" i="1"/>
  <c r="I108" i="1"/>
  <c r="J108" i="1" s="1"/>
  <c r="F109" i="1"/>
  <c r="I109" i="1"/>
  <c r="J109" i="1"/>
  <c r="F110" i="1"/>
  <c r="I110" i="1"/>
  <c r="J110" i="1"/>
  <c r="F111" i="1"/>
  <c r="I111" i="1"/>
  <c r="J111" i="1" s="1"/>
  <c r="F112" i="1"/>
  <c r="I112" i="1"/>
  <c r="J112" i="1" s="1"/>
  <c r="F113" i="1"/>
  <c r="I113" i="1"/>
  <c r="J113" i="1"/>
  <c r="F114" i="1"/>
  <c r="I114" i="1"/>
  <c r="J114" i="1"/>
  <c r="F115" i="1"/>
  <c r="G115" i="1"/>
  <c r="H115" i="1"/>
  <c r="I115" i="1"/>
  <c r="J115" i="1"/>
  <c r="F116" i="1"/>
  <c r="G116" i="1"/>
  <c r="H116" i="1"/>
  <c r="I116" i="1"/>
  <c r="J116" i="1" s="1"/>
  <c r="F117" i="1"/>
  <c r="G117" i="1"/>
  <c r="H117" i="1"/>
  <c r="I117" i="1"/>
  <c r="J117" i="1" s="1"/>
  <c r="F118" i="1"/>
  <c r="G118" i="1"/>
  <c r="H118" i="1" s="1"/>
  <c r="I118" i="1"/>
  <c r="J118" i="1"/>
  <c r="F119" i="1"/>
  <c r="G119" i="1"/>
  <c r="H119" i="1" s="1"/>
  <c r="I119" i="1"/>
  <c r="J119" i="1"/>
  <c r="F120" i="1"/>
  <c r="G120" i="1"/>
  <c r="H120" i="1"/>
  <c r="I120" i="1"/>
  <c r="J120" i="1" s="1"/>
  <c r="F121" i="1"/>
  <c r="G121" i="1"/>
  <c r="H121" i="1"/>
  <c r="I121" i="1"/>
  <c r="J121" i="1"/>
  <c r="F122" i="1"/>
  <c r="P27" i="2"/>
  <c r="Q27" i="2" s="1"/>
  <c r="I18" i="2" s="1"/>
  <c r="L18" i="2" s="1"/>
  <c r="T51" i="18"/>
  <c r="T22" i="18" l="1"/>
  <c r="N16" i="18"/>
  <c r="T17" i="18"/>
  <c r="P16" i="2"/>
  <c r="P17" i="2" s="1"/>
  <c r="I9" i="2" s="1"/>
  <c r="L9" i="2" s="1"/>
  <c r="M9" i="2" s="1"/>
  <c r="W59" i="18"/>
  <c r="L14" i="2"/>
  <c r="W39" i="18"/>
  <c r="N27" i="18"/>
  <c r="W47" i="18"/>
  <c r="G13" i="2"/>
  <c r="M13" i="2"/>
  <c r="Z22" i="18"/>
  <c r="N44" i="18"/>
  <c r="N18" i="18"/>
  <c r="M16" i="2"/>
  <c r="W37" i="18"/>
  <c r="Q23" i="2"/>
  <c r="I13" i="2" s="1"/>
  <c r="L13" i="2" s="1"/>
  <c r="E18" i="2"/>
  <c r="M17" i="2"/>
  <c r="G18" i="2"/>
  <c r="T39" i="18"/>
  <c r="N58" i="18"/>
  <c r="W35" i="18"/>
  <c r="T29" i="18"/>
  <c r="N43" i="18"/>
  <c r="T45" i="18"/>
  <c r="W46" i="18"/>
  <c r="N60" i="18"/>
  <c r="T26" i="18"/>
  <c r="W31" i="18"/>
  <c r="T43" i="18"/>
  <c r="T46" i="18"/>
  <c r="Z19" i="18"/>
  <c r="W57" i="18"/>
  <c r="N25" i="18"/>
  <c r="W29" i="18"/>
  <c r="N42" i="18"/>
  <c r="N54" i="18"/>
  <c r="T61" i="18"/>
  <c r="N29" i="18"/>
  <c r="T52" i="18"/>
  <c r="E14" i="2"/>
  <c r="T56" i="18"/>
  <c r="W30" i="18"/>
  <c r="W20" i="18"/>
  <c r="N24" i="18"/>
  <c r="T33" i="18"/>
  <c r="T49" i="18"/>
  <c r="T55" i="18"/>
  <c r="N59" i="18"/>
  <c r="T60" i="18"/>
  <c r="W61" i="18"/>
  <c r="T24" i="18"/>
  <c r="W43" i="18"/>
  <c r="T13" i="18"/>
  <c r="W14" i="18"/>
  <c r="N17" i="18"/>
  <c r="T19" i="18"/>
  <c r="N23" i="18"/>
  <c r="W33" i="18"/>
  <c r="T38" i="18"/>
  <c r="N41" i="18"/>
  <c r="T48" i="18"/>
  <c r="W55" i="18"/>
  <c r="W60" i="18"/>
  <c r="N51" i="18"/>
  <c r="N14" i="18"/>
  <c r="W13" i="18"/>
  <c r="N38" i="18"/>
  <c r="T12" i="18"/>
  <c r="N37" i="18"/>
  <c r="T18" i="18"/>
  <c r="W38" i="18"/>
  <c r="N46" i="18"/>
  <c r="T54" i="18"/>
  <c r="N50" i="18"/>
  <c r="T30" i="18"/>
  <c r="W56" i="18"/>
  <c r="Z13" i="18"/>
  <c r="W18" i="18"/>
  <c r="Z32" i="18"/>
  <c r="N35" i="18"/>
  <c r="T37" i="18"/>
  <c r="T53" i="18"/>
  <c r="N57" i="18"/>
  <c r="Z41" i="18"/>
  <c r="Z49" i="18"/>
  <c r="Z57" i="18"/>
  <c r="Z40" i="18"/>
  <c r="Z26" i="18"/>
  <c r="Z56" i="18"/>
  <c r="Z20" i="18"/>
  <c r="Z39" i="18"/>
  <c r="Z54" i="18"/>
  <c r="Z21" i="18"/>
  <c r="Z48" i="18"/>
  <c r="Z47" i="18"/>
  <c r="Z44" i="18"/>
  <c r="Z31" i="18"/>
  <c r="Z59" i="18"/>
  <c r="Z34" i="18"/>
  <c r="Z28" i="18"/>
  <c r="W54" i="18"/>
  <c r="T47" i="18"/>
  <c r="W17" i="18"/>
  <c r="W36" i="18"/>
  <c r="N12" i="18"/>
  <c r="Z61" i="18"/>
  <c r="Z27" i="18"/>
  <c r="T57" i="18"/>
  <c r="T20" i="18"/>
  <c r="Z52" i="18"/>
  <c r="W24" i="18"/>
  <c r="Z35" i="18"/>
  <c r="Z42" i="18"/>
  <c r="T21" i="18"/>
  <c r="T58" i="18"/>
  <c r="T25" i="18"/>
  <c r="T32" i="18"/>
  <c r="T11" i="18"/>
  <c r="N32" i="18"/>
  <c r="Z45" i="18"/>
  <c r="T34" i="18"/>
  <c r="N39" i="18"/>
  <c r="N20" i="18"/>
  <c r="Z60" i="18"/>
  <c r="T27" i="18"/>
  <c r="Z14" i="18"/>
  <c r="Z33" i="18"/>
  <c r="N55" i="18"/>
  <c r="Z55" i="18"/>
  <c r="T31" i="18"/>
  <c r="N48" i="18"/>
  <c r="Z15" i="18"/>
  <c r="N33" i="18"/>
  <c r="W27" i="18"/>
  <c r="Z17" i="18"/>
  <c r="Z50" i="18"/>
  <c r="W49" i="18"/>
  <c r="N45" i="18"/>
  <c r="Z11" i="18"/>
  <c r="N13" i="18"/>
  <c r="W11" i="18"/>
  <c r="W51" i="18"/>
  <c r="W16" i="18"/>
  <c r="Z53" i="18"/>
  <c r="Z37" i="18"/>
  <c r="Z18" i="18"/>
  <c r="Z51" i="18"/>
  <c r="T28" i="18"/>
  <c r="T36" i="18"/>
  <c r="Z38" i="18"/>
  <c r="W25" i="18"/>
  <c r="N49" i="18"/>
  <c r="T15" i="18"/>
  <c r="Z16" i="18"/>
  <c r="N31" i="18"/>
  <c r="W40" i="18"/>
  <c r="W53" i="18"/>
  <c r="W52" i="18"/>
  <c r="T16" i="18"/>
  <c r="Z25" i="18"/>
  <c r="T42" i="18"/>
  <c r="T50" i="18"/>
  <c r="W48" i="18"/>
  <c r="N47" i="18"/>
  <c r="W26" i="18"/>
  <c r="W21" i="18"/>
  <c r="Z43" i="18"/>
  <c r="N19" i="18"/>
  <c r="N40" i="18"/>
  <c r="W32" i="18"/>
  <c r="N56" i="18"/>
  <c r="Z12" i="18"/>
  <c r="T35" i="18"/>
  <c r="N11" i="18"/>
  <c r="W45" i="18"/>
  <c r="N21" i="18"/>
  <c r="Z46" i="18"/>
  <c r="W15" i="18"/>
  <c r="Z29" i="18"/>
  <c r="W50" i="18"/>
  <c r="T59" i="18"/>
  <c r="W41" i="18"/>
  <c r="N61" i="18"/>
  <c r="T23" i="18"/>
  <c r="T44" i="18"/>
  <c r="Z30" i="18"/>
  <c r="Z36" i="18"/>
  <c r="W12" i="18"/>
  <c r="W44" i="18"/>
  <c r="N30" i="18"/>
  <c r="N34" i="18"/>
  <c r="Z23" i="18"/>
  <c r="W22" i="18"/>
  <c r="N28" i="18"/>
  <c r="T41" i="18"/>
  <c r="T14" i="18"/>
  <c r="Z58" i="18"/>
  <c r="W28" i="18"/>
  <c r="W34" i="18"/>
  <c r="W42" i="18"/>
  <c r="T40" i="18"/>
  <c r="N52" i="18"/>
  <c r="N15" i="18"/>
  <c r="W58" i="18"/>
  <c r="Z24" i="18"/>
  <c r="N53" i="18"/>
  <c r="L53" i="9"/>
  <c r="L47" i="9"/>
  <c r="L48" i="9"/>
  <c r="L41" i="9"/>
  <c r="L51" i="9"/>
  <c r="L39" i="9"/>
  <c r="L18" i="9"/>
  <c r="L22" i="9"/>
  <c r="L50" i="9"/>
  <c r="L44" i="9"/>
  <c r="L40" i="9"/>
  <c r="L28" i="9"/>
  <c r="L54" i="9"/>
  <c r="L15" i="9"/>
  <c r="L57" i="9"/>
  <c r="L36" i="9"/>
  <c r="L42" i="9"/>
  <c r="L24" i="9"/>
  <c r="L45" i="9"/>
  <c r="L12" i="9"/>
  <c r="L58" i="9"/>
  <c r="L20" i="9"/>
  <c r="L34" i="9"/>
  <c r="L29" i="9"/>
  <c r="L10" i="9"/>
  <c r="L46" i="9"/>
  <c r="L52" i="9"/>
  <c r="L11" i="9"/>
  <c r="L60" i="9"/>
  <c r="L26" i="9"/>
  <c r="L23" i="9"/>
  <c r="L56" i="9"/>
  <c r="L55" i="9"/>
  <c r="L30" i="9"/>
  <c r="L38" i="9"/>
  <c r="L35" i="9"/>
  <c r="L17" i="9"/>
  <c r="L59" i="9"/>
  <c r="L16" i="9"/>
  <c r="L14" i="9"/>
  <c r="L21" i="9"/>
  <c r="L33" i="9"/>
  <c r="L27" i="9"/>
  <c r="L31" i="9"/>
  <c r="L37" i="9"/>
  <c r="L32" i="9"/>
  <c r="L13" i="9"/>
  <c r="L49" i="9"/>
  <c r="L43" i="9"/>
  <c r="L19" i="9"/>
  <c r="E25" i="2" l="1"/>
  <c r="M14" i="2"/>
  <c r="E20" i="2"/>
  <c r="M18" i="2"/>
  <c r="G14" i="2"/>
  <c r="M20" i="2" l="1"/>
  <c r="E27" i="2"/>
  <c r="G20" i="2"/>
</calcChain>
</file>

<file path=xl/sharedStrings.xml><?xml version="1.0" encoding="utf-8"?>
<sst xmlns="http://schemas.openxmlformats.org/spreadsheetml/2006/main" count="205" uniqueCount="136">
  <si>
    <t>United States</t>
  </si>
  <si>
    <t>Puerto Rico</t>
  </si>
  <si>
    <t>table with row headers in column A and column headers in rows 3 through 4. (leading dots indicate sub-parts)</t>
  </si>
  <si>
    <t>Geographic Area</t>
  </si>
  <si>
    <t>Vital Events</t>
  </si>
  <si>
    <t>Net Migration</t>
  </si>
  <si>
    <t>Births</t>
  </si>
  <si>
    <t>Deaths</t>
  </si>
  <si>
    <t>Total</t>
  </si>
  <si>
    <t>Domestic</t>
  </si>
  <si>
    <t>(X)</t>
  </si>
  <si>
    <t>Northeast</t>
  </si>
  <si>
    <t>Midwest</t>
  </si>
  <si>
    <t>South</t>
  </si>
  <si>
    <t>West</t>
  </si>
  <si>
    <t>Suggested Citation:</t>
  </si>
  <si>
    <t>Source: U.S. Census Bureau, Population Division</t>
  </si>
  <si>
    <t>Census</t>
  </si>
  <si>
    <t>Net Change</t>
  </si>
  <si>
    <t>Components of Change</t>
  </si>
  <si>
    <t>International Migration</t>
  </si>
  <si>
    <t>Domestic Migration</t>
  </si>
  <si>
    <t>Residual Change</t>
  </si>
  <si>
    <t>Natural Change (net)</t>
  </si>
  <si>
    <t>% Change</t>
  </si>
  <si>
    <t>Pop. Change</t>
  </si>
  <si>
    <t>% of U.S. Population</t>
  </si>
  <si>
    <t>U.S. Population</t>
  </si>
  <si>
    <t>At U.S. Ave</t>
  </si>
  <si>
    <t>Difference</t>
  </si>
  <si>
    <t>Iowa Population</t>
  </si>
  <si>
    <t>Source:</t>
  </si>
  <si>
    <t>Population Estimate (as of July 1)</t>
  </si>
  <si>
    <t>http://www.census.gov/programs-surveys/popest.html</t>
  </si>
  <si>
    <t>US</t>
  </si>
  <si>
    <t>Change</t>
  </si>
  <si>
    <t>US Births</t>
  </si>
  <si>
    <t>US Deaths</t>
  </si>
  <si>
    <t>US International Migr</t>
  </si>
  <si>
    <t>US Domestic Migr</t>
  </si>
  <si>
    <t>% Natural</t>
  </si>
  <si>
    <t>% Migration</t>
  </si>
  <si>
    <t>% Residual</t>
  </si>
  <si>
    <t>Natural</t>
  </si>
  <si>
    <t>Migration</t>
  </si>
  <si>
    <t>Iowa % Change</t>
  </si>
  <si>
    <t>U.S. % Change</t>
  </si>
  <si>
    <t>This is a combination of tables 1 and 4.</t>
  </si>
  <si>
    <t>International</t>
  </si>
  <si>
    <t>Lost Pop</t>
  </si>
  <si>
    <t>% Lost</t>
  </si>
  <si>
    <t>Rank</t>
  </si>
  <si>
    <t>Residual</t>
  </si>
  <si>
    <t>https://fred.stlouisfed.org/release?rid=118</t>
  </si>
  <si>
    <t>https://fred.stlouisfed.org/series/POPTOTUSA647NWDB</t>
  </si>
  <si>
    <t>U.S. Annual Population Growth</t>
  </si>
  <si>
    <t>U.S. % Annual Population Growth</t>
  </si>
  <si>
    <t>all states</t>
  </si>
  <si>
    <t>https://www.census.gov/programs-surveys/popest/technical-documentation/research/evaluation-estimates/2020-evaluation-estimates/2010s-state-total.html</t>
  </si>
  <si>
    <t>old</t>
  </si>
  <si>
    <t>April 1, 2020 Estimates Base</t>
  </si>
  <si>
    <r>
      <t>.</t>
    </r>
    <r>
      <rPr>
        <sz val="10"/>
        <color indexed="8"/>
        <rFont val="MS sans serif"/>
      </rPr>
      <t>Alabama</t>
    </r>
  </si>
  <si>
    <r>
      <t>.</t>
    </r>
    <r>
      <rPr>
        <sz val="10"/>
        <color indexed="8"/>
        <rFont val="MS sans serif"/>
      </rPr>
      <t>Alaska</t>
    </r>
  </si>
  <si>
    <r>
      <t>.</t>
    </r>
    <r>
      <rPr>
        <sz val="10"/>
        <color indexed="8"/>
        <rFont val="MS sans serif"/>
      </rPr>
      <t>Arizona</t>
    </r>
  </si>
  <si>
    <r>
      <t>.</t>
    </r>
    <r>
      <rPr>
        <sz val="10"/>
        <color indexed="8"/>
        <rFont val="MS sans serif"/>
      </rPr>
      <t>Arkansas</t>
    </r>
  </si>
  <si>
    <r>
      <t>.</t>
    </r>
    <r>
      <rPr>
        <sz val="10"/>
        <color indexed="8"/>
        <rFont val="MS sans serif"/>
      </rPr>
      <t>California</t>
    </r>
  </si>
  <si>
    <r>
      <t>.</t>
    </r>
    <r>
      <rPr>
        <sz val="10"/>
        <color indexed="8"/>
        <rFont val="MS sans serif"/>
      </rPr>
      <t>Colorado</t>
    </r>
  </si>
  <si>
    <r>
      <t>.</t>
    </r>
    <r>
      <rPr>
        <sz val="10"/>
        <color indexed="8"/>
        <rFont val="MS sans serif"/>
      </rPr>
      <t>Connecticut</t>
    </r>
  </si>
  <si>
    <r>
      <t>.</t>
    </r>
    <r>
      <rPr>
        <sz val="10"/>
        <color indexed="8"/>
        <rFont val="MS sans serif"/>
      </rPr>
      <t>Delaware</t>
    </r>
  </si>
  <si>
    <r>
      <t>.</t>
    </r>
    <r>
      <rPr>
        <sz val="10"/>
        <color indexed="8"/>
        <rFont val="MS sans serif"/>
      </rPr>
      <t>District of Columbia</t>
    </r>
  </si>
  <si>
    <r>
      <t>.</t>
    </r>
    <r>
      <rPr>
        <sz val="10"/>
        <color indexed="8"/>
        <rFont val="MS sans serif"/>
      </rPr>
      <t>Florida</t>
    </r>
  </si>
  <si>
    <r>
      <t>.</t>
    </r>
    <r>
      <rPr>
        <sz val="10"/>
        <color indexed="8"/>
        <rFont val="MS sans serif"/>
      </rPr>
      <t>Georgia</t>
    </r>
  </si>
  <si>
    <r>
      <t>.</t>
    </r>
    <r>
      <rPr>
        <sz val="10"/>
        <color indexed="8"/>
        <rFont val="MS sans serif"/>
      </rPr>
      <t>Hawaii</t>
    </r>
  </si>
  <si>
    <r>
      <t>.</t>
    </r>
    <r>
      <rPr>
        <sz val="10"/>
        <color indexed="8"/>
        <rFont val="MS sans serif"/>
      </rPr>
      <t>Idaho</t>
    </r>
  </si>
  <si>
    <r>
      <t>.</t>
    </r>
    <r>
      <rPr>
        <sz val="10"/>
        <color indexed="8"/>
        <rFont val="MS sans serif"/>
      </rPr>
      <t>Illinois</t>
    </r>
  </si>
  <si>
    <r>
      <t>.</t>
    </r>
    <r>
      <rPr>
        <sz val="10"/>
        <color indexed="8"/>
        <rFont val="MS sans serif"/>
      </rPr>
      <t>Indiana</t>
    </r>
  </si>
  <si>
    <r>
      <t>.</t>
    </r>
    <r>
      <rPr>
        <sz val="10"/>
        <color indexed="8"/>
        <rFont val="MS sans serif"/>
      </rPr>
      <t>Iowa</t>
    </r>
  </si>
  <si>
    <r>
      <t>.</t>
    </r>
    <r>
      <rPr>
        <sz val="10"/>
        <color indexed="8"/>
        <rFont val="MS sans serif"/>
      </rPr>
      <t>Kansas</t>
    </r>
  </si>
  <si>
    <r>
      <t>.</t>
    </r>
    <r>
      <rPr>
        <sz val="10"/>
        <color indexed="8"/>
        <rFont val="MS sans serif"/>
      </rPr>
      <t>Kentucky</t>
    </r>
  </si>
  <si>
    <r>
      <t>.</t>
    </r>
    <r>
      <rPr>
        <sz val="10"/>
        <color indexed="8"/>
        <rFont val="MS sans serif"/>
      </rPr>
      <t>Louisiana</t>
    </r>
  </si>
  <si>
    <r>
      <t>.</t>
    </r>
    <r>
      <rPr>
        <sz val="10"/>
        <color indexed="8"/>
        <rFont val="MS sans serif"/>
      </rPr>
      <t>Maine</t>
    </r>
  </si>
  <si>
    <r>
      <t>.</t>
    </r>
    <r>
      <rPr>
        <sz val="10"/>
        <color indexed="8"/>
        <rFont val="MS sans serif"/>
      </rPr>
      <t>Maryland</t>
    </r>
  </si>
  <si>
    <r>
      <t>.</t>
    </r>
    <r>
      <rPr>
        <sz val="10"/>
        <color indexed="8"/>
        <rFont val="MS sans serif"/>
      </rPr>
      <t>Massachusetts</t>
    </r>
  </si>
  <si>
    <r>
      <t>.</t>
    </r>
    <r>
      <rPr>
        <sz val="10"/>
        <color indexed="8"/>
        <rFont val="MS sans serif"/>
      </rPr>
      <t>Michigan</t>
    </r>
  </si>
  <si>
    <r>
      <t>.</t>
    </r>
    <r>
      <rPr>
        <sz val="10"/>
        <color indexed="8"/>
        <rFont val="MS sans serif"/>
      </rPr>
      <t>Minnesota</t>
    </r>
  </si>
  <si>
    <r>
      <t>.</t>
    </r>
    <r>
      <rPr>
        <sz val="10"/>
        <color indexed="8"/>
        <rFont val="MS sans serif"/>
      </rPr>
      <t>Mississippi</t>
    </r>
  </si>
  <si>
    <r>
      <t>.</t>
    </r>
    <r>
      <rPr>
        <sz val="10"/>
        <color indexed="8"/>
        <rFont val="MS sans serif"/>
      </rPr>
      <t>Missouri</t>
    </r>
  </si>
  <si>
    <r>
      <t>.</t>
    </r>
    <r>
      <rPr>
        <sz val="10"/>
        <color indexed="8"/>
        <rFont val="MS sans serif"/>
      </rPr>
      <t>Montana</t>
    </r>
  </si>
  <si>
    <r>
      <t>.</t>
    </r>
    <r>
      <rPr>
        <sz val="10"/>
        <color indexed="8"/>
        <rFont val="MS sans serif"/>
      </rPr>
      <t>Nebraska</t>
    </r>
  </si>
  <si>
    <r>
      <t>.</t>
    </r>
    <r>
      <rPr>
        <sz val="10"/>
        <color indexed="8"/>
        <rFont val="MS sans serif"/>
      </rPr>
      <t>Nevada</t>
    </r>
  </si>
  <si>
    <r>
      <t>.</t>
    </r>
    <r>
      <rPr>
        <sz val="10"/>
        <color indexed="8"/>
        <rFont val="MS sans serif"/>
      </rPr>
      <t>New Hampshire</t>
    </r>
  </si>
  <si>
    <r>
      <t>.</t>
    </r>
    <r>
      <rPr>
        <sz val="10"/>
        <color indexed="8"/>
        <rFont val="MS sans serif"/>
      </rPr>
      <t>New Jersey</t>
    </r>
  </si>
  <si>
    <r>
      <t>.</t>
    </r>
    <r>
      <rPr>
        <sz val="10"/>
        <color indexed="8"/>
        <rFont val="MS sans serif"/>
      </rPr>
      <t>New Mexico</t>
    </r>
  </si>
  <si>
    <r>
      <t>.</t>
    </r>
    <r>
      <rPr>
        <sz val="10"/>
        <color indexed="8"/>
        <rFont val="MS sans serif"/>
      </rPr>
      <t>New York</t>
    </r>
  </si>
  <si>
    <r>
      <t>.</t>
    </r>
    <r>
      <rPr>
        <sz val="10"/>
        <color indexed="8"/>
        <rFont val="MS sans serif"/>
      </rPr>
      <t>North Carolina</t>
    </r>
  </si>
  <si>
    <r>
      <t>.</t>
    </r>
    <r>
      <rPr>
        <sz val="10"/>
        <color indexed="8"/>
        <rFont val="MS sans serif"/>
      </rPr>
      <t>North Dakota</t>
    </r>
  </si>
  <si>
    <r>
      <t>.</t>
    </r>
    <r>
      <rPr>
        <sz val="10"/>
        <color indexed="8"/>
        <rFont val="MS sans serif"/>
      </rPr>
      <t>Ohio</t>
    </r>
  </si>
  <si>
    <r>
      <t>.</t>
    </r>
    <r>
      <rPr>
        <sz val="10"/>
        <color indexed="8"/>
        <rFont val="MS sans serif"/>
      </rPr>
      <t>Oklahoma</t>
    </r>
  </si>
  <si>
    <r>
      <t>.</t>
    </r>
    <r>
      <rPr>
        <sz val="10"/>
        <color indexed="8"/>
        <rFont val="MS sans serif"/>
      </rPr>
      <t>Oregon</t>
    </r>
  </si>
  <si>
    <r>
      <t>.</t>
    </r>
    <r>
      <rPr>
        <sz val="10"/>
        <color indexed="8"/>
        <rFont val="MS sans serif"/>
      </rPr>
      <t>Pennsylvania</t>
    </r>
  </si>
  <si>
    <r>
      <t>.</t>
    </r>
    <r>
      <rPr>
        <sz val="10"/>
        <color indexed="8"/>
        <rFont val="MS sans serif"/>
      </rPr>
      <t>Rhode Island</t>
    </r>
  </si>
  <si>
    <r>
      <t>.</t>
    </r>
    <r>
      <rPr>
        <sz val="10"/>
        <color indexed="8"/>
        <rFont val="MS sans serif"/>
      </rPr>
      <t>South Carolina</t>
    </r>
  </si>
  <si>
    <r>
      <t>.</t>
    </r>
    <r>
      <rPr>
        <sz val="10"/>
        <color indexed="8"/>
        <rFont val="MS sans serif"/>
      </rPr>
      <t>South Dakota</t>
    </r>
  </si>
  <si>
    <r>
      <t>.</t>
    </r>
    <r>
      <rPr>
        <sz val="10"/>
        <color indexed="8"/>
        <rFont val="MS sans serif"/>
      </rPr>
      <t>Tennessee</t>
    </r>
  </si>
  <si>
    <r>
      <t>.</t>
    </r>
    <r>
      <rPr>
        <sz val="10"/>
        <color indexed="8"/>
        <rFont val="MS sans serif"/>
      </rPr>
      <t>Texas</t>
    </r>
  </si>
  <si>
    <r>
      <t>.</t>
    </r>
    <r>
      <rPr>
        <sz val="10"/>
        <color indexed="8"/>
        <rFont val="MS sans serif"/>
      </rPr>
      <t>Utah</t>
    </r>
  </si>
  <si>
    <r>
      <t>.</t>
    </r>
    <r>
      <rPr>
        <sz val="10"/>
        <color indexed="8"/>
        <rFont val="MS sans serif"/>
      </rPr>
      <t>Vermont</t>
    </r>
  </si>
  <si>
    <r>
      <t>.</t>
    </r>
    <r>
      <rPr>
        <sz val="10"/>
        <color indexed="8"/>
        <rFont val="MS sans serif"/>
      </rPr>
      <t>Virginia</t>
    </r>
  </si>
  <si>
    <r>
      <t>.</t>
    </r>
    <r>
      <rPr>
        <sz val="10"/>
        <color indexed="8"/>
        <rFont val="MS sans serif"/>
      </rPr>
      <t>Washington</t>
    </r>
  </si>
  <si>
    <r>
      <t>.</t>
    </r>
    <r>
      <rPr>
        <sz val="10"/>
        <color indexed="8"/>
        <rFont val="MS sans serif"/>
      </rPr>
      <t>West Virginia</t>
    </r>
  </si>
  <si>
    <r>
      <t>.</t>
    </r>
    <r>
      <rPr>
        <sz val="10"/>
        <color indexed="8"/>
        <rFont val="MS sans serif"/>
      </rPr>
      <t>Wisconsin</t>
    </r>
  </si>
  <si>
    <r>
      <t>.</t>
    </r>
    <r>
      <rPr>
        <sz val="10"/>
        <color indexed="8"/>
        <rFont val="MS sans serif"/>
      </rPr>
      <t>Wyoming</t>
    </r>
  </si>
  <si>
    <r>
      <t>.</t>
    </r>
    <r>
      <rPr>
        <b/>
        <sz val="10"/>
        <color indexed="8"/>
        <rFont val="MS sans serif"/>
      </rPr>
      <t>Puerto Rico</t>
    </r>
  </si>
  <si>
    <t>2020 Census</t>
  </si>
  <si>
    <t>2020 Census (revised)</t>
  </si>
  <si>
    <t>table with row headers in column A and column headers in rows 3 through 5. (leading dots indicate sub-parts)</t>
  </si>
  <si>
    <r>
      <t>.</t>
    </r>
    <r>
      <rPr>
        <b/>
        <sz val="10"/>
        <rFont val="MS sans serif"/>
      </rPr>
      <t>Geographic Area</t>
    </r>
  </si>
  <si>
    <t>April 1, 2020</t>
  </si>
  <si>
    <t>Natural
Change</t>
  </si>
  <si>
    <t xml:space="preserve">(X) Not applicable. </t>
  </si>
  <si>
    <r>
      <t>1</t>
    </r>
    <r>
      <rPr>
        <sz val="8"/>
        <rFont val="Arial"/>
        <family val="2"/>
      </rPr>
      <t xml:space="preserve"> Total population change includes a residual. This residual represents the change in population that cannot be attributed to any specific demographic component. See Population Estimates Terms and Definitions at https://www.census.gov/programs-surveys/popest/about/glossary.html.</t>
    </r>
  </si>
  <si>
    <r>
      <t>2</t>
    </r>
    <r>
      <rPr>
        <sz val="8"/>
        <rFont val="Arial"/>
        <family val="2"/>
      </rPr>
      <t xml:space="preserve"> Net international migration for the United States includes the international migration of both U.S.-born and non-U.S.-born populations. Specifically, it includes: (a) the net international migration of the non-U.S. born, (b) the net migration of U.S. born to and from the United States, (c) the net migration between the United States and Puerto Rico, and (d) the net movement of the Armed Forces population between the United States and overseas.</t>
    </r>
  </si>
  <si>
    <r>
      <t>Total Population Change</t>
    </r>
    <r>
      <rPr>
        <b/>
        <vertAlign val="superscript"/>
        <sz val="10"/>
        <color indexed="8"/>
        <rFont val="MS sans serif"/>
      </rPr>
      <t>1</t>
    </r>
  </si>
  <si>
    <r>
      <t>International</t>
    </r>
    <r>
      <rPr>
        <b/>
        <vertAlign val="superscript"/>
        <sz val="10"/>
        <color indexed="8"/>
        <rFont val="MS sans serif"/>
      </rPr>
      <t>2</t>
    </r>
  </si>
  <si>
    <t>Annual and Cumulative Estimates of the Components of Resident Population Change for the United States, Regions, States, District of Columbia, and Puerto Rico: April 1, 2020 to July 1, 2023</t>
  </si>
  <si>
    <t>Annual Estimates of the Resident Population for the United States, Regions, States, District of Columbia, and Puerto Rico: April 1, 2020 to July 1, 2024</t>
  </si>
  <si>
    <t>Note: The estimates are developed from a base that integrates the 2020 Census, Vintage 2020 estimates, and (for the U.S. only) 2020 Demographic Analysis estimates.  For population estimates methodology statements, see https://www.census.gov/programs-surveys/popest/technical-documentation/methodology.html. See Geographic Terms and Definitions at https://www.census.gov/programs-surveys/popest/guidance-geographies/terms-and-definitions.html for a list of the states that are included in each region. All geographic boundaries for the 2024 population estimates series are as of January 1, 2024.</t>
  </si>
  <si>
    <t>Annual Estimates of the Resident Population for the United States, Regions, States, District of Columbia, and Puerto Rico: April 1, 2020 to July 1, 2024 (NST-EST2024-POP)</t>
  </si>
  <si>
    <t>Release Date: December 2024</t>
  </si>
  <si>
    <t>Cumulative Change, April 1, 2020 to July 1, 2024</t>
  </si>
  <si>
    <t>The Census Bureau has reviewed this data product to ensure appropriate access, use, and disclosure avoidance protection of the confidential source data used to produce this product (Data Management System (DMS) number:  P-6000042 and P-7501659. Disclosure Review Board (DRB) approval number: CBDRB-FY25-0078).</t>
  </si>
  <si>
    <t>Note: The estimates are developed from a base that integrates the 2020 Census, Vintage 2020 estimates, and (for the U.S. only) 2020 Demographic Analysis estimates. For population estimates methodology statements, see http://www.census.gov/programs-surveys/popest/technical-documentation/methodology.html. See Geographic Terms and Definitions at http://www.census.gov/programs-surveys/popest/guidance-geographies/terms-and-definitions.html for a list of the states that are included in each region. All geographic boundaries for the 2024 population estimates series are as of January 1, 2024.</t>
  </si>
  <si>
    <t>Annual and Cumulative Estimates of the Components of Resident Population Change for the United States, Regions, States, District of Columbia, and Puerto Rico:  April 1, 2020 to July 1, 2024 (NST-EST2024-COMP)</t>
  </si>
  <si>
    <t>Iowa Population Change 2020 to 2024</t>
  </si>
  <si>
    <t>2024 Estimate</t>
  </si>
  <si>
    <t>2024 Census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</si>
</sst>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_(* #,##0_);_(* \(#,##0\);_(* &quot;-&quot;??_);_(@_)"/>
    <numFmt numFmtId="166" formatCode="0.0000%"/>
    <numFmt numFmtId="167" formatCode="0.000000%"/>
    <numFmt numFmtId="168" formatCode="0.000%"/>
    <numFmt numFmtId="169" formatCode="_ * #,##0_ ;_ * \-#,##0_ ;_ * &quot;-&quot;??_ ;_ @_ "/>
  </numFmts>
  <fonts count="22">
    <font>
      <sz val="11"/>
      <color theme="1"/>
      <name val="Calibri"/>
      <family val="2"/>
      <scheme val="minor"/>
    </font>
    <font>
      <sz val="8"/>
      <name val="Arial"/>
      <family val="2"/>
    </font>
    <font>
      <vertAlign val="superscript"/>
      <sz val="8"/>
      <name val="arial"/>
      <family val="2"/>
    </font>
    <font>
      <sz val="10"/>
      <color indexed="9"/>
      <name val="MS sans serif"/>
    </font>
    <font>
      <b/>
      <sz val="10"/>
      <name val="MS sans serif"/>
    </font>
    <font>
      <b/>
      <sz val="10"/>
      <color indexed="8"/>
      <name val="MS sans serif"/>
    </font>
    <font>
      <sz val="10"/>
      <color indexed="8"/>
      <name val="MS sans serif"/>
    </font>
    <font>
      <b/>
      <sz val="10"/>
      <color indexed="9"/>
      <name val="MS sans serif"/>
    </font>
    <font>
      <b/>
      <vertAlign val="superscript"/>
      <sz val="10"/>
      <color indexed="8"/>
      <name val="MS sans serif"/>
    </font>
    <font>
      <sz val="11"/>
      <color theme="1"/>
      <name val="Calibri"/>
      <family val="2"/>
      <scheme val="minor"/>
    </font>
    <font>
      <b/>
      <sz val="11"/>
      <color theme="1"/>
      <name val="Calibri"/>
      <family val="2"/>
      <scheme val="minor"/>
    </font>
    <font>
      <sz val="10"/>
      <color theme="1"/>
      <name val="Arial Unicode MS"/>
      <family val="2"/>
    </font>
    <font>
      <b/>
      <sz val="11"/>
      <color rgb="FFFF0000"/>
      <name val="Calibri"/>
      <family val="2"/>
      <scheme val="minor"/>
    </font>
    <font>
      <sz val="11"/>
      <color theme="1"/>
      <name val="Arial"/>
      <family val="2"/>
    </font>
    <font>
      <sz val="10"/>
      <color theme="1"/>
      <name val="Arial"/>
      <family val="2"/>
    </font>
    <font>
      <sz val="9"/>
      <color theme="1"/>
      <name val="Arial"/>
      <family val="2"/>
    </font>
    <font>
      <u val="singleAccounting"/>
      <sz val="9"/>
      <color theme="1"/>
      <name val="Arial"/>
      <family val="2"/>
    </font>
    <font>
      <b/>
      <sz val="10"/>
      <color theme="1"/>
      <name val="MS sans serif"/>
    </font>
    <font>
      <sz val="10"/>
      <color theme="1"/>
      <name val="MS sans serif"/>
    </font>
    <font>
      <b/>
      <sz val="8"/>
      <color theme="1"/>
      <name val="arial"/>
      <family val="2"/>
    </font>
    <font>
      <b/>
      <sz val="10"/>
      <color theme="1"/>
      <name val="Arial"/>
      <family val="2"/>
    </font>
    <font>
      <b/>
      <sz val="9"/>
      <color rgb="FFFF0000"/>
      <name val="Arial"/>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00"/>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9" fillId="0" borderId="0" applyFont="0" applyFill="0" applyBorder="0" applyAlignment="0" applyProtection="0"/>
    <xf numFmtId="9" fontId="9" fillId="0" borderId="0" applyFont="0" applyFill="0" applyBorder="0" applyAlignment="0" applyProtection="0"/>
  </cellStyleXfs>
  <cellXfs count="112">
    <xf numFmtId="0" fontId="0" fillId="0" borderId="0" xfId="0"/>
    <xf numFmtId="0" fontId="11" fillId="0" borderId="0" xfId="0" applyFont="1" applyAlignment="1">
      <alignment vertical="center"/>
    </xf>
    <xf numFmtId="0" fontId="0" fillId="0" borderId="0" xfId="0" applyProtection="1">
      <protection locked="0"/>
    </xf>
    <xf numFmtId="0" fontId="10" fillId="2"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3" fontId="0" fillId="0" borderId="0" xfId="0" applyNumberFormat="1" applyProtection="1">
      <protection locked="0"/>
    </xf>
    <xf numFmtId="0" fontId="0" fillId="4" borderId="0" xfId="0" applyFill="1" applyProtection="1">
      <protection locked="0"/>
    </xf>
    <xf numFmtId="165" fontId="9" fillId="0" borderId="0" xfId="1" applyNumberFormat="1" applyFont="1" applyBorder="1"/>
    <xf numFmtId="166" fontId="9" fillId="0" borderId="0" xfId="2" applyNumberFormat="1" applyFont="1" applyProtection="1">
      <protection locked="0"/>
    </xf>
    <xf numFmtId="0" fontId="12" fillId="0" borderId="0" xfId="0" applyFont="1"/>
    <xf numFmtId="165" fontId="9" fillId="0" borderId="0" xfId="1" applyNumberFormat="1" applyFont="1"/>
    <xf numFmtId="165" fontId="0" fillId="0" borderId="0" xfId="0" applyNumberFormat="1"/>
    <xf numFmtId="0" fontId="0" fillId="2" borderId="0" xfId="0" applyFill="1" applyProtection="1">
      <protection locked="0"/>
    </xf>
    <xf numFmtId="10" fontId="9" fillId="0" borderId="0" xfId="2" applyNumberFormat="1" applyFont="1" applyProtection="1">
      <protection locked="0"/>
    </xf>
    <xf numFmtId="10" fontId="9" fillId="0" borderId="0" xfId="2" applyNumberFormat="1" applyFont="1" applyBorder="1"/>
    <xf numFmtId="164" fontId="9" fillId="0" borderId="0" xfId="2" applyNumberFormat="1" applyFont="1"/>
    <xf numFmtId="10" fontId="9" fillId="0" borderId="0" xfId="2" applyNumberFormat="1" applyFont="1"/>
    <xf numFmtId="164" fontId="9" fillId="0" borderId="0" xfId="2" applyNumberFormat="1" applyFont="1" applyProtection="1">
      <protection locked="0"/>
    </xf>
    <xf numFmtId="0" fontId="12" fillId="4" borderId="0" xfId="0" applyFont="1" applyFill="1" applyProtection="1">
      <protection locked="0"/>
    </xf>
    <xf numFmtId="0" fontId="13" fillId="0" borderId="0" xfId="0" applyFont="1"/>
    <xf numFmtId="165" fontId="13" fillId="0" borderId="0" xfId="1" applyNumberFormat="1" applyFont="1"/>
    <xf numFmtId="3" fontId="13" fillId="0" borderId="0" xfId="0" applyNumberFormat="1" applyFont="1"/>
    <xf numFmtId="3" fontId="14" fillId="0" borderId="2" xfId="0" applyNumberFormat="1" applyFont="1" applyBorder="1" applyAlignment="1" applyProtection="1">
      <alignment horizontal="right"/>
      <protection locked="0"/>
    </xf>
    <xf numFmtId="164" fontId="13" fillId="0" borderId="0" xfId="2" applyNumberFormat="1" applyFont="1"/>
    <xf numFmtId="10" fontId="13" fillId="0" borderId="0" xfId="2" applyNumberFormat="1" applyFont="1"/>
    <xf numFmtId="167" fontId="13" fillId="0" borderId="0" xfId="0" applyNumberFormat="1" applyFont="1"/>
    <xf numFmtId="0" fontId="15" fillId="0" borderId="3" xfId="0" applyFont="1" applyBorder="1"/>
    <xf numFmtId="165" fontId="15" fillId="0" borderId="3" xfId="1" applyNumberFormat="1" applyFont="1" applyBorder="1"/>
    <xf numFmtId="0" fontId="15" fillId="0" borderId="4" xfId="0" applyFont="1" applyBorder="1"/>
    <xf numFmtId="0" fontId="15" fillId="0" borderId="5" xfId="0" applyFont="1" applyBorder="1"/>
    <xf numFmtId="0" fontId="15" fillId="0" borderId="0" xfId="0" applyFont="1"/>
    <xf numFmtId="165" fontId="15" fillId="0" borderId="0" xfId="1" applyNumberFormat="1" applyFont="1" applyBorder="1"/>
    <xf numFmtId="165" fontId="16" fillId="0" borderId="0" xfId="1" applyNumberFormat="1" applyFont="1" applyBorder="1" applyAlignment="1">
      <alignment horizontal="center"/>
    </xf>
    <xf numFmtId="165" fontId="15" fillId="0" borderId="0" xfId="1" applyNumberFormat="1" applyFont="1" applyBorder="1" applyAlignment="1">
      <alignment horizontal="center"/>
    </xf>
    <xf numFmtId="165" fontId="16" fillId="0" borderId="0" xfId="1" applyNumberFormat="1" applyFont="1" applyBorder="1" applyAlignment="1">
      <alignment horizontal="center" wrapText="1"/>
    </xf>
    <xf numFmtId="0" fontId="15" fillId="0" borderId="0" xfId="0" applyFont="1" applyAlignment="1">
      <alignment horizontal="center"/>
    </xf>
    <xf numFmtId="3" fontId="15" fillId="0" borderId="0" xfId="1" applyNumberFormat="1" applyFont="1" applyBorder="1"/>
    <xf numFmtId="164" fontId="15" fillId="0" borderId="0" xfId="2" applyNumberFormat="1" applyFont="1" applyBorder="1"/>
    <xf numFmtId="164" fontId="15" fillId="0" borderId="0" xfId="0" applyNumberFormat="1" applyFont="1"/>
    <xf numFmtId="0" fontId="15" fillId="0" borderId="6" xfId="0" applyFont="1" applyBorder="1"/>
    <xf numFmtId="3" fontId="15" fillId="0" borderId="6" xfId="1" applyNumberFormat="1" applyFont="1" applyBorder="1"/>
    <xf numFmtId="164" fontId="15" fillId="0" borderId="6" xfId="2" applyNumberFormat="1" applyFont="1" applyBorder="1"/>
    <xf numFmtId="164" fontId="15" fillId="0" borderId="6" xfId="0" applyNumberFormat="1" applyFont="1" applyBorder="1"/>
    <xf numFmtId="0" fontId="15" fillId="0" borderId="7" xfId="0" applyFont="1" applyBorder="1"/>
    <xf numFmtId="165" fontId="15" fillId="0" borderId="7" xfId="1" applyNumberFormat="1" applyFont="1" applyBorder="1"/>
    <xf numFmtId="0" fontId="15" fillId="0" borderId="8" xfId="0" applyFont="1" applyBorder="1"/>
    <xf numFmtId="0" fontId="3" fillId="0" borderId="9" xfId="0" applyFont="1" applyBorder="1" applyProtection="1">
      <protection locked="0"/>
    </xf>
    <xf numFmtId="0" fontId="17" fillId="0" borderId="2" xfId="0" applyFont="1" applyBorder="1" applyAlignment="1" applyProtection="1">
      <alignment horizontal="left" indent="1"/>
      <protection locked="0"/>
    </xf>
    <xf numFmtId="0" fontId="17" fillId="0" borderId="9" xfId="0" applyFont="1" applyBorder="1" applyAlignment="1" applyProtection="1">
      <alignment horizontal="left" indent="1"/>
      <protection locked="0"/>
    </xf>
    <xf numFmtId="3" fontId="18" fillId="0" borderId="9" xfId="0" applyNumberFormat="1" applyFont="1" applyBorder="1" applyAlignment="1" applyProtection="1">
      <alignment horizontal="right"/>
      <protection locked="0"/>
    </xf>
    <xf numFmtId="0" fontId="17" fillId="0" borderId="10" xfId="0" applyFont="1" applyBorder="1" applyAlignment="1" applyProtection="1">
      <alignment horizontal="left" indent="1"/>
      <protection locked="0"/>
    </xf>
    <xf numFmtId="0" fontId="17" fillId="0" borderId="9" xfId="0" applyFont="1" applyBorder="1" applyProtection="1">
      <protection locked="0"/>
    </xf>
    <xf numFmtId="169" fontId="9" fillId="0" borderId="0" xfId="1" applyNumberFormat="1" applyFont="1"/>
    <xf numFmtId="169" fontId="0" fillId="0" borderId="0" xfId="0" applyNumberFormat="1"/>
    <xf numFmtId="165" fontId="13" fillId="0" borderId="0" xfId="0" applyNumberFormat="1" applyFont="1"/>
    <xf numFmtId="0" fontId="17" fillId="0" borderId="2" xfId="0" applyFont="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7" fillId="0" borderId="9" xfId="0" applyFont="1" applyBorder="1" applyProtection="1">
      <protection locked="0"/>
    </xf>
    <xf numFmtId="3" fontId="17" fillId="0" borderId="9" xfId="0" applyNumberFormat="1" applyFont="1" applyBorder="1" applyAlignment="1" applyProtection="1">
      <alignment horizontal="right"/>
      <protection locked="0"/>
    </xf>
    <xf numFmtId="168" fontId="9" fillId="0" borderId="0" xfId="2" applyNumberFormat="1" applyFont="1" applyBorder="1"/>
    <xf numFmtId="164" fontId="15" fillId="0" borderId="0" xfId="1" applyNumberFormat="1" applyFont="1" applyBorder="1"/>
    <xf numFmtId="3" fontId="0" fillId="0" borderId="24" xfId="0" applyNumberFormat="1" applyBorder="1" applyAlignment="1">
      <alignment horizontal="right" vertical="center" wrapText="1"/>
    </xf>
    <xf numFmtId="0" fontId="7" fillId="2" borderId="11" xfId="0" applyFont="1" applyFill="1" applyBorder="1" applyAlignment="1" applyProtection="1">
      <alignment horizontal="center" vertical="center" wrapText="1"/>
      <protection locked="0"/>
    </xf>
    <xf numFmtId="0" fontId="17" fillId="0" borderId="9" xfId="0" quotePrefix="1"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0" xfId="0" applyFont="1" applyBorder="1" applyProtection="1">
      <protection locked="0"/>
    </xf>
    <xf numFmtId="0" fontId="3" fillId="4" borderId="9" xfId="0" applyFont="1" applyFill="1" applyBorder="1" applyProtection="1">
      <protection locked="0"/>
    </xf>
    <xf numFmtId="3" fontId="0" fillId="4" borderId="0" xfId="0" applyNumberFormat="1" applyFill="1" applyProtection="1">
      <protection locked="0"/>
    </xf>
    <xf numFmtId="0" fontId="19" fillId="3" borderId="0" xfId="0" applyFont="1" applyFill="1"/>
    <xf numFmtId="0" fontId="3" fillId="2" borderId="0" xfId="0" applyFont="1" applyFill="1" applyAlignment="1" applyProtection="1">
      <alignment horizontal="center" vertical="center"/>
      <protection locked="0"/>
    </xf>
    <xf numFmtId="0" fontId="1" fillId="0" borderId="0" xfId="0" applyFont="1" applyAlignment="1">
      <alignment wrapText="1"/>
    </xf>
    <xf numFmtId="0" fontId="17" fillId="0" borderId="2" xfId="0" applyFont="1" applyBorder="1" applyAlignment="1" applyProtection="1">
      <alignment horizontal="center" vertical="center"/>
      <protection locked="0"/>
    </xf>
    <xf numFmtId="3" fontId="18" fillId="0" borderId="2" xfId="0" applyNumberFormat="1" applyFont="1" applyBorder="1" applyAlignment="1" applyProtection="1">
      <alignment horizontal="right"/>
      <protection locked="0"/>
    </xf>
    <xf numFmtId="3" fontId="18" fillId="0" borderId="10" xfId="0" applyNumberFormat="1" applyFont="1" applyBorder="1" applyAlignment="1" applyProtection="1">
      <alignment horizontal="right"/>
      <protection locked="0"/>
    </xf>
    <xf numFmtId="3" fontId="17" fillId="0" borderId="10" xfId="0" applyNumberFormat="1" applyFont="1" applyBorder="1" applyAlignment="1" applyProtection="1">
      <alignment horizontal="right"/>
      <protection locked="0"/>
    </xf>
    <xf numFmtId="164" fontId="9" fillId="0" borderId="0" xfId="2" applyNumberFormat="1" applyFont="1" applyFill="1"/>
    <xf numFmtId="0" fontId="19" fillId="3" borderId="12" xfId="0" applyFont="1" applyFill="1" applyBorder="1" applyAlignment="1" applyProtection="1">
      <alignment wrapText="1"/>
      <protection locked="0"/>
    </xf>
    <xf numFmtId="0" fontId="19" fillId="3" borderId="0" xfId="0" applyFont="1" applyFill="1"/>
    <xf numFmtId="0" fontId="19" fillId="3" borderId="1" xfId="0" applyFont="1" applyFill="1" applyBorder="1"/>
    <xf numFmtId="0" fontId="19" fillId="3" borderId="13" xfId="0" applyFont="1" applyFill="1" applyBorder="1" applyProtection="1">
      <protection locked="0"/>
    </xf>
    <xf numFmtId="0" fontId="19" fillId="3" borderId="6" xfId="0" applyFont="1" applyFill="1" applyBorder="1"/>
    <xf numFmtId="0" fontId="19" fillId="3" borderId="14" xfId="0" applyFont="1" applyFill="1" applyBorder="1"/>
    <xf numFmtId="0" fontId="1" fillId="0" borderId="2" xfId="0" applyFont="1" applyBorder="1" applyAlignment="1" applyProtection="1">
      <alignment wrapText="1"/>
      <protection locked="0"/>
    </xf>
    <xf numFmtId="0" fontId="1" fillId="0" borderId="2" xfId="0" applyFont="1" applyBorder="1" applyAlignment="1">
      <alignment wrapText="1"/>
    </xf>
    <xf numFmtId="0" fontId="2" fillId="0" borderId="2" xfId="0" applyFont="1" applyBorder="1" applyAlignment="1" applyProtection="1">
      <alignment wrapText="1"/>
      <protection locked="0"/>
    </xf>
    <xf numFmtId="0" fontId="1" fillId="0" borderId="15" xfId="0" applyFont="1" applyBorder="1" applyAlignment="1" applyProtection="1">
      <alignment wrapText="1"/>
      <protection locked="0"/>
    </xf>
    <xf numFmtId="0" fontId="1" fillId="0" borderId="16" xfId="0" applyFont="1" applyBorder="1" applyAlignment="1">
      <alignment wrapText="1"/>
    </xf>
    <xf numFmtId="0" fontId="1" fillId="0" borderId="17" xfId="0" applyFont="1" applyBorder="1" applyAlignment="1">
      <alignment wrapText="1"/>
    </xf>
    <xf numFmtId="0" fontId="19" fillId="3" borderId="18" xfId="0" applyFont="1" applyFill="1" applyBorder="1" applyProtection="1">
      <protection locked="0"/>
    </xf>
    <xf numFmtId="0" fontId="19" fillId="3" borderId="19" xfId="0" applyFont="1" applyFill="1" applyBorder="1"/>
    <xf numFmtId="0" fontId="19" fillId="3" borderId="20" xfId="0" applyFont="1" applyFill="1" applyBorder="1"/>
    <xf numFmtId="0" fontId="0" fillId="0" borderId="12" xfId="0"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lignment horizontal="center"/>
    </xf>
    <xf numFmtId="0" fontId="3" fillId="2" borderId="0" xfId="0" applyFont="1" applyFill="1" applyAlignment="1" applyProtection="1">
      <alignment horizontal="center" vertical="center"/>
      <protection locked="0"/>
    </xf>
    <xf numFmtId="0" fontId="4" fillId="2" borderId="2" xfId="0" applyFont="1" applyFill="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7" fillId="2" borderId="11" xfId="0" applyFont="1" applyFill="1" applyBorder="1" applyAlignment="1" applyProtection="1">
      <alignment horizontal="center" vertical="center" wrapText="1"/>
      <protection locked="0"/>
    </xf>
    <xf numFmtId="0" fontId="17" fillId="0" borderId="9"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2" borderId="2" xfId="0" applyFont="1" applyFill="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2" borderId="11" xfId="0" applyFont="1" applyFill="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20" fillId="0" borderId="0" xfId="0" applyFont="1" applyAlignment="1">
      <alignment horizontal="center"/>
    </xf>
    <xf numFmtId="0" fontId="21" fillId="0" borderId="0" xfId="0" applyFont="1" applyAlignment="1">
      <alignment horizontal="center"/>
    </xf>
    <xf numFmtId="0" fontId="15" fillId="0" borderId="21" xfId="0" applyFont="1" applyBorder="1" applyAlignment="1">
      <alignment horizontal="center"/>
    </xf>
    <xf numFmtId="0" fontId="15" fillId="0" borderId="22" xfId="0" applyFont="1" applyBorder="1" applyAlignment="1">
      <alignment horizontal="center"/>
    </xf>
    <xf numFmtId="0" fontId="15" fillId="0" borderId="23"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Iowa Population</a:t>
            </a:r>
          </a:p>
        </c:rich>
      </c:tx>
      <c:overlay val="1"/>
    </c:title>
    <c:autoTitleDeleted val="0"/>
    <c:plotArea>
      <c:layout>
        <c:manualLayout>
          <c:layoutTarget val="inner"/>
          <c:xMode val="edge"/>
          <c:yMode val="edge"/>
          <c:x val="0.12848862642169728"/>
          <c:y val="0.14641509764110294"/>
          <c:w val="0.78229932195975505"/>
          <c:h val="0.59466579177602796"/>
        </c:manualLayout>
      </c:layout>
      <c:lineChart>
        <c:grouping val="standard"/>
        <c:varyColors val="0"/>
        <c:ser>
          <c:idx val="0"/>
          <c:order val="0"/>
          <c:tx>
            <c:strRef>
              <c:f>'1900-2024'!$D$3</c:f>
              <c:strCache>
                <c:ptCount val="1"/>
                <c:pt idx="0">
                  <c:v>Iowa Population</c:v>
                </c:pt>
              </c:strCache>
            </c:strRef>
          </c:tx>
          <c:marker>
            <c:symbol val="none"/>
          </c:marker>
          <c:cat>
            <c:numRef>
              <c:f>'1900-2024'!$C$4:$C$128</c:f>
              <c:numCache>
                <c:formatCode>General</c:formatCode>
                <c:ptCount val="125"/>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pt idx="121">
                  <c:v>2021</c:v>
                </c:pt>
                <c:pt idx="122">
                  <c:v>2022</c:v>
                </c:pt>
                <c:pt idx="123">
                  <c:v>2023</c:v>
                </c:pt>
                <c:pt idx="124">
                  <c:v>2024</c:v>
                </c:pt>
              </c:numCache>
            </c:numRef>
          </c:cat>
          <c:val>
            <c:numRef>
              <c:f>'1900-2024'!$D$4:$D$128</c:f>
              <c:numCache>
                <c:formatCode>_(* #,##0_);_(* \(#,##0\);_(* "-"??_);_(@_)</c:formatCode>
                <c:ptCount val="125"/>
                <c:pt idx="0">
                  <c:v>2231000</c:v>
                </c:pt>
                <c:pt idx="1">
                  <c:v>2227000</c:v>
                </c:pt>
                <c:pt idx="2">
                  <c:v>2222000</c:v>
                </c:pt>
                <c:pt idx="3">
                  <c:v>2217000</c:v>
                </c:pt>
                <c:pt idx="4">
                  <c:v>2212000</c:v>
                </c:pt>
                <c:pt idx="5">
                  <c:v>2211000</c:v>
                </c:pt>
                <c:pt idx="6">
                  <c:v>2214000</c:v>
                </c:pt>
                <c:pt idx="7">
                  <c:v>2217000</c:v>
                </c:pt>
                <c:pt idx="8">
                  <c:v>2220000</c:v>
                </c:pt>
                <c:pt idx="9">
                  <c:v>2223000</c:v>
                </c:pt>
                <c:pt idx="10">
                  <c:v>2228000</c:v>
                </c:pt>
                <c:pt idx="11">
                  <c:v>2249000</c:v>
                </c:pt>
                <c:pt idx="12">
                  <c:v>2279000</c:v>
                </c:pt>
                <c:pt idx="13">
                  <c:v>2305000</c:v>
                </c:pt>
                <c:pt idx="14">
                  <c:v>2338000</c:v>
                </c:pt>
                <c:pt idx="15">
                  <c:v>2366000</c:v>
                </c:pt>
                <c:pt idx="16">
                  <c:v>2376000</c:v>
                </c:pt>
                <c:pt idx="17">
                  <c:v>2382000</c:v>
                </c:pt>
                <c:pt idx="18">
                  <c:v>2351000</c:v>
                </c:pt>
                <c:pt idx="19">
                  <c:v>2379000</c:v>
                </c:pt>
                <c:pt idx="20">
                  <c:v>2400000</c:v>
                </c:pt>
                <c:pt idx="21">
                  <c:v>2407000</c:v>
                </c:pt>
                <c:pt idx="22">
                  <c:v>2428000</c:v>
                </c:pt>
                <c:pt idx="23">
                  <c:v>2425000</c:v>
                </c:pt>
                <c:pt idx="24">
                  <c:v>2420000</c:v>
                </c:pt>
                <c:pt idx="25">
                  <c:v>2427000</c:v>
                </c:pt>
                <c:pt idx="26">
                  <c:v>2432000</c:v>
                </c:pt>
                <c:pt idx="27">
                  <c:v>2441000</c:v>
                </c:pt>
                <c:pt idx="28">
                  <c:v>2450000</c:v>
                </c:pt>
                <c:pt idx="29">
                  <c:v>2460000</c:v>
                </c:pt>
                <c:pt idx="30">
                  <c:v>2475000</c:v>
                </c:pt>
                <c:pt idx="31">
                  <c:v>2482000</c:v>
                </c:pt>
                <c:pt idx="32">
                  <c:v>2489000</c:v>
                </c:pt>
                <c:pt idx="33">
                  <c:v>2495000</c:v>
                </c:pt>
                <c:pt idx="34">
                  <c:v>2510000</c:v>
                </c:pt>
                <c:pt idx="35">
                  <c:v>2524000</c:v>
                </c:pt>
                <c:pt idx="36">
                  <c:v>2509000</c:v>
                </c:pt>
                <c:pt idx="37">
                  <c:v>2498000</c:v>
                </c:pt>
                <c:pt idx="38">
                  <c:v>2494000</c:v>
                </c:pt>
                <c:pt idx="39">
                  <c:v>2520000</c:v>
                </c:pt>
                <c:pt idx="40">
                  <c:v>2537000</c:v>
                </c:pt>
                <c:pt idx="41">
                  <c:v>2491000</c:v>
                </c:pt>
                <c:pt idx="42">
                  <c:v>2439000</c:v>
                </c:pt>
                <c:pt idx="43">
                  <c:v>2334000</c:v>
                </c:pt>
                <c:pt idx="44">
                  <c:v>2301000</c:v>
                </c:pt>
                <c:pt idx="45">
                  <c:v>2308000</c:v>
                </c:pt>
                <c:pt idx="46">
                  <c:v>2467000</c:v>
                </c:pt>
                <c:pt idx="47">
                  <c:v>2509000</c:v>
                </c:pt>
                <c:pt idx="48">
                  <c:v>2543000</c:v>
                </c:pt>
                <c:pt idx="49">
                  <c:v>2578000</c:v>
                </c:pt>
                <c:pt idx="50">
                  <c:v>2625000</c:v>
                </c:pt>
                <c:pt idx="51">
                  <c:v>2617000</c:v>
                </c:pt>
                <c:pt idx="52">
                  <c:v>2626000</c:v>
                </c:pt>
                <c:pt idx="53">
                  <c:v>2629000</c:v>
                </c:pt>
                <c:pt idx="54">
                  <c:v>2626000</c:v>
                </c:pt>
                <c:pt idx="55">
                  <c:v>2679000</c:v>
                </c:pt>
                <c:pt idx="56">
                  <c:v>2703000</c:v>
                </c:pt>
                <c:pt idx="57">
                  <c:v>2716000</c:v>
                </c:pt>
                <c:pt idx="58">
                  <c:v>2708000</c:v>
                </c:pt>
                <c:pt idx="59">
                  <c:v>2729000</c:v>
                </c:pt>
                <c:pt idx="60">
                  <c:v>2756000</c:v>
                </c:pt>
                <c:pt idx="61">
                  <c:v>2756000</c:v>
                </c:pt>
                <c:pt idx="62">
                  <c:v>2750000</c:v>
                </c:pt>
                <c:pt idx="63">
                  <c:v>2747000</c:v>
                </c:pt>
                <c:pt idx="64">
                  <c:v>2746000</c:v>
                </c:pt>
                <c:pt idx="65">
                  <c:v>2742000</c:v>
                </c:pt>
                <c:pt idx="66">
                  <c:v>2762000</c:v>
                </c:pt>
                <c:pt idx="67">
                  <c:v>2793000</c:v>
                </c:pt>
                <c:pt idx="68">
                  <c:v>2803000</c:v>
                </c:pt>
                <c:pt idx="69">
                  <c:v>2805000</c:v>
                </c:pt>
                <c:pt idx="70">
                  <c:v>2825368</c:v>
                </c:pt>
                <c:pt idx="71">
                  <c:v>2851705</c:v>
                </c:pt>
                <c:pt idx="72">
                  <c:v>2860287</c:v>
                </c:pt>
                <c:pt idx="73">
                  <c:v>2863715</c:v>
                </c:pt>
                <c:pt idx="74">
                  <c:v>2867530</c:v>
                </c:pt>
                <c:pt idx="75">
                  <c:v>2880847</c:v>
                </c:pt>
                <c:pt idx="76">
                  <c:v>2903082</c:v>
                </c:pt>
                <c:pt idx="77">
                  <c:v>2913573</c:v>
                </c:pt>
                <c:pt idx="78">
                  <c:v>2918069</c:v>
                </c:pt>
                <c:pt idx="79">
                  <c:v>2915739</c:v>
                </c:pt>
                <c:pt idx="80">
                  <c:v>2914018</c:v>
                </c:pt>
                <c:pt idx="81">
                  <c:v>2907983</c:v>
                </c:pt>
                <c:pt idx="82">
                  <c:v>2888189</c:v>
                </c:pt>
                <c:pt idx="83">
                  <c:v>2870543</c:v>
                </c:pt>
                <c:pt idx="84">
                  <c:v>2858618</c:v>
                </c:pt>
                <c:pt idx="85">
                  <c:v>2829684</c:v>
                </c:pt>
                <c:pt idx="86">
                  <c:v>2791970</c:v>
                </c:pt>
                <c:pt idx="87">
                  <c:v>2767011</c:v>
                </c:pt>
                <c:pt idx="88">
                  <c:v>2768388</c:v>
                </c:pt>
                <c:pt idx="89">
                  <c:v>2770592</c:v>
                </c:pt>
                <c:pt idx="90">
                  <c:v>2779769</c:v>
                </c:pt>
                <c:pt idx="91">
                  <c:v>2791227</c:v>
                </c:pt>
                <c:pt idx="92">
                  <c:v>2806923</c:v>
                </c:pt>
                <c:pt idx="93">
                  <c:v>2820525</c:v>
                </c:pt>
                <c:pt idx="94">
                  <c:v>2829422</c:v>
                </c:pt>
                <c:pt idx="95">
                  <c:v>2840860</c:v>
                </c:pt>
                <c:pt idx="96">
                  <c:v>2848473</c:v>
                </c:pt>
                <c:pt idx="97">
                  <c:v>2854396</c:v>
                </c:pt>
                <c:pt idx="98">
                  <c:v>2861025</c:v>
                </c:pt>
                <c:pt idx="99">
                  <c:v>2869413</c:v>
                </c:pt>
                <c:pt idx="100">
                  <c:v>2929067</c:v>
                </c:pt>
                <c:pt idx="101">
                  <c:v>2931997</c:v>
                </c:pt>
                <c:pt idx="102">
                  <c:v>2934234</c:v>
                </c:pt>
                <c:pt idx="103">
                  <c:v>2941999</c:v>
                </c:pt>
                <c:pt idx="104">
                  <c:v>2953635</c:v>
                </c:pt>
                <c:pt idx="105">
                  <c:v>2964454</c:v>
                </c:pt>
                <c:pt idx="106">
                  <c:v>2982644</c:v>
                </c:pt>
                <c:pt idx="107">
                  <c:v>2999212</c:v>
                </c:pt>
                <c:pt idx="108">
                  <c:v>3016734</c:v>
                </c:pt>
                <c:pt idx="109">
                  <c:v>3032870</c:v>
                </c:pt>
                <c:pt idx="110">
                  <c:v>3050819</c:v>
                </c:pt>
                <c:pt idx="111">
                  <c:v>3066772</c:v>
                </c:pt>
                <c:pt idx="112">
                  <c:v>3076844</c:v>
                </c:pt>
                <c:pt idx="113">
                  <c:v>3093935</c:v>
                </c:pt>
                <c:pt idx="114">
                  <c:v>3110643</c:v>
                </c:pt>
                <c:pt idx="115">
                  <c:v>3122541</c:v>
                </c:pt>
                <c:pt idx="116">
                  <c:v>3133210</c:v>
                </c:pt>
                <c:pt idx="117">
                  <c:v>3143734</c:v>
                </c:pt>
                <c:pt idx="118">
                  <c:v>3149900</c:v>
                </c:pt>
                <c:pt idx="119">
                  <c:v>3159596</c:v>
                </c:pt>
                <c:pt idx="120">
                  <c:v>3191141</c:v>
                </c:pt>
                <c:pt idx="121">
                  <c:v>3198613</c:v>
                </c:pt>
                <c:pt idx="122">
                  <c:v>3202820</c:v>
                </c:pt>
                <c:pt idx="123">
                  <c:v>3218414</c:v>
                </c:pt>
                <c:pt idx="124">
                  <c:v>3241488</c:v>
                </c:pt>
              </c:numCache>
            </c:numRef>
          </c:val>
          <c:smooth val="0"/>
          <c:extLst>
            <c:ext xmlns:c16="http://schemas.microsoft.com/office/drawing/2014/chart" uri="{C3380CC4-5D6E-409C-BE32-E72D297353CC}">
              <c16:uniqueId val="{00000000-F60D-4D45-B789-BA419E1C62C4}"/>
            </c:ext>
          </c:extLst>
        </c:ser>
        <c:dLbls>
          <c:showLegendKey val="0"/>
          <c:showVal val="0"/>
          <c:showCatName val="0"/>
          <c:showSerName val="0"/>
          <c:showPercent val="0"/>
          <c:showBubbleSize val="0"/>
        </c:dLbls>
        <c:marker val="1"/>
        <c:smooth val="0"/>
        <c:axId val="747855791"/>
        <c:axId val="1"/>
      </c:lineChart>
      <c:lineChart>
        <c:grouping val="standard"/>
        <c:varyColors val="0"/>
        <c:ser>
          <c:idx val="1"/>
          <c:order val="1"/>
          <c:tx>
            <c:strRef>
              <c:f>'1900-2024'!$F$3</c:f>
              <c:strCache>
                <c:ptCount val="1"/>
                <c:pt idx="0">
                  <c:v>% of U.S. Population</c:v>
                </c:pt>
              </c:strCache>
            </c:strRef>
          </c:tx>
          <c:marker>
            <c:symbol val="none"/>
          </c:marker>
          <c:cat>
            <c:numRef>
              <c:f>'1900-2024'!$C$4:$C$128</c:f>
              <c:numCache>
                <c:formatCode>General</c:formatCode>
                <c:ptCount val="125"/>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pt idx="121">
                  <c:v>2021</c:v>
                </c:pt>
                <c:pt idx="122">
                  <c:v>2022</c:v>
                </c:pt>
                <c:pt idx="123">
                  <c:v>2023</c:v>
                </c:pt>
                <c:pt idx="124">
                  <c:v>2024</c:v>
                </c:pt>
              </c:numCache>
            </c:numRef>
          </c:cat>
          <c:val>
            <c:numRef>
              <c:f>'1900-2024'!$F$4:$F$128</c:f>
              <c:numCache>
                <c:formatCode>0.00%</c:formatCode>
                <c:ptCount val="125"/>
                <c:pt idx="0">
                  <c:v>2.9319000183982969E-2</c:v>
                </c:pt>
                <c:pt idx="1">
                  <c:v>2.8704372035471232E-2</c:v>
                </c:pt>
                <c:pt idx="2">
                  <c:v>2.8068668443591072E-2</c:v>
                </c:pt>
                <c:pt idx="3">
                  <c:v>2.7495287230876079E-2</c:v>
                </c:pt>
                <c:pt idx="4">
                  <c:v>2.692111092179247E-2</c:v>
                </c:pt>
                <c:pt idx="5">
                  <c:v>2.6377323375724751E-2</c:v>
                </c:pt>
                <c:pt idx="6">
                  <c:v>2.5909888823873611E-2</c:v>
                </c:pt>
                <c:pt idx="7">
                  <c:v>2.548041559396837E-2</c:v>
                </c:pt>
                <c:pt idx="8">
                  <c:v>2.5025363544132567E-2</c:v>
                </c:pt>
                <c:pt idx="9">
                  <c:v>2.4566250414410431E-2</c:v>
                </c:pt>
                <c:pt idx="10">
                  <c:v>2.4110727542285756E-2</c:v>
                </c:pt>
                <c:pt idx="11">
                  <c:v>2.3960453000649883E-2</c:v>
                </c:pt>
                <c:pt idx="12">
                  <c:v>2.3905176482928621E-2</c:v>
                </c:pt>
                <c:pt idx="13">
                  <c:v>2.370789406016971E-2</c:v>
                </c:pt>
                <c:pt idx="14">
                  <c:v>2.3589712544520788E-2</c:v>
                </c:pt>
                <c:pt idx="15">
                  <c:v>2.3531517912199391E-2</c:v>
                </c:pt>
                <c:pt idx="16">
                  <c:v>2.3303027628210786E-2</c:v>
                </c:pt>
                <c:pt idx="17">
                  <c:v>2.3066196692102102E-2</c:v>
                </c:pt>
                <c:pt idx="18">
                  <c:v>2.2779241919231068E-2</c:v>
                </c:pt>
                <c:pt idx="19">
                  <c:v>2.2762500717607211E-2</c:v>
                </c:pt>
                <c:pt idx="20">
                  <c:v>2.2543466621579734E-2</c:v>
                </c:pt>
                <c:pt idx="21">
                  <c:v>2.2176564889716043E-2</c:v>
                </c:pt>
                <c:pt idx="22">
                  <c:v>2.2062899253968687E-2</c:v>
                </c:pt>
                <c:pt idx="23">
                  <c:v>2.1662036499414901E-2</c:v>
                </c:pt>
                <c:pt idx="24">
                  <c:v>2.1207792549229245E-2</c:v>
                </c:pt>
                <c:pt idx="25">
                  <c:v>2.0953301850141156E-2</c:v>
                </c:pt>
                <c:pt idx="26">
                  <c:v>2.0716031925858414E-2</c:v>
                </c:pt>
                <c:pt idx="27">
                  <c:v>2.0506573696811862E-2</c:v>
                </c:pt>
                <c:pt idx="28">
                  <c:v>2.0330431751985328E-2</c:v>
                </c:pt>
                <c:pt idx="29">
                  <c:v>2.0202517923575351E-2</c:v>
                </c:pt>
                <c:pt idx="30">
                  <c:v>2.0109404749350652E-2</c:v>
                </c:pt>
                <c:pt idx="31">
                  <c:v>2.0009731082113357E-2</c:v>
                </c:pt>
                <c:pt idx="32">
                  <c:v>1.9937444805058449E-2</c:v>
                </c:pt>
                <c:pt idx="33">
                  <c:v>1.9868009051817147E-2</c:v>
                </c:pt>
                <c:pt idx="34">
                  <c:v>1.9861716085662805E-2</c:v>
                </c:pt>
                <c:pt idx="35">
                  <c:v>1.983493436774245E-2</c:v>
                </c:pt>
                <c:pt idx="36">
                  <c:v>1.9593422045434562E-2</c:v>
                </c:pt>
                <c:pt idx="37">
                  <c:v>1.9390671964330728E-2</c:v>
                </c:pt>
                <c:pt idx="38">
                  <c:v>1.9210484666586286E-2</c:v>
                </c:pt>
                <c:pt idx="39">
                  <c:v>1.9254320214840318E-2</c:v>
                </c:pt>
                <c:pt idx="40">
                  <c:v>1.9201884893956626E-2</c:v>
                </c:pt>
                <c:pt idx="41">
                  <c:v>1.8672817537240372E-2</c:v>
                </c:pt>
                <c:pt idx="42">
                  <c:v>1.8085481864232488E-2</c:v>
                </c:pt>
                <c:pt idx="43">
                  <c:v>1.7068970627643676E-2</c:v>
                </c:pt>
                <c:pt idx="44">
                  <c:v>1.6626041489451984E-2</c:v>
                </c:pt>
                <c:pt idx="45">
                  <c:v>1.6494177566038975E-2</c:v>
                </c:pt>
                <c:pt idx="46">
                  <c:v>1.7448369905668327E-2</c:v>
                </c:pt>
                <c:pt idx="47">
                  <c:v>1.7408370203889065E-2</c:v>
                </c:pt>
                <c:pt idx="48">
                  <c:v>1.7342818111237942E-2</c:v>
                </c:pt>
                <c:pt idx="49">
                  <c:v>1.7280195146892718E-2</c:v>
                </c:pt>
                <c:pt idx="50">
                  <c:v>1.7238954307491602E-2</c:v>
                </c:pt>
                <c:pt idx="51">
                  <c:v>1.6897182786369203E-2</c:v>
                </c:pt>
                <c:pt idx="52">
                  <c:v>1.6667434663465708E-2</c:v>
                </c:pt>
                <c:pt idx="53">
                  <c:v>1.6412356095662672E-2</c:v>
                </c:pt>
                <c:pt idx="54">
                  <c:v>1.6107874521546748E-2</c:v>
                </c:pt>
                <c:pt idx="55">
                  <c:v>1.6145245545801566E-2</c:v>
                </c:pt>
                <c:pt idx="56">
                  <c:v>1.6003265210794235E-2</c:v>
                </c:pt>
                <c:pt idx="57">
                  <c:v>1.5792154776141265E-2</c:v>
                </c:pt>
                <c:pt idx="58">
                  <c:v>1.5484735344601463E-2</c:v>
                </c:pt>
                <c:pt idx="59">
                  <c:v>1.5346149180495389E-2</c:v>
                </c:pt>
                <c:pt idx="60">
                  <c:v>1.5254246669360328E-2</c:v>
                </c:pt>
                <c:pt idx="61">
                  <c:v>1.5003456892281058E-2</c:v>
                </c:pt>
                <c:pt idx="62">
                  <c:v>1.4742304517042105E-2</c:v>
                </c:pt>
                <c:pt idx="63">
                  <c:v>1.4515805159531183E-2</c:v>
                </c:pt>
                <c:pt idx="64">
                  <c:v>1.4310356508189631E-2</c:v>
                </c:pt>
                <c:pt idx="65">
                  <c:v>1.411197974297875E-2</c:v>
                </c:pt>
                <c:pt idx="66">
                  <c:v>1.4051689051689051E-2</c:v>
                </c:pt>
                <c:pt idx="67">
                  <c:v>1.4055517532911952E-2</c:v>
                </c:pt>
                <c:pt idx="68">
                  <c:v>1.3965701075204529E-2</c:v>
                </c:pt>
                <c:pt idx="69">
                  <c:v>1.3839754880918901E-2</c:v>
                </c:pt>
                <c:pt idx="70">
                  <c:v>1.3778787819675009E-2</c:v>
                </c:pt>
                <c:pt idx="71">
                  <c:v>1.3732501528934177E-2</c:v>
                </c:pt>
                <c:pt idx="72">
                  <c:v>1.3627162975949994E-2</c:v>
                </c:pt>
                <c:pt idx="73">
                  <c:v>1.3513890396349376E-2</c:v>
                </c:pt>
                <c:pt idx="74">
                  <c:v>1.3408820971316879E-2</c:v>
                </c:pt>
                <c:pt idx="75">
                  <c:v>1.333892199487899E-2</c:v>
                </c:pt>
                <c:pt idx="76">
                  <c:v>1.3314752218680488E-2</c:v>
                </c:pt>
                <c:pt idx="77">
                  <c:v>1.3229141977578903E-2</c:v>
                </c:pt>
                <c:pt idx="78">
                  <c:v>1.3109908574252533E-2</c:v>
                </c:pt>
                <c:pt idx="79">
                  <c:v>1.2955673057697008E-2</c:v>
                </c:pt>
                <c:pt idx="80">
                  <c:v>1.2824372318186819E-2</c:v>
                </c:pt>
                <c:pt idx="81">
                  <c:v>1.2672827346970793E-2</c:v>
                </c:pt>
                <c:pt idx="82">
                  <c:v>1.2467146384418813E-2</c:v>
                </c:pt>
                <c:pt idx="83">
                  <c:v>1.2278191725978648E-2</c:v>
                </c:pt>
                <c:pt idx="84">
                  <c:v>1.2121776741227604E-2</c:v>
                </c:pt>
                <c:pt idx="85">
                  <c:v>1.1893226408432945E-2</c:v>
                </c:pt>
                <c:pt idx="86">
                  <c:v>1.1626765167636268E-2</c:v>
                </c:pt>
                <c:pt idx="87">
                  <c:v>1.1420291470103884E-2</c:v>
                </c:pt>
                <c:pt idx="88">
                  <c:v>1.1322696616346078E-2</c:v>
                </c:pt>
                <c:pt idx="89">
                  <c:v>1.1225197411868617E-2</c:v>
                </c:pt>
                <c:pt idx="90">
                  <c:v>1.1135868890286553E-2</c:v>
                </c:pt>
                <c:pt idx="91">
                  <c:v>1.1033346377791218E-2</c:v>
                </c:pt>
                <c:pt idx="92">
                  <c:v>1.0942572335233165E-2</c:v>
                </c:pt>
                <c:pt idx="93">
                  <c:v>1.0851553753284678E-2</c:v>
                </c:pt>
                <c:pt idx="94">
                  <c:v>1.0753106876553438E-2</c:v>
                </c:pt>
                <c:pt idx="95">
                  <c:v>1.0668774739182358E-2</c:v>
                </c:pt>
                <c:pt idx="96">
                  <c:v>1.0573631929441637E-2</c:v>
                </c:pt>
                <c:pt idx="97">
                  <c:v>1.0468816131623248E-2</c:v>
                </c:pt>
                <c:pt idx="98">
                  <c:v>1.0371518991930513E-2</c:v>
                </c:pt>
                <c:pt idx="99">
                  <c:v>1.0283160120412844E-2</c:v>
                </c:pt>
                <c:pt idx="100">
                  <c:v>1.0380783852885352E-2</c:v>
                </c:pt>
                <c:pt idx="101">
                  <c:v>1.0288829532325723E-2</c:v>
                </c:pt>
                <c:pt idx="102">
                  <c:v>1.0201588982506133E-2</c:v>
                </c:pt>
                <c:pt idx="103">
                  <c:v>1.0141049814035937E-2</c:v>
                </c:pt>
                <c:pt idx="104">
                  <c:v>1.0087368706012963E-2</c:v>
                </c:pt>
                <c:pt idx="105" formatCode="0.000%">
                  <c:v>1.0031429740432279E-2</c:v>
                </c:pt>
                <c:pt idx="106" formatCode="0.000%">
                  <c:v>9.9961286938109965E-3</c:v>
                </c:pt>
                <c:pt idx="107" formatCode="0.000%">
                  <c:v>9.9565115775006666E-3</c:v>
                </c:pt>
                <c:pt idx="108" formatCode="0.000%">
                  <c:v>9.9204007224530065E-3</c:v>
                </c:pt>
                <c:pt idx="109" formatCode="0.000%">
                  <c:v>9.8864128945942691E-3</c:v>
                </c:pt>
                <c:pt idx="110" formatCode="0.000%">
                  <c:v>9.8627587944973838E-3</c:v>
                </c:pt>
                <c:pt idx="111" formatCode="0.000%">
                  <c:v>9.8425371915014971E-3</c:v>
                </c:pt>
                <c:pt idx="112" formatCode="0.000%">
                  <c:v>9.8026854806889697E-3</c:v>
                </c:pt>
                <c:pt idx="113" formatCode="0.000%">
                  <c:v>9.7890765007310459E-3</c:v>
                </c:pt>
                <c:pt idx="114" formatCode="0.000%">
                  <c:v>9.770026903385038E-3</c:v>
                </c:pt>
                <c:pt idx="115" formatCode="0.000%">
                  <c:v>9.7354579842574424E-3</c:v>
                </c:pt>
                <c:pt idx="116" formatCode="0.000%">
                  <c:v>9.6981860887219926E-3</c:v>
                </c:pt>
                <c:pt idx="117" formatCode="0.000%">
                  <c:v>9.6693941422529069E-3</c:v>
                </c:pt>
                <c:pt idx="118" formatCode="0.000%">
                  <c:v>9.6374903840416772E-3</c:v>
                </c:pt>
                <c:pt idx="119" formatCode="0.000%">
                  <c:v>9.6232341007279343E-3</c:v>
                </c:pt>
                <c:pt idx="120" formatCode="0.000%">
                  <c:v>9.6241116562355272E-3</c:v>
                </c:pt>
                <c:pt idx="121" formatCode="0.000%">
                  <c:v>9.6314824196199363E-3</c:v>
                </c:pt>
                <c:pt idx="122" formatCode="0.000%">
                  <c:v>9.5887841696688531E-3</c:v>
                </c:pt>
                <c:pt idx="123" formatCode="0.000%">
                  <c:v>9.5556842592974481E-3</c:v>
                </c:pt>
                <c:pt idx="124" formatCode="0.000%">
                  <c:v>9.5306770859164367E-3</c:v>
                </c:pt>
              </c:numCache>
            </c:numRef>
          </c:val>
          <c:smooth val="0"/>
          <c:extLst>
            <c:ext xmlns:c16="http://schemas.microsoft.com/office/drawing/2014/chart" uri="{C3380CC4-5D6E-409C-BE32-E72D297353CC}">
              <c16:uniqueId val="{00000001-F60D-4D45-B789-BA419E1C62C4}"/>
            </c:ext>
          </c:extLst>
        </c:ser>
        <c:dLbls>
          <c:showLegendKey val="0"/>
          <c:showVal val="0"/>
          <c:showCatName val="0"/>
          <c:showSerName val="0"/>
          <c:showPercent val="0"/>
          <c:showBubbleSize val="0"/>
        </c:dLbls>
        <c:marker val="1"/>
        <c:smooth val="0"/>
        <c:axId val="3"/>
        <c:axId val="4"/>
      </c:lineChart>
      <c:catAx>
        <c:axId val="747855791"/>
        <c:scaling>
          <c:orientation val="minMax"/>
        </c:scaling>
        <c:delete val="0"/>
        <c:axPos val="b"/>
        <c:majorGridlines/>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0"/>
        <c:tickMarkSkip val="10"/>
        <c:noMultiLvlLbl val="0"/>
      </c:catAx>
      <c:valAx>
        <c:axId val="1"/>
        <c:scaling>
          <c:orientation val="minMax"/>
        </c:scaling>
        <c:delete val="0"/>
        <c:axPos val="l"/>
        <c:majorGridlines/>
        <c:minorGridlines/>
        <c:numFmt formatCode="#,##0" sourceLinked="0"/>
        <c:majorTickMark val="out"/>
        <c:minorTickMark val="none"/>
        <c:tickLblPos val="nextTo"/>
        <c:txPr>
          <a:bodyPr rot="0" vert="horz"/>
          <a:lstStyle/>
          <a:p>
            <a:pPr>
              <a:defRPr sz="1000" b="0" i="0" u="none" strike="noStrike" baseline="0">
                <a:solidFill>
                  <a:srgbClr val="0066CC"/>
                </a:solidFill>
                <a:latin typeface="Arial"/>
                <a:ea typeface="Arial"/>
                <a:cs typeface="Arial"/>
              </a:defRPr>
            </a:pPr>
            <a:endParaRPr lang="en-US"/>
          </a:p>
        </c:txPr>
        <c:crossAx val="747855791"/>
        <c:crosses val="autoZero"/>
        <c:crossBetween val="between"/>
        <c:majorUnit val="1000000"/>
        <c:minorUnit val="500000"/>
        <c:dispUnits>
          <c:builtInUnit val="millions"/>
          <c:dispUnitsLbl>
            <c:layout>
              <c:manualLayout>
                <c:xMode val="edge"/>
                <c:yMode val="edge"/>
                <c:x val="1.3888888888888888E-2"/>
                <c:y val="0.37974846894138231"/>
              </c:manualLayout>
            </c:layout>
            <c:txPr>
              <a:bodyPr rot="-5400000" vert="horz"/>
              <a:lstStyle/>
              <a:p>
                <a:pPr algn="ctr">
                  <a:defRPr sz="1000" b="0" i="0" u="none" strike="noStrike" baseline="0">
                    <a:solidFill>
                      <a:srgbClr val="000000"/>
                    </a:solidFill>
                    <a:latin typeface="Arial"/>
                    <a:ea typeface="Arial"/>
                    <a:cs typeface="Arial"/>
                  </a:defRPr>
                </a:pPr>
                <a:endParaRPr lang="en-US"/>
              </a:p>
            </c:txPr>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txPr>
          <a:bodyPr rot="0" vert="horz"/>
          <a:lstStyle/>
          <a:p>
            <a:pPr>
              <a:defRPr sz="1000" b="0" i="0" u="none" strike="noStrike" baseline="0">
                <a:solidFill>
                  <a:srgbClr val="FF0000"/>
                </a:solidFill>
                <a:latin typeface="Arial"/>
                <a:ea typeface="Arial"/>
                <a:cs typeface="Arial"/>
              </a:defRPr>
            </a:pPr>
            <a:endParaRPr lang="en-US"/>
          </a:p>
        </c:txPr>
        <c:crossAx val="3"/>
        <c:crosses val="max"/>
        <c:crossBetween val="between"/>
        <c:majorUnit val="1.0000000000000002E-2"/>
        <c:minorUnit val="5.000000000000001E-3"/>
      </c:valAx>
    </c:plotArea>
    <c:legend>
      <c:legendPos val="r"/>
      <c:layout>
        <c:manualLayout>
          <c:xMode val="edge"/>
          <c:yMode val="edge"/>
          <c:x val="0.15983431758530184"/>
          <c:y val="0.54115048118985121"/>
          <c:w val="0.35213254593175847"/>
          <c:h val="0.18081714785651792"/>
        </c:manualLayout>
      </c:layout>
      <c:overlay val="0"/>
      <c:spPr>
        <a:solidFill>
          <a:schemeClr val="bg1">
            <a:lumMod val="95000"/>
          </a:schemeClr>
        </a:solidFill>
        <a:ln>
          <a:solidFill>
            <a:sysClr val="windowText" lastClr="000000"/>
          </a:solidFill>
        </a:ln>
      </c:spPr>
      <c:txPr>
        <a:bodyPr/>
        <a:lstStyle/>
        <a:p>
          <a:pPr>
            <a:defRPr sz="620" b="0" i="0" u="none" strike="noStrike" baseline="0">
              <a:solidFill>
                <a:srgbClr val="000000"/>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400" b="0" i="0" u="none" strike="noStrike" baseline="0">
              <a:solidFill>
                <a:srgbClr val="333333"/>
              </a:solidFill>
              <a:latin typeface="Calibri"/>
              <a:ea typeface="Calibri"/>
              <a:cs typeface="Calibri"/>
            </a:defRPr>
          </a:pPr>
          <a:endParaRPr lang="en-US"/>
        </a:p>
      </c:txPr>
    </c:title>
    <c:autoTitleDeleted val="0"/>
    <c:plotArea>
      <c:layout/>
      <c:barChart>
        <c:barDir val="col"/>
        <c:grouping val="clustered"/>
        <c:varyColors val="0"/>
        <c:ser>
          <c:idx val="0"/>
          <c:order val="0"/>
          <c:tx>
            <c:strRef>
              <c:f>'1900-2024'!$L$4</c:f>
              <c:strCache>
                <c:ptCount val="1"/>
                <c:pt idx="0">
                  <c:v>U.S. % Annual Population Growth</c:v>
                </c:pt>
              </c:strCache>
            </c:strRef>
          </c:tx>
          <c:spPr>
            <a:solidFill>
              <a:srgbClr val="4F81BD"/>
            </a:solidFill>
            <a:ln w="25400">
              <a:noFill/>
            </a:ln>
          </c:spPr>
          <c:invertIfNegative val="0"/>
          <c:cat>
            <c:numRef>
              <c:f>'1900-2024'!$C$54:$C$128</c:f>
              <c:numCache>
                <c:formatCode>General</c:formatCode>
                <c:ptCount val="75"/>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numCache>
            </c:numRef>
          </c:cat>
          <c:val>
            <c:numRef>
              <c:f>'1900-2024'!$L$54:$L$128</c:f>
              <c:numCache>
                <c:formatCode>0.0%</c:formatCode>
                <c:ptCount val="75"/>
                <c:pt idx="0">
                  <c:v>2.0667106692737525E-2</c:v>
                </c:pt>
                <c:pt idx="1">
                  <c:v>1.7117276842573803E-2</c:v>
                </c:pt>
                <c:pt idx="2">
                  <c:v>1.7270709313451427E-2</c:v>
                </c:pt>
                <c:pt idx="3">
                  <c:v>1.6702038948989362E-2</c:v>
                </c:pt>
                <c:pt idx="4">
                  <c:v>1.7739965252001832E-2</c:v>
                </c:pt>
                <c:pt idx="5">
                  <c:v>1.782139414525008E-2</c:v>
                </c:pt>
                <c:pt idx="6">
                  <c:v>1.7910007064253053E-2</c:v>
                </c:pt>
                <c:pt idx="7">
                  <c:v>1.8241821841551209E-2</c:v>
                </c:pt>
                <c:pt idx="8">
                  <c:v>1.6849077877127305E-2</c:v>
                </c:pt>
                <c:pt idx="9">
                  <c:v>1.6855511820136559E-2</c:v>
                </c:pt>
                <c:pt idx="10">
                  <c:v>1.5978057379729682E-2</c:v>
                </c:pt>
                <c:pt idx="11">
                  <c:v>1.6715466234204612E-2</c:v>
                </c:pt>
                <c:pt idx="12">
                  <c:v>1.5498854053818567E-2</c:v>
                </c:pt>
                <c:pt idx="13">
                  <c:v>1.4495705968756933E-2</c:v>
                </c:pt>
                <c:pt idx="14">
                  <c:v>1.3987381236723273E-2</c:v>
                </c:pt>
                <c:pt idx="15">
                  <c:v>1.2580189588772717E-2</c:v>
                </c:pt>
                <c:pt idx="16">
                  <c:v>1.1615878293181225E-2</c:v>
                </c:pt>
                <c:pt idx="17">
                  <c:v>1.0948310948311057E-2</c:v>
                </c:pt>
                <c:pt idx="18">
                  <c:v>1.0034622971939244E-2</c:v>
                </c:pt>
                <c:pt idx="19">
                  <c:v>9.8203342202027866E-3</c:v>
                </c:pt>
                <c:pt idx="20">
                  <c:v>1.1718152528407355E-2</c:v>
                </c:pt>
                <c:pt idx="21">
                  <c:v>1.2723601818075414E-2</c:v>
                </c:pt>
                <c:pt idx="22">
                  <c:v>1.0762733493530297E-2</c:v>
                </c:pt>
                <c:pt idx="23">
                  <c:v>9.5904638487631644E-3</c:v>
                </c:pt>
                <c:pt idx="24">
                  <c:v>9.1784681160309578E-3</c:v>
                </c:pt>
                <c:pt idx="25">
                  <c:v>9.9086292517325258E-3</c:v>
                </c:pt>
                <c:pt idx="26">
                  <c:v>9.5474897325129593E-3</c:v>
                </c:pt>
                <c:pt idx="27">
                  <c:v>1.0108468823812666E-2</c:v>
                </c:pt>
                <c:pt idx="28">
                  <c:v>1.0652064348276147E-2</c:v>
                </c:pt>
                <c:pt idx="29">
                  <c:v>1.1096884336321056E-2</c:v>
                </c:pt>
                <c:pt idx="30">
                  <c:v>9.6420874897247266E-3</c:v>
                </c:pt>
                <c:pt idx="31">
                  <c:v>9.8624711189350123E-3</c:v>
                </c:pt>
                <c:pt idx="32">
                  <c:v>9.5787611236524128E-3</c:v>
                </c:pt>
                <c:pt idx="33">
                  <c:v>9.1857172456661917E-3</c:v>
                </c:pt>
                <c:pt idx="34">
                  <c:v>8.6957637558171541E-3</c:v>
                </c:pt>
                <c:pt idx="35">
                  <c:v>8.9006678681224916E-3</c:v>
                </c:pt>
                <c:pt idx="36">
                  <c:v>9.2844773961433535E-3</c:v>
                </c:pt>
                <c:pt idx="37">
                  <c:v>8.9783578267044195E-3</c:v>
                </c:pt>
                <c:pt idx="38">
                  <c:v>9.1213385667530122E-3</c:v>
                </c:pt>
                <c:pt idx="39">
                  <c:v>9.4887913651997557E-3</c:v>
                </c:pt>
                <c:pt idx="40">
                  <c:v>1.1360551659313156E-2</c:v>
                </c:pt>
                <c:pt idx="41">
                  <c:v>1.3452286047359374E-2</c:v>
                </c:pt>
                <c:pt idx="42">
                  <c:v>1.3965475668133109E-2</c:v>
                </c:pt>
                <c:pt idx="43">
                  <c:v>1.3274129287290437E-2</c:v>
                </c:pt>
                <c:pt idx="44">
                  <c:v>1.2338459289240156E-2</c:v>
                </c:pt>
                <c:pt idx="45">
                  <c:v>1.197905186108561E-2</c:v>
                </c:pt>
                <c:pt idx="46">
                  <c:v>1.1702055746250162E-2</c:v>
                </c:pt>
                <c:pt idx="47">
                  <c:v>1.2112370728375454E-2</c:v>
                </c:pt>
                <c:pt idx="48">
                  <c:v>1.1725354566360036E-2</c:v>
                </c:pt>
                <c:pt idx="49">
                  <c:v>1.1549587825443908E-2</c:v>
                </c:pt>
                <c:pt idx="50">
                  <c:v>1.1189832998853122E-2</c:v>
                </c:pt>
                <c:pt idx="51">
                  <c:v>9.9465552128414902E-3</c:v>
                </c:pt>
                <c:pt idx="52">
                  <c:v>9.3211486844242408E-3</c:v>
                </c:pt>
                <c:pt idx="53">
                  <c:v>8.6318586146938436E-3</c:v>
                </c:pt>
                <c:pt idx="54">
                  <c:v>9.297798140528668E-3</c:v>
                </c:pt>
                <c:pt idx="55">
                  <c:v>9.2597402387166738E-3</c:v>
                </c:pt>
                <c:pt idx="56">
                  <c:v>9.6891782380048586E-3</c:v>
                </c:pt>
                <c:pt idx="57">
                  <c:v>9.5559214455429586E-3</c:v>
                </c:pt>
                <c:pt idx="58">
                  <c:v>9.5035273022028299E-3</c:v>
                </c:pt>
                <c:pt idx="59">
                  <c:v>8.8050513965147736E-3</c:v>
                </c:pt>
                <c:pt idx="60">
                  <c:v>8.3306753020095936E-3</c:v>
                </c:pt>
                <c:pt idx="61">
                  <c:v>7.2943420939945991E-3</c:v>
                </c:pt>
                <c:pt idx="62">
                  <c:v>7.3629737771625514E-3</c:v>
                </c:pt>
                <c:pt idx="63">
                  <c:v>6.9526610657626442E-3</c:v>
                </c:pt>
                <c:pt idx="64">
                  <c:v>7.3605720119924722E-3</c:v>
                </c:pt>
                <c:pt idx="65">
                  <c:v>7.3893405140519342E-3</c:v>
                </c:pt>
                <c:pt idx="66">
                  <c:v>7.2730819876549724E-3</c:v>
                </c:pt>
                <c:pt idx="67">
                  <c:v>6.3464941402877617E-3</c:v>
                </c:pt>
                <c:pt idx="68">
                  <c:v>5.2782350145050838E-3</c:v>
                </c:pt>
                <c:pt idx="69">
                  <c:v>4.5641972222469906E-3</c:v>
                </c:pt>
                <c:pt idx="70">
                  <c:v>9.8917779822542684E-3</c:v>
                </c:pt>
                <c:pt idx="71">
                  <c:v>1.5744121770304709E-3</c:v>
                </c:pt>
                <c:pt idx="72">
                  <c:v>5.774051146559156E-3</c:v>
                </c:pt>
                <c:pt idx="73">
                  <c:v>8.3495969360223299E-3</c:v>
                </c:pt>
                <c:pt idx="74">
                  <c:v>9.81204234312405E-3</c:v>
                </c:pt>
              </c:numCache>
            </c:numRef>
          </c:val>
          <c:extLst>
            <c:ext xmlns:c16="http://schemas.microsoft.com/office/drawing/2014/chart" uri="{C3380CC4-5D6E-409C-BE32-E72D297353CC}">
              <c16:uniqueId val="{00000000-00BB-4709-BE30-B45D7858F418}"/>
            </c:ext>
          </c:extLst>
        </c:ser>
        <c:dLbls>
          <c:showLegendKey val="0"/>
          <c:showVal val="0"/>
          <c:showCatName val="0"/>
          <c:showSerName val="0"/>
          <c:showPercent val="0"/>
          <c:showBubbleSize val="0"/>
        </c:dLbls>
        <c:gapWidth val="48"/>
        <c:overlap val="20"/>
        <c:axId val="747847151"/>
        <c:axId val="1"/>
      </c:barChart>
      <c:catAx>
        <c:axId val="747847151"/>
        <c:scaling>
          <c:orientation val="minMax"/>
        </c:scaling>
        <c:delete val="0"/>
        <c:axPos val="b"/>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tickLblSkip val="5"/>
        <c:tickMarkSkip val="4"/>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74784715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676275</xdr:colOff>
      <xdr:row>122</xdr:row>
      <xdr:rowOff>0</xdr:rowOff>
    </xdr:from>
    <xdr:to>
      <xdr:col>17</xdr:col>
      <xdr:colOff>323850</xdr:colOff>
      <xdr:row>134</xdr:row>
      <xdr:rowOff>0</xdr:rowOff>
    </xdr:to>
    <xdr:graphicFrame macro="">
      <xdr:nvGraphicFramePr>
        <xdr:cNvPr id="1182" name="Chart 4">
          <a:extLst>
            <a:ext uri="{FF2B5EF4-FFF2-40B4-BE49-F238E27FC236}">
              <a16:creationId xmlns:a16="http://schemas.microsoft.com/office/drawing/2014/main" id="{A9D23DC8-2ADD-3AA2-219E-6445F89CE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323850</xdr:colOff>
      <xdr:row>98</xdr:row>
      <xdr:rowOff>161925</xdr:rowOff>
    </xdr:from>
    <xdr:to>
      <xdr:col>19</xdr:col>
      <xdr:colOff>219075</xdr:colOff>
      <xdr:row>120</xdr:row>
      <xdr:rowOff>38100</xdr:rowOff>
    </xdr:to>
    <xdr:graphicFrame macro="">
      <xdr:nvGraphicFramePr>
        <xdr:cNvPr id="1183" name="Chart 1">
          <a:extLst>
            <a:ext uri="{FF2B5EF4-FFF2-40B4-BE49-F238E27FC236}">
              <a16:creationId xmlns:a16="http://schemas.microsoft.com/office/drawing/2014/main" id="{45C27BDD-148B-28E1-33BA-BAED59350C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7EEF-1D82-4A47-A240-5BBE27BDE304}">
  <dimension ref="A1:O135"/>
  <sheetViews>
    <sheetView workbookViewId="0">
      <pane ySplit="5" topLeftCell="A108" activePane="bottomLeft" state="frozenSplit"/>
      <selection pane="bottomLeft" activeCell="J128" sqref="J128"/>
    </sheetView>
  </sheetViews>
  <sheetFormatPr defaultRowHeight="15"/>
  <cols>
    <col min="2" max="2" width="13.28515625" bestFit="1" customWidth="1"/>
    <col min="3" max="3" width="5" bestFit="1" customWidth="1"/>
    <col min="4" max="4" width="14.5703125" bestFit="1" customWidth="1"/>
    <col min="5" max="5" width="15.28515625" bestFit="1" customWidth="1"/>
    <col min="6" max="6" width="19.140625" bestFit="1" customWidth="1"/>
    <col min="7" max="9" width="15.28515625" bestFit="1" customWidth="1"/>
    <col min="10" max="10" width="14.28515625" bestFit="1" customWidth="1"/>
    <col min="11" max="11" width="14.28515625" customWidth="1"/>
    <col min="12" max="14" width="14.28515625" bestFit="1" customWidth="1"/>
    <col min="15" max="19" width="15.28515625" bestFit="1" customWidth="1"/>
    <col min="20" max="94" width="16.28515625" bestFit="1" customWidth="1"/>
    <col min="95" max="97" width="12.5703125" bestFit="1" customWidth="1"/>
    <col min="98" max="98" width="12.28515625" bestFit="1" customWidth="1"/>
    <col min="99" max="103" width="12.5703125" bestFit="1" customWidth="1"/>
    <col min="104" max="104" width="12.28515625" bestFit="1" customWidth="1"/>
    <col min="105" max="114" width="11.140625" bestFit="1" customWidth="1"/>
    <col min="115" max="119" width="10.85546875" bestFit="1" customWidth="1"/>
  </cols>
  <sheetData>
    <row r="1" spans="1:13">
      <c r="I1" s="9" t="s">
        <v>53</v>
      </c>
    </row>
    <row r="2" spans="1:13">
      <c r="D2" s="1"/>
    </row>
    <row r="3" spans="1:13">
      <c r="B3" t="s">
        <v>59</v>
      </c>
      <c r="D3" t="s">
        <v>30</v>
      </c>
      <c r="E3" t="s">
        <v>27</v>
      </c>
      <c r="F3" t="s">
        <v>26</v>
      </c>
      <c r="I3" s="9" t="s">
        <v>54</v>
      </c>
    </row>
    <row r="4" spans="1:13">
      <c r="A4" s="11">
        <f t="shared" ref="A4:A67" si="0">D4-B4</f>
        <v>0</v>
      </c>
      <c r="B4" s="7">
        <v>2231000</v>
      </c>
      <c r="C4">
        <v>1900</v>
      </c>
      <c r="D4" s="7">
        <v>2231000</v>
      </c>
      <c r="E4" s="10">
        <v>76094000</v>
      </c>
      <c r="F4" s="14">
        <f t="shared" ref="F4:F35" si="1">D4/E4</f>
        <v>2.9319000183982969E-2</v>
      </c>
      <c r="K4" t="s">
        <v>55</v>
      </c>
      <c r="L4" t="s">
        <v>56</v>
      </c>
    </row>
    <row r="5" spans="1:13">
      <c r="A5" s="11">
        <f t="shared" si="0"/>
        <v>0</v>
      </c>
      <c r="B5" s="7">
        <v>2227000</v>
      </c>
      <c r="C5">
        <v>1901</v>
      </c>
      <c r="D5" s="7">
        <v>2227000</v>
      </c>
      <c r="E5" s="10">
        <v>77584000</v>
      </c>
      <c r="F5" s="14">
        <f t="shared" si="1"/>
        <v>2.8704372035471232E-2</v>
      </c>
      <c r="K5" s="10">
        <f t="shared" ref="K5:K68" si="2">E5-E4</f>
        <v>1490000</v>
      </c>
      <c r="L5" s="15">
        <f t="shared" ref="L5:L68" si="3">E5/E4-1</f>
        <v>1.9581044497595013E-2</v>
      </c>
      <c r="M5" s="15">
        <f t="shared" ref="M5:M68" si="4">D5/D4-1</f>
        <v>-1.7929179740027168E-3</v>
      </c>
    </row>
    <row r="6" spans="1:13">
      <c r="A6" s="11">
        <f t="shared" si="0"/>
        <v>0</v>
      </c>
      <c r="B6" s="7">
        <v>2222000</v>
      </c>
      <c r="C6">
        <v>1902</v>
      </c>
      <c r="D6" s="7">
        <v>2222000</v>
      </c>
      <c r="E6" s="10">
        <v>79163000</v>
      </c>
      <c r="F6" s="14">
        <f t="shared" si="1"/>
        <v>2.8068668443591072E-2</v>
      </c>
      <c r="K6" s="10">
        <f t="shared" si="2"/>
        <v>1579000</v>
      </c>
      <c r="L6" s="15">
        <f t="shared" si="3"/>
        <v>2.03521344607136E-2</v>
      </c>
      <c r="M6" s="15">
        <f t="shared" si="4"/>
        <v>-2.2451728783116076E-3</v>
      </c>
    </row>
    <row r="7" spans="1:13">
      <c r="A7" s="11">
        <f t="shared" si="0"/>
        <v>0</v>
      </c>
      <c r="B7" s="7">
        <v>2217000</v>
      </c>
      <c r="C7">
        <v>1903</v>
      </c>
      <c r="D7" s="7">
        <v>2217000</v>
      </c>
      <c r="E7" s="10">
        <v>80632000</v>
      </c>
      <c r="F7" s="14">
        <f t="shared" si="1"/>
        <v>2.7495287230876079E-2</v>
      </c>
      <c r="K7" s="10">
        <f t="shared" si="2"/>
        <v>1469000</v>
      </c>
      <c r="L7" s="15">
        <f t="shared" si="3"/>
        <v>1.8556648939529907E-2</v>
      </c>
      <c r="M7" s="15">
        <f t="shared" si="4"/>
        <v>-2.2502250225022724E-3</v>
      </c>
    </row>
    <row r="8" spans="1:13">
      <c r="A8" s="11">
        <f t="shared" si="0"/>
        <v>0</v>
      </c>
      <c r="B8" s="7">
        <v>2212000</v>
      </c>
      <c r="C8">
        <v>1904</v>
      </c>
      <c r="D8" s="7">
        <v>2212000</v>
      </c>
      <c r="E8" s="10">
        <v>82166000</v>
      </c>
      <c r="F8" s="14">
        <f t="shared" si="1"/>
        <v>2.692111092179247E-2</v>
      </c>
      <c r="K8" s="10">
        <f t="shared" si="2"/>
        <v>1534000</v>
      </c>
      <c r="L8" s="15">
        <f t="shared" si="3"/>
        <v>1.9024704831828609E-2</v>
      </c>
      <c r="M8" s="15">
        <f t="shared" si="4"/>
        <v>-2.2552999548940411E-3</v>
      </c>
    </row>
    <row r="9" spans="1:13">
      <c r="A9" s="11">
        <f t="shared" si="0"/>
        <v>0</v>
      </c>
      <c r="B9" s="7">
        <v>2211000</v>
      </c>
      <c r="C9">
        <v>1905</v>
      </c>
      <c r="D9" s="7">
        <v>2211000</v>
      </c>
      <c r="E9" s="10">
        <v>83822000</v>
      </c>
      <c r="F9" s="14">
        <f t="shared" si="1"/>
        <v>2.6377323375724751E-2</v>
      </c>
      <c r="K9" s="10">
        <f t="shared" si="2"/>
        <v>1656000</v>
      </c>
      <c r="L9" s="15">
        <f t="shared" si="3"/>
        <v>2.0154321738918846E-2</v>
      </c>
      <c r="M9" s="15">
        <f t="shared" si="4"/>
        <v>-4.5207956600357146E-4</v>
      </c>
    </row>
    <row r="10" spans="1:13">
      <c r="A10" s="11">
        <f t="shared" si="0"/>
        <v>0</v>
      </c>
      <c r="B10" s="7">
        <v>2214000</v>
      </c>
      <c r="C10">
        <v>1906</v>
      </c>
      <c r="D10" s="7">
        <v>2214000</v>
      </c>
      <c r="E10" s="10">
        <v>85450000</v>
      </c>
      <c r="F10" s="14">
        <f t="shared" si="1"/>
        <v>2.5909888823873611E-2</v>
      </c>
      <c r="K10" s="10">
        <f t="shared" si="2"/>
        <v>1628000</v>
      </c>
      <c r="L10" s="15">
        <f t="shared" si="3"/>
        <v>1.9422108754264977E-2</v>
      </c>
      <c r="M10" s="15">
        <f t="shared" si="4"/>
        <v>1.3568521031208647E-3</v>
      </c>
    </row>
    <row r="11" spans="1:13">
      <c r="A11" s="11">
        <f t="shared" si="0"/>
        <v>0</v>
      </c>
      <c r="B11" s="7">
        <v>2217000</v>
      </c>
      <c r="C11">
        <v>1907</v>
      </c>
      <c r="D11" s="7">
        <v>2217000</v>
      </c>
      <c r="E11" s="10">
        <v>87008000</v>
      </c>
      <c r="F11" s="14">
        <f t="shared" si="1"/>
        <v>2.548041559396837E-2</v>
      </c>
      <c r="K11" s="10">
        <f t="shared" si="2"/>
        <v>1558000</v>
      </c>
      <c r="L11" s="15">
        <f t="shared" si="3"/>
        <v>1.8232884727910958E-2</v>
      </c>
      <c r="M11" s="15">
        <f t="shared" si="4"/>
        <v>1.3550135501354532E-3</v>
      </c>
    </row>
    <row r="12" spans="1:13">
      <c r="A12" s="11">
        <f t="shared" si="0"/>
        <v>0</v>
      </c>
      <c r="B12" s="7">
        <v>2220000</v>
      </c>
      <c r="C12">
        <v>1908</v>
      </c>
      <c r="D12" s="7">
        <v>2220000</v>
      </c>
      <c r="E12" s="10">
        <v>88710000</v>
      </c>
      <c r="F12" s="14">
        <f t="shared" si="1"/>
        <v>2.5025363544132567E-2</v>
      </c>
      <c r="K12" s="10">
        <f t="shared" si="2"/>
        <v>1702000</v>
      </c>
      <c r="L12" s="15">
        <f t="shared" si="3"/>
        <v>1.9561419639573474E-2</v>
      </c>
      <c r="M12" s="15">
        <f t="shared" si="4"/>
        <v>1.3531799729364913E-3</v>
      </c>
    </row>
    <row r="13" spans="1:13">
      <c r="A13" s="11">
        <f t="shared" si="0"/>
        <v>0</v>
      </c>
      <c r="B13" s="7">
        <v>2223000</v>
      </c>
      <c r="C13">
        <v>1909</v>
      </c>
      <c r="D13" s="7">
        <v>2223000</v>
      </c>
      <c r="E13" s="10">
        <v>90490000</v>
      </c>
      <c r="F13" s="14">
        <f t="shared" si="1"/>
        <v>2.4566250414410431E-2</v>
      </c>
      <c r="K13" s="10">
        <f t="shared" si="2"/>
        <v>1780000</v>
      </c>
      <c r="L13" s="15">
        <f t="shared" si="3"/>
        <v>2.0065381580430586E-2</v>
      </c>
      <c r="M13" s="15">
        <f t="shared" si="4"/>
        <v>1.3513513513514486E-3</v>
      </c>
    </row>
    <row r="14" spans="1:13">
      <c r="A14" s="11">
        <f t="shared" si="0"/>
        <v>0</v>
      </c>
      <c r="B14" s="7">
        <v>2228000</v>
      </c>
      <c r="C14">
        <v>1910</v>
      </c>
      <c r="D14" s="7">
        <v>2228000</v>
      </c>
      <c r="E14" s="10">
        <v>92407000</v>
      </c>
      <c r="F14" s="14">
        <f t="shared" si="1"/>
        <v>2.4110727542285756E-2</v>
      </c>
      <c r="K14" s="10">
        <f t="shared" si="2"/>
        <v>1917000</v>
      </c>
      <c r="L14" s="15">
        <f t="shared" si="3"/>
        <v>2.1184661288540241E-2</v>
      </c>
      <c r="M14" s="15">
        <f t="shared" si="4"/>
        <v>2.2492127755284752E-3</v>
      </c>
    </row>
    <row r="15" spans="1:13">
      <c r="A15" s="11">
        <f t="shared" si="0"/>
        <v>0</v>
      </c>
      <c r="B15" s="7">
        <v>2249000</v>
      </c>
      <c r="C15">
        <v>1911</v>
      </c>
      <c r="D15" s="7">
        <v>2249000</v>
      </c>
      <c r="E15" s="10">
        <v>93863000</v>
      </c>
      <c r="F15" s="14">
        <f t="shared" si="1"/>
        <v>2.3960453000649883E-2</v>
      </c>
      <c r="K15" s="10">
        <f t="shared" si="2"/>
        <v>1456000</v>
      </c>
      <c r="L15" s="15">
        <f t="shared" si="3"/>
        <v>1.5756382092265708E-2</v>
      </c>
      <c r="M15" s="15">
        <f t="shared" si="4"/>
        <v>9.4254937163376074E-3</v>
      </c>
    </row>
    <row r="16" spans="1:13">
      <c r="A16" s="11">
        <f t="shared" si="0"/>
        <v>0</v>
      </c>
      <c r="B16" s="7">
        <v>2279000</v>
      </c>
      <c r="C16">
        <v>1912</v>
      </c>
      <c r="D16" s="7">
        <v>2279000</v>
      </c>
      <c r="E16" s="10">
        <v>95335000</v>
      </c>
      <c r="F16" s="14">
        <f t="shared" si="1"/>
        <v>2.3905176482928621E-2</v>
      </c>
      <c r="K16" s="10">
        <f t="shared" si="2"/>
        <v>1472000</v>
      </c>
      <c r="L16" s="15">
        <f t="shared" si="3"/>
        <v>1.5682430776770451E-2</v>
      </c>
      <c r="M16" s="15">
        <f t="shared" si="4"/>
        <v>1.3339261894175225E-2</v>
      </c>
    </row>
    <row r="17" spans="1:13">
      <c r="A17" s="11">
        <f t="shared" si="0"/>
        <v>0</v>
      </c>
      <c r="B17" s="7">
        <v>2305000</v>
      </c>
      <c r="C17">
        <v>1913</v>
      </c>
      <c r="D17" s="7">
        <v>2305000</v>
      </c>
      <c r="E17" s="10">
        <v>97225000</v>
      </c>
      <c r="F17" s="14">
        <f t="shared" si="1"/>
        <v>2.370789406016971E-2</v>
      </c>
      <c r="K17" s="10">
        <f t="shared" si="2"/>
        <v>1890000</v>
      </c>
      <c r="L17" s="15">
        <f t="shared" si="3"/>
        <v>1.982482823726861E-2</v>
      </c>
      <c r="M17" s="15">
        <f t="shared" si="4"/>
        <v>1.1408512505484802E-2</v>
      </c>
    </row>
    <row r="18" spans="1:13">
      <c r="A18" s="11">
        <f t="shared" si="0"/>
        <v>0</v>
      </c>
      <c r="B18" s="7">
        <v>2338000</v>
      </c>
      <c r="C18">
        <v>1914</v>
      </c>
      <c r="D18" s="7">
        <v>2338000</v>
      </c>
      <c r="E18" s="10">
        <v>99111000</v>
      </c>
      <c r="F18" s="14">
        <f t="shared" si="1"/>
        <v>2.3589712544520788E-2</v>
      </c>
      <c r="K18" s="10">
        <f t="shared" si="2"/>
        <v>1886000</v>
      </c>
      <c r="L18" s="15">
        <f t="shared" si="3"/>
        <v>1.9398302905631271E-2</v>
      </c>
      <c r="M18" s="15">
        <f t="shared" si="4"/>
        <v>1.4316702819956673E-2</v>
      </c>
    </row>
    <row r="19" spans="1:13">
      <c r="A19" s="11">
        <f t="shared" si="0"/>
        <v>0</v>
      </c>
      <c r="B19" s="7">
        <v>2366000</v>
      </c>
      <c r="C19">
        <v>1915</v>
      </c>
      <c r="D19" s="7">
        <v>2366000</v>
      </c>
      <c r="E19" s="10">
        <v>100546000</v>
      </c>
      <c r="F19" s="14">
        <f t="shared" si="1"/>
        <v>2.3531517912199391E-2</v>
      </c>
      <c r="K19" s="10">
        <f t="shared" si="2"/>
        <v>1435000</v>
      </c>
      <c r="L19" s="15">
        <f t="shared" si="3"/>
        <v>1.4478715783313723E-2</v>
      </c>
      <c r="M19" s="15">
        <f t="shared" si="4"/>
        <v>1.1976047904191711E-2</v>
      </c>
    </row>
    <row r="20" spans="1:13">
      <c r="A20" s="11">
        <f t="shared" si="0"/>
        <v>0</v>
      </c>
      <c r="B20" s="7">
        <v>2376000</v>
      </c>
      <c r="C20">
        <v>1916</v>
      </c>
      <c r="D20" s="7">
        <v>2376000</v>
      </c>
      <c r="E20" s="10">
        <v>101961000</v>
      </c>
      <c r="F20" s="14">
        <f t="shared" si="1"/>
        <v>2.3303027628210786E-2</v>
      </c>
      <c r="K20" s="10">
        <f t="shared" si="2"/>
        <v>1415000</v>
      </c>
      <c r="L20" s="15">
        <f t="shared" si="3"/>
        <v>1.4073160543432772E-2</v>
      </c>
      <c r="M20" s="15">
        <f t="shared" si="4"/>
        <v>4.2265426880812029E-3</v>
      </c>
    </row>
    <row r="21" spans="1:13">
      <c r="A21" s="11">
        <f t="shared" si="0"/>
        <v>0</v>
      </c>
      <c r="B21" s="7">
        <v>2382000</v>
      </c>
      <c r="C21">
        <v>1917</v>
      </c>
      <c r="D21" s="7">
        <v>2382000</v>
      </c>
      <c r="E21" s="10">
        <v>103268000</v>
      </c>
      <c r="F21" s="14">
        <f t="shared" si="1"/>
        <v>2.3066196692102102E-2</v>
      </c>
      <c r="K21" s="10">
        <f t="shared" si="2"/>
        <v>1307000</v>
      </c>
      <c r="L21" s="15">
        <f t="shared" si="3"/>
        <v>1.2818626729828031E-2</v>
      </c>
      <c r="M21" s="15">
        <f t="shared" si="4"/>
        <v>2.525252525252597E-3</v>
      </c>
    </row>
    <row r="22" spans="1:13">
      <c r="A22" s="11">
        <f t="shared" si="0"/>
        <v>0</v>
      </c>
      <c r="B22" s="7">
        <v>2351000</v>
      </c>
      <c r="C22">
        <v>1918</v>
      </c>
      <c r="D22" s="7">
        <v>2351000</v>
      </c>
      <c r="E22" s="10">
        <v>103208000</v>
      </c>
      <c r="F22" s="14">
        <f t="shared" si="1"/>
        <v>2.2779241919231068E-2</v>
      </c>
      <c r="K22" s="10">
        <f t="shared" si="2"/>
        <v>-60000</v>
      </c>
      <c r="L22" s="15">
        <f t="shared" si="3"/>
        <v>-5.8101251113606978E-4</v>
      </c>
      <c r="M22" s="15">
        <f t="shared" si="4"/>
        <v>-1.3014273719563429E-2</v>
      </c>
    </row>
    <row r="23" spans="1:13">
      <c r="A23" s="11">
        <f t="shared" si="0"/>
        <v>0</v>
      </c>
      <c r="B23" s="7">
        <v>2379000</v>
      </c>
      <c r="C23">
        <v>1919</v>
      </c>
      <c r="D23" s="7">
        <v>2379000</v>
      </c>
      <c r="E23" s="10">
        <v>104514000</v>
      </c>
      <c r="F23" s="14">
        <f t="shared" si="1"/>
        <v>2.2762500717607211E-2</v>
      </c>
      <c r="K23" s="10">
        <f t="shared" si="2"/>
        <v>1306000</v>
      </c>
      <c r="L23" s="15">
        <f t="shared" si="3"/>
        <v>1.2654057824974752E-2</v>
      </c>
      <c r="M23" s="15">
        <f t="shared" si="4"/>
        <v>1.1909825606124969E-2</v>
      </c>
    </row>
    <row r="24" spans="1:13">
      <c r="A24" s="11">
        <f t="shared" si="0"/>
        <v>0</v>
      </c>
      <c r="B24" s="7">
        <v>2400000</v>
      </c>
      <c r="C24">
        <v>1920</v>
      </c>
      <c r="D24" s="7">
        <v>2400000</v>
      </c>
      <c r="E24" s="10">
        <v>106461000</v>
      </c>
      <c r="F24" s="14">
        <f t="shared" si="1"/>
        <v>2.2543466621579734E-2</v>
      </c>
      <c r="K24" s="10">
        <f t="shared" si="2"/>
        <v>1947000</v>
      </c>
      <c r="L24" s="15">
        <f t="shared" si="3"/>
        <v>1.8629083185027762E-2</v>
      </c>
      <c r="M24" s="15">
        <f t="shared" si="4"/>
        <v>8.8272383354350836E-3</v>
      </c>
    </row>
    <row r="25" spans="1:13">
      <c r="A25" s="11">
        <f t="shared" si="0"/>
        <v>0</v>
      </c>
      <c r="B25" s="7">
        <v>2407000</v>
      </c>
      <c r="C25">
        <v>1921</v>
      </c>
      <c r="D25" s="7">
        <v>2407000</v>
      </c>
      <c r="E25" s="10">
        <v>108538000</v>
      </c>
      <c r="F25" s="14">
        <f t="shared" si="1"/>
        <v>2.2176564889716043E-2</v>
      </c>
      <c r="K25" s="10">
        <f t="shared" si="2"/>
        <v>2077000</v>
      </c>
      <c r="L25" s="15">
        <f t="shared" si="3"/>
        <v>1.9509491738758822E-2</v>
      </c>
      <c r="M25" s="15">
        <f t="shared" si="4"/>
        <v>2.9166666666666785E-3</v>
      </c>
    </row>
    <row r="26" spans="1:13">
      <c r="A26" s="11">
        <f t="shared" si="0"/>
        <v>0</v>
      </c>
      <c r="B26" s="7">
        <v>2428000</v>
      </c>
      <c r="C26">
        <v>1922</v>
      </c>
      <c r="D26" s="7">
        <v>2428000</v>
      </c>
      <c r="E26" s="10">
        <v>110049000</v>
      </c>
      <c r="F26" s="14">
        <f t="shared" si="1"/>
        <v>2.2062899253968687E-2</v>
      </c>
      <c r="K26" s="10">
        <f t="shared" si="2"/>
        <v>1511000</v>
      </c>
      <c r="L26" s="15">
        <f t="shared" si="3"/>
        <v>1.3921391586356746E-2</v>
      </c>
      <c r="M26" s="15">
        <f t="shared" si="4"/>
        <v>8.7245533859576785E-3</v>
      </c>
    </row>
    <row r="27" spans="1:13">
      <c r="A27" s="11">
        <f t="shared" si="0"/>
        <v>0</v>
      </c>
      <c r="B27" s="7">
        <v>2425000</v>
      </c>
      <c r="C27">
        <v>1923</v>
      </c>
      <c r="D27" s="7">
        <v>2425000</v>
      </c>
      <c r="E27" s="10">
        <v>111947000</v>
      </c>
      <c r="F27" s="14">
        <f t="shared" si="1"/>
        <v>2.1662036499414901E-2</v>
      </c>
      <c r="K27" s="10">
        <f t="shared" si="2"/>
        <v>1898000</v>
      </c>
      <c r="L27" s="15">
        <f t="shared" si="3"/>
        <v>1.7246862761133741E-2</v>
      </c>
      <c r="M27" s="15">
        <f t="shared" si="4"/>
        <v>-1.2355848434926209E-3</v>
      </c>
    </row>
    <row r="28" spans="1:13">
      <c r="A28" s="11">
        <f t="shared" si="0"/>
        <v>0</v>
      </c>
      <c r="B28" s="7">
        <v>2420000</v>
      </c>
      <c r="C28">
        <v>1924</v>
      </c>
      <c r="D28" s="7">
        <v>2420000</v>
      </c>
      <c r="E28" s="10">
        <v>114109000</v>
      </c>
      <c r="F28" s="14">
        <f t="shared" si="1"/>
        <v>2.1207792549229245E-2</v>
      </c>
      <c r="K28" s="10">
        <f t="shared" si="2"/>
        <v>2162000</v>
      </c>
      <c r="L28" s="15">
        <f t="shared" si="3"/>
        <v>1.931271047906602E-2</v>
      </c>
      <c r="M28" s="15">
        <f t="shared" si="4"/>
        <v>-2.0618556701030855E-3</v>
      </c>
    </row>
    <row r="29" spans="1:13">
      <c r="A29" s="11">
        <f t="shared" si="0"/>
        <v>0</v>
      </c>
      <c r="B29" s="7">
        <v>2427000</v>
      </c>
      <c r="C29">
        <v>1925</v>
      </c>
      <c r="D29" s="7">
        <v>2427000</v>
      </c>
      <c r="E29" s="10">
        <v>115829000</v>
      </c>
      <c r="F29" s="14">
        <f t="shared" si="1"/>
        <v>2.0953301850141156E-2</v>
      </c>
      <c r="K29" s="10">
        <f t="shared" si="2"/>
        <v>1720000</v>
      </c>
      <c r="L29" s="15">
        <f t="shared" si="3"/>
        <v>1.5073307101105105E-2</v>
      </c>
      <c r="M29" s="15">
        <f t="shared" si="4"/>
        <v>2.892561983470987E-3</v>
      </c>
    </row>
    <row r="30" spans="1:13">
      <c r="A30" s="11">
        <f t="shared" si="0"/>
        <v>0</v>
      </c>
      <c r="B30" s="7">
        <v>2432000</v>
      </c>
      <c r="C30">
        <v>1926</v>
      </c>
      <c r="D30" s="7">
        <v>2432000</v>
      </c>
      <c r="E30" s="10">
        <v>117397000</v>
      </c>
      <c r="F30" s="14">
        <f t="shared" si="1"/>
        <v>2.0716031925858414E-2</v>
      </c>
      <c r="K30" s="10">
        <f t="shared" si="2"/>
        <v>1568000</v>
      </c>
      <c r="L30" s="15">
        <f t="shared" si="3"/>
        <v>1.3537197074998453E-2</v>
      </c>
      <c r="M30" s="15">
        <f t="shared" si="4"/>
        <v>2.0601565718993964E-3</v>
      </c>
    </row>
    <row r="31" spans="1:13">
      <c r="A31" s="11">
        <f t="shared" si="0"/>
        <v>0</v>
      </c>
      <c r="B31" s="7">
        <v>2441000</v>
      </c>
      <c r="C31">
        <v>1927</v>
      </c>
      <c r="D31" s="7">
        <v>2441000</v>
      </c>
      <c r="E31" s="10">
        <v>119035000</v>
      </c>
      <c r="F31" s="14">
        <f t="shared" si="1"/>
        <v>2.0506573696811862E-2</v>
      </c>
      <c r="K31" s="10">
        <f t="shared" si="2"/>
        <v>1638000</v>
      </c>
      <c r="L31" s="15">
        <f t="shared" si="3"/>
        <v>1.3952656371116756E-2</v>
      </c>
      <c r="M31" s="15">
        <f t="shared" si="4"/>
        <v>3.7006578947369473E-3</v>
      </c>
    </row>
    <row r="32" spans="1:13">
      <c r="A32" s="11">
        <f t="shared" si="0"/>
        <v>0</v>
      </c>
      <c r="B32" s="7">
        <v>2450000</v>
      </c>
      <c r="C32">
        <v>1928</v>
      </c>
      <c r="D32" s="7">
        <v>2450000</v>
      </c>
      <c r="E32" s="10">
        <v>120509000</v>
      </c>
      <c r="F32" s="14">
        <f t="shared" si="1"/>
        <v>2.0330431751985328E-2</v>
      </c>
      <c r="K32" s="10">
        <f t="shared" si="2"/>
        <v>1474000</v>
      </c>
      <c r="L32" s="15">
        <f t="shared" si="3"/>
        <v>1.2382912588734474E-2</v>
      </c>
      <c r="M32" s="15">
        <f t="shared" si="4"/>
        <v>3.6870135190496534E-3</v>
      </c>
    </row>
    <row r="33" spans="1:13">
      <c r="A33" s="11">
        <f t="shared" si="0"/>
        <v>0</v>
      </c>
      <c r="B33" s="7">
        <v>2460000</v>
      </c>
      <c r="C33">
        <v>1929</v>
      </c>
      <c r="D33" s="7">
        <v>2460000</v>
      </c>
      <c r="E33" s="10">
        <v>121767000</v>
      </c>
      <c r="F33" s="14">
        <f t="shared" si="1"/>
        <v>2.0202517923575351E-2</v>
      </c>
      <c r="K33" s="10">
        <f t="shared" si="2"/>
        <v>1258000</v>
      </c>
      <c r="L33" s="15">
        <f t="shared" si="3"/>
        <v>1.0439054344488774E-2</v>
      </c>
      <c r="M33" s="15">
        <f t="shared" si="4"/>
        <v>4.0816326530612734E-3</v>
      </c>
    </row>
    <row r="34" spans="1:13">
      <c r="A34" s="11">
        <f t="shared" si="0"/>
        <v>0</v>
      </c>
      <c r="B34" s="7">
        <v>2475000</v>
      </c>
      <c r="C34">
        <v>1930</v>
      </c>
      <c r="D34" s="7">
        <v>2475000</v>
      </c>
      <c r="E34" s="10">
        <v>123076741</v>
      </c>
      <c r="F34" s="14">
        <f t="shared" si="1"/>
        <v>2.0109404749350652E-2</v>
      </c>
      <c r="K34" s="10">
        <f t="shared" si="2"/>
        <v>1309741</v>
      </c>
      <c r="L34" s="15">
        <f t="shared" si="3"/>
        <v>1.075612440152085E-2</v>
      </c>
      <c r="M34" s="15">
        <f t="shared" si="4"/>
        <v>6.0975609756097615E-3</v>
      </c>
    </row>
    <row r="35" spans="1:13">
      <c r="A35" s="11">
        <f t="shared" si="0"/>
        <v>0</v>
      </c>
      <c r="B35" s="7">
        <v>2482000</v>
      </c>
      <c r="C35">
        <v>1931</v>
      </c>
      <c r="D35" s="7">
        <v>2482000</v>
      </c>
      <c r="E35" s="10">
        <v>124039648</v>
      </c>
      <c r="F35" s="14">
        <f t="shared" si="1"/>
        <v>2.0009731082113357E-2</v>
      </c>
      <c r="K35" s="10">
        <f t="shared" si="2"/>
        <v>962907</v>
      </c>
      <c r="L35" s="15">
        <f t="shared" si="3"/>
        <v>7.8236309490840039E-3</v>
      </c>
      <c r="M35" s="15">
        <f t="shared" si="4"/>
        <v>2.8282828282828465E-3</v>
      </c>
    </row>
    <row r="36" spans="1:13">
      <c r="A36" s="11">
        <f t="shared" si="0"/>
        <v>0</v>
      </c>
      <c r="B36" s="7">
        <v>2489000</v>
      </c>
      <c r="C36">
        <v>1932</v>
      </c>
      <c r="D36" s="7">
        <v>2489000</v>
      </c>
      <c r="E36" s="10">
        <v>124840471</v>
      </c>
      <c r="F36" s="14">
        <f t="shared" ref="F36:F67" si="5">D36/E36</f>
        <v>1.9937444805058449E-2</v>
      </c>
      <c r="K36" s="10">
        <f t="shared" si="2"/>
        <v>800823</v>
      </c>
      <c r="L36" s="15">
        <f t="shared" si="3"/>
        <v>6.4561856866927059E-3</v>
      </c>
      <c r="M36" s="15">
        <f t="shared" si="4"/>
        <v>2.8203062046736616E-3</v>
      </c>
    </row>
    <row r="37" spans="1:13">
      <c r="A37" s="11">
        <f t="shared" si="0"/>
        <v>0</v>
      </c>
      <c r="B37" s="7">
        <v>2495000</v>
      </c>
      <c r="C37">
        <v>1933</v>
      </c>
      <c r="D37" s="7">
        <v>2495000</v>
      </c>
      <c r="E37" s="10">
        <v>125578763</v>
      </c>
      <c r="F37" s="14">
        <f t="shared" si="5"/>
        <v>1.9868009051817147E-2</v>
      </c>
      <c r="K37" s="10">
        <f t="shared" si="2"/>
        <v>738292</v>
      </c>
      <c r="L37" s="15">
        <f t="shared" si="3"/>
        <v>5.9138834873508905E-3</v>
      </c>
      <c r="M37" s="15">
        <f t="shared" si="4"/>
        <v>2.4106066693452277E-3</v>
      </c>
    </row>
    <row r="38" spans="1:13">
      <c r="A38" s="11">
        <f t="shared" si="0"/>
        <v>0</v>
      </c>
      <c r="B38" s="7">
        <v>2510000</v>
      </c>
      <c r="C38">
        <v>1934</v>
      </c>
      <c r="D38" s="7">
        <v>2510000</v>
      </c>
      <c r="E38" s="10">
        <v>126373773</v>
      </c>
      <c r="F38" s="14">
        <f t="shared" si="5"/>
        <v>1.9861716085662805E-2</v>
      </c>
      <c r="K38" s="10">
        <f t="shared" si="2"/>
        <v>795010</v>
      </c>
      <c r="L38" s="15">
        <f t="shared" si="3"/>
        <v>6.3307678862867256E-3</v>
      </c>
      <c r="M38" s="15">
        <f t="shared" si="4"/>
        <v>6.0120240480960874E-3</v>
      </c>
    </row>
    <row r="39" spans="1:13">
      <c r="A39" s="11">
        <f t="shared" si="0"/>
        <v>0</v>
      </c>
      <c r="B39" s="7">
        <v>2524000</v>
      </c>
      <c r="C39">
        <v>1935</v>
      </c>
      <c r="D39" s="7">
        <v>2524000</v>
      </c>
      <c r="E39" s="10">
        <v>127250232</v>
      </c>
      <c r="F39" s="14">
        <f t="shared" si="5"/>
        <v>1.983493436774245E-2</v>
      </c>
      <c r="K39" s="10">
        <f t="shared" si="2"/>
        <v>876459</v>
      </c>
      <c r="L39" s="15">
        <f t="shared" si="3"/>
        <v>6.9354501269816016E-3</v>
      </c>
      <c r="M39" s="15">
        <f t="shared" si="4"/>
        <v>5.5776892430279279E-3</v>
      </c>
    </row>
    <row r="40" spans="1:13">
      <c r="A40" s="11">
        <f t="shared" si="0"/>
        <v>0</v>
      </c>
      <c r="B40" s="7">
        <v>2509000</v>
      </c>
      <c r="C40">
        <v>1936</v>
      </c>
      <c r="D40" s="7">
        <v>2509000</v>
      </c>
      <c r="E40" s="10">
        <v>128053180</v>
      </c>
      <c r="F40" s="14">
        <f t="shared" si="5"/>
        <v>1.9593422045434562E-2</v>
      </c>
      <c r="K40" s="10">
        <f t="shared" si="2"/>
        <v>802948</v>
      </c>
      <c r="L40" s="15">
        <f t="shared" si="3"/>
        <v>6.309992425004074E-3</v>
      </c>
      <c r="M40" s="15">
        <f t="shared" si="4"/>
        <v>-5.942947702060275E-3</v>
      </c>
    </row>
    <row r="41" spans="1:13">
      <c r="A41" s="11">
        <f t="shared" si="0"/>
        <v>0</v>
      </c>
      <c r="B41" s="7">
        <v>2498000</v>
      </c>
      <c r="C41">
        <v>1937</v>
      </c>
      <c r="D41" s="7">
        <v>2498000</v>
      </c>
      <c r="E41" s="10">
        <v>128824829</v>
      </c>
      <c r="F41" s="14">
        <f t="shared" si="5"/>
        <v>1.9390671964330728E-2</v>
      </c>
      <c r="K41" s="10">
        <f t="shared" si="2"/>
        <v>771649</v>
      </c>
      <c r="L41" s="15">
        <f t="shared" si="3"/>
        <v>6.0260041960691346E-3</v>
      </c>
      <c r="M41" s="15">
        <f t="shared" si="4"/>
        <v>-4.3842168194500042E-3</v>
      </c>
    </row>
    <row r="42" spans="1:13">
      <c r="A42" s="11">
        <f t="shared" si="0"/>
        <v>0</v>
      </c>
      <c r="B42" s="7">
        <v>2494000</v>
      </c>
      <c r="C42">
        <v>1938</v>
      </c>
      <c r="D42" s="7">
        <v>2494000</v>
      </c>
      <c r="E42" s="10">
        <v>129824939</v>
      </c>
      <c r="F42" s="14">
        <f t="shared" si="5"/>
        <v>1.9210484666586286E-2</v>
      </c>
      <c r="K42" s="10">
        <f t="shared" si="2"/>
        <v>1000110</v>
      </c>
      <c r="L42" s="15">
        <f t="shared" si="3"/>
        <v>7.7633326414119352E-3</v>
      </c>
      <c r="M42" s="15">
        <f t="shared" si="4"/>
        <v>-1.6012810248198228E-3</v>
      </c>
    </row>
    <row r="43" spans="1:13">
      <c r="A43" s="11">
        <f t="shared" si="0"/>
        <v>0</v>
      </c>
      <c r="B43" s="7">
        <v>2520000</v>
      </c>
      <c r="C43">
        <v>1939</v>
      </c>
      <c r="D43" s="7">
        <v>2520000</v>
      </c>
      <c r="E43" s="10">
        <v>130879718</v>
      </c>
      <c r="F43" s="14">
        <f t="shared" si="5"/>
        <v>1.9254320214840318E-2</v>
      </c>
      <c r="K43" s="10">
        <f t="shared" si="2"/>
        <v>1054779</v>
      </c>
      <c r="L43" s="15">
        <f t="shared" si="3"/>
        <v>8.1246254234712545E-3</v>
      </c>
      <c r="M43" s="15">
        <f t="shared" si="4"/>
        <v>1.0425020048115519E-2</v>
      </c>
    </row>
    <row r="44" spans="1:13">
      <c r="A44" s="11">
        <f t="shared" si="0"/>
        <v>0</v>
      </c>
      <c r="B44" s="7">
        <v>2537000</v>
      </c>
      <c r="C44">
        <v>1940</v>
      </c>
      <c r="D44" s="7">
        <v>2537000</v>
      </c>
      <c r="E44" s="10">
        <v>132122446</v>
      </c>
      <c r="F44" s="14">
        <f t="shared" si="5"/>
        <v>1.9201884893956626E-2</v>
      </c>
      <c r="K44" s="10">
        <f t="shared" si="2"/>
        <v>1242728</v>
      </c>
      <c r="L44" s="15">
        <f t="shared" si="3"/>
        <v>9.4951916079160092E-3</v>
      </c>
      <c r="M44" s="15">
        <f t="shared" si="4"/>
        <v>6.7460317460317221E-3</v>
      </c>
    </row>
    <row r="45" spans="1:13">
      <c r="A45" s="11">
        <f t="shared" si="0"/>
        <v>0</v>
      </c>
      <c r="B45" s="7">
        <v>2491000</v>
      </c>
      <c r="C45">
        <v>1941</v>
      </c>
      <c r="D45" s="7">
        <v>2491000</v>
      </c>
      <c r="E45" s="10">
        <v>133402471</v>
      </c>
      <c r="F45" s="14">
        <f t="shared" si="5"/>
        <v>1.8672817537240372E-2</v>
      </c>
      <c r="K45" s="10">
        <f t="shared" si="2"/>
        <v>1280025</v>
      </c>
      <c r="L45" s="15">
        <f t="shared" si="3"/>
        <v>9.6881721369281859E-3</v>
      </c>
      <c r="M45" s="15">
        <f t="shared" si="4"/>
        <v>-1.8131651556957062E-2</v>
      </c>
    </row>
    <row r="46" spans="1:13">
      <c r="A46" s="11">
        <f t="shared" si="0"/>
        <v>0</v>
      </c>
      <c r="B46" s="7">
        <v>2439000</v>
      </c>
      <c r="C46">
        <v>1942</v>
      </c>
      <c r="D46" s="7">
        <v>2439000</v>
      </c>
      <c r="E46" s="10">
        <v>134859553</v>
      </c>
      <c r="F46" s="14">
        <f t="shared" si="5"/>
        <v>1.8085481864232488E-2</v>
      </c>
      <c r="K46" s="10">
        <f t="shared" si="2"/>
        <v>1457082</v>
      </c>
      <c r="L46" s="15">
        <f t="shared" si="3"/>
        <v>1.092245135399339E-2</v>
      </c>
      <c r="M46" s="15">
        <f t="shared" si="4"/>
        <v>-2.0875150541950993E-2</v>
      </c>
    </row>
    <row r="47" spans="1:13">
      <c r="A47" s="11">
        <f t="shared" si="0"/>
        <v>0</v>
      </c>
      <c r="B47" s="7">
        <v>2334000</v>
      </c>
      <c r="C47">
        <v>1943</v>
      </c>
      <c r="D47" s="7">
        <v>2334000</v>
      </c>
      <c r="E47" s="10">
        <v>136739353</v>
      </c>
      <c r="F47" s="14">
        <f t="shared" si="5"/>
        <v>1.7068970627643676E-2</v>
      </c>
      <c r="K47" s="10">
        <f t="shared" si="2"/>
        <v>1879800</v>
      </c>
      <c r="L47" s="15">
        <f t="shared" si="3"/>
        <v>1.3938945800895608E-2</v>
      </c>
      <c r="M47" s="15">
        <f t="shared" si="4"/>
        <v>-4.3050430504305015E-2</v>
      </c>
    </row>
    <row r="48" spans="1:13">
      <c r="A48" s="11">
        <f t="shared" si="0"/>
        <v>0</v>
      </c>
      <c r="B48" s="7">
        <v>2301000</v>
      </c>
      <c r="C48">
        <v>1944</v>
      </c>
      <c r="D48" s="7">
        <v>2301000</v>
      </c>
      <c r="E48" s="10">
        <v>138397345</v>
      </c>
      <c r="F48" s="14">
        <f t="shared" si="5"/>
        <v>1.6626041489451984E-2</v>
      </c>
      <c r="K48" s="10">
        <f t="shared" si="2"/>
        <v>1657992</v>
      </c>
      <c r="L48" s="15">
        <f t="shared" si="3"/>
        <v>1.2125199978092693E-2</v>
      </c>
      <c r="M48" s="15">
        <f t="shared" si="4"/>
        <v>-1.4138817480719768E-2</v>
      </c>
    </row>
    <row r="49" spans="1:13">
      <c r="A49" s="11">
        <f t="shared" si="0"/>
        <v>0</v>
      </c>
      <c r="B49" s="7">
        <v>2308000</v>
      </c>
      <c r="C49">
        <v>1945</v>
      </c>
      <c r="D49" s="7">
        <v>2308000</v>
      </c>
      <c r="E49" s="10">
        <v>139928165</v>
      </c>
      <c r="F49" s="14">
        <f t="shared" si="5"/>
        <v>1.6494177566038975E-2</v>
      </c>
      <c r="K49" s="10">
        <f t="shared" si="2"/>
        <v>1530820</v>
      </c>
      <c r="L49" s="15">
        <f t="shared" si="3"/>
        <v>1.1061050340235967E-2</v>
      </c>
      <c r="M49" s="15">
        <f t="shared" si="4"/>
        <v>3.042155584528361E-3</v>
      </c>
    </row>
    <row r="50" spans="1:13">
      <c r="A50" s="11">
        <f t="shared" si="0"/>
        <v>0</v>
      </c>
      <c r="B50" s="7">
        <v>2467000</v>
      </c>
      <c r="C50">
        <v>1946</v>
      </c>
      <c r="D50" s="7">
        <v>2467000</v>
      </c>
      <c r="E50" s="10">
        <v>141388566</v>
      </c>
      <c r="F50" s="14">
        <f t="shared" si="5"/>
        <v>1.7448369905668327E-2</v>
      </c>
      <c r="K50" s="10">
        <f t="shared" si="2"/>
        <v>1460401</v>
      </c>
      <c r="L50" s="15">
        <f t="shared" si="3"/>
        <v>1.0436790906248161E-2</v>
      </c>
      <c r="M50" s="15">
        <f t="shared" si="4"/>
        <v>6.8890814558058899E-2</v>
      </c>
    </row>
    <row r="51" spans="1:13">
      <c r="A51" s="11">
        <f t="shared" si="0"/>
        <v>0</v>
      </c>
      <c r="B51" s="7">
        <v>2509000</v>
      </c>
      <c r="C51">
        <v>1947</v>
      </c>
      <c r="D51" s="7">
        <v>2509000</v>
      </c>
      <c r="E51" s="10">
        <v>144126071</v>
      </c>
      <c r="F51" s="14">
        <f t="shared" si="5"/>
        <v>1.7408370203889065E-2</v>
      </c>
      <c r="K51" s="10">
        <f t="shared" si="2"/>
        <v>2737505</v>
      </c>
      <c r="L51" s="15">
        <f t="shared" si="3"/>
        <v>1.9361572703127994E-2</v>
      </c>
      <c r="M51" s="15">
        <f t="shared" si="4"/>
        <v>1.7024726388325861E-2</v>
      </c>
    </row>
    <row r="52" spans="1:13">
      <c r="A52" s="11">
        <f t="shared" si="0"/>
        <v>0</v>
      </c>
      <c r="B52" s="7">
        <v>2543000</v>
      </c>
      <c r="C52">
        <v>1948</v>
      </c>
      <c r="D52" s="7">
        <v>2543000</v>
      </c>
      <c r="E52" s="10">
        <v>146631302</v>
      </c>
      <c r="F52" s="14">
        <f t="shared" si="5"/>
        <v>1.7342818111237942E-2</v>
      </c>
      <c r="K52" s="10">
        <f t="shared" si="2"/>
        <v>2505231</v>
      </c>
      <c r="L52" s="15">
        <f t="shared" si="3"/>
        <v>1.7382219487548589E-2</v>
      </c>
      <c r="M52" s="15">
        <f t="shared" si="4"/>
        <v>1.3551215623754498E-2</v>
      </c>
    </row>
    <row r="53" spans="1:13">
      <c r="A53" s="11">
        <f t="shared" si="0"/>
        <v>0</v>
      </c>
      <c r="B53" s="7">
        <v>2578000</v>
      </c>
      <c r="C53">
        <v>1949</v>
      </c>
      <c r="D53" s="7">
        <v>2578000</v>
      </c>
      <c r="E53" s="10">
        <v>149188130</v>
      </c>
      <c r="F53" s="14">
        <f t="shared" si="5"/>
        <v>1.7280195146892718E-2</v>
      </c>
      <c r="K53" s="10">
        <f t="shared" si="2"/>
        <v>2556828</v>
      </c>
      <c r="L53" s="15">
        <f t="shared" si="3"/>
        <v>1.7437122668391813E-2</v>
      </c>
      <c r="M53" s="15">
        <f t="shared" si="4"/>
        <v>1.3763271726307424E-2</v>
      </c>
    </row>
    <row r="54" spans="1:13">
      <c r="A54" s="11">
        <f t="shared" si="0"/>
        <v>0</v>
      </c>
      <c r="B54" s="7">
        <v>2625000</v>
      </c>
      <c r="C54">
        <v>1950</v>
      </c>
      <c r="D54" s="7">
        <v>2625000</v>
      </c>
      <c r="E54" s="10">
        <v>152271417</v>
      </c>
      <c r="F54" s="14">
        <f t="shared" si="5"/>
        <v>1.7238954307491602E-2</v>
      </c>
      <c r="K54" s="10">
        <f t="shared" si="2"/>
        <v>3083287</v>
      </c>
      <c r="L54" s="15">
        <f t="shared" si="3"/>
        <v>2.0667106692737525E-2</v>
      </c>
      <c r="M54" s="15">
        <f t="shared" si="4"/>
        <v>1.8231186966640722E-2</v>
      </c>
    </row>
    <row r="55" spans="1:13">
      <c r="A55" s="11">
        <f t="shared" si="0"/>
        <v>0</v>
      </c>
      <c r="B55" s="7">
        <v>2617000</v>
      </c>
      <c r="C55">
        <v>1951</v>
      </c>
      <c r="D55" s="7">
        <v>2617000</v>
      </c>
      <c r="E55" s="10">
        <v>154877889</v>
      </c>
      <c r="F55" s="14">
        <f t="shared" si="5"/>
        <v>1.6897182786369203E-2</v>
      </c>
      <c r="K55" s="10">
        <f t="shared" si="2"/>
        <v>2606472</v>
      </c>
      <c r="L55" s="15">
        <f t="shared" si="3"/>
        <v>1.7117276842573803E-2</v>
      </c>
      <c r="M55" s="15">
        <f t="shared" si="4"/>
        <v>-3.0476190476190768E-3</v>
      </c>
    </row>
    <row r="56" spans="1:13">
      <c r="A56" s="11">
        <f t="shared" si="0"/>
        <v>0</v>
      </c>
      <c r="B56" s="7">
        <v>2626000</v>
      </c>
      <c r="C56">
        <v>1952</v>
      </c>
      <c r="D56" s="7">
        <v>2626000</v>
      </c>
      <c r="E56" s="10">
        <v>157552740</v>
      </c>
      <c r="F56" s="14">
        <f t="shared" si="5"/>
        <v>1.6667434663465708E-2</v>
      </c>
      <c r="K56" s="10">
        <f t="shared" si="2"/>
        <v>2674851</v>
      </c>
      <c r="L56" s="15">
        <f t="shared" si="3"/>
        <v>1.7270709313451427E-2</v>
      </c>
      <c r="M56" s="15">
        <f t="shared" si="4"/>
        <v>3.4390523500191783E-3</v>
      </c>
    </row>
    <row r="57" spans="1:13">
      <c r="A57" s="11">
        <f t="shared" si="0"/>
        <v>0</v>
      </c>
      <c r="B57" s="7">
        <v>2629000</v>
      </c>
      <c r="C57">
        <v>1953</v>
      </c>
      <c r="D57" s="7">
        <v>2629000</v>
      </c>
      <c r="E57" s="10">
        <v>160184192</v>
      </c>
      <c r="F57" s="14">
        <f t="shared" si="5"/>
        <v>1.6412356095662672E-2</v>
      </c>
      <c r="K57" s="10">
        <f t="shared" si="2"/>
        <v>2631452</v>
      </c>
      <c r="L57" s="15">
        <f t="shared" si="3"/>
        <v>1.6702038948989362E-2</v>
      </c>
      <c r="M57" s="15">
        <f t="shared" si="4"/>
        <v>1.1424219345010922E-3</v>
      </c>
    </row>
    <row r="58" spans="1:13">
      <c r="A58" s="11">
        <f t="shared" si="0"/>
        <v>0</v>
      </c>
      <c r="B58" s="7">
        <v>2626000</v>
      </c>
      <c r="C58">
        <v>1954</v>
      </c>
      <c r="D58" s="7">
        <v>2626000</v>
      </c>
      <c r="E58" s="10">
        <v>163025854</v>
      </c>
      <c r="F58" s="14">
        <f t="shared" si="5"/>
        <v>1.6107874521546748E-2</v>
      </c>
      <c r="K58" s="10">
        <f t="shared" si="2"/>
        <v>2841662</v>
      </c>
      <c r="L58" s="15">
        <f t="shared" si="3"/>
        <v>1.7739965252001832E-2</v>
      </c>
      <c r="M58" s="15">
        <f t="shared" si="4"/>
        <v>-1.1411182959299992E-3</v>
      </c>
    </row>
    <row r="59" spans="1:13">
      <c r="A59" s="11">
        <f t="shared" si="0"/>
        <v>0</v>
      </c>
      <c r="B59" s="7">
        <v>2679000</v>
      </c>
      <c r="C59">
        <v>1955</v>
      </c>
      <c r="D59" s="7">
        <v>2679000</v>
      </c>
      <c r="E59" s="10">
        <v>165931202</v>
      </c>
      <c r="F59" s="14">
        <f t="shared" si="5"/>
        <v>1.6145245545801566E-2</v>
      </c>
      <c r="K59" s="10">
        <f t="shared" si="2"/>
        <v>2905348</v>
      </c>
      <c r="L59" s="15">
        <f t="shared" si="3"/>
        <v>1.782139414525008E-2</v>
      </c>
      <c r="M59" s="15">
        <f t="shared" si="4"/>
        <v>2.0182787509520184E-2</v>
      </c>
    </row>
    <row r="60" spans="1:13">
      <c r="A60" s="11">
        <f t="shared" si="0"/>
        <v>0</v>
      </c>
      <c r="B60" s="7">
        <v>2703000</v>
      </c>
      <c r="C60">
        <v>1956</v>
      </c>
      <c r="D60" s="7">
        <v>2703000</v>
      </c>
      <c r="E60" s="10">
        <v>168903031</v>
      </c>
      <c r="F60" s="14">
        <f t="shared" si="5"/>
        <v>1.6003265210794235E-2</v>
      </c>
      <c r="K60" s="10">
        <f t="shared" si="2"/>
        <v>2971829</v>
      </c>
      <c r="L60" s="15">
        <f t="shared" si="3"/>
        <v>1.7910007064253053E-2</v>
      </c>
      <c r="M60" s="15">
        <f t="shared" si="4"/>
        <v>8.9585666293392485E-3</v>
      </c>
    </row>
    <row r="61" spans="1:13">
      <c r="A61" s="11">
        <f t="shared" si="0"/>
        <v>0</v>
      </c>
      <c r="B61" s="7">
        <v>2716000</v>
      </c>
      <c r="C61">
        <v>1957</v>
      </c>
      <c r="D61" s="7">
        <v>2716000</v>
      </c>
      <c r="E61" s="10">
        <v>171984130</v>
      </c>
      <c r="F61" s="14">
        <f t="shared" si="5"/>
        <v>1.5792154776141265E-2</v>
      </c>
      <c r="K61" s="10">
        <f t="shared" si="2"/>
        <v>3081099</v>
      </c>
      <c r="L61" s="15">
        <f t="shared" si="3"/>
        <v>1.8241821841551209E-2</v>
      </c>
      <c r="M61" s="15">
        <f t="shared" si="4"/>
        <v>4.8094709581945061E-3</v>
      </c>
    </row>
    <row r="62" spans="1:13">
      <c r="A62" s="11">
        <f t="shared" si="0"/>
        <v>0</v>
      </c>
      <c r="B62" s="7">
        <v>2708000</v>
      </c>
      <c r="C62">
        <v>1958</v>
      </c>
      <c r="D62" s="7">
        <v>2708000</v>
      </c>
      <c r="E62" s="10">
        <v>174881904</v>
      </c>
      <c r="F62" s="14">
        <f t="shared" si="5"/>
        <v>1.5484735344601463E-2</v>
      </c>
      <c r="K62" s="10">
        <f t="shared" si="2"/>
        <v>2897774</v>
      </c>
      <c r="L62" s="15">
        <f t="shared" si="3"/>
        <v>1.6849077877127305E-2</v>
      </c>
      <c r="M62" s="15">
        <f t="shared" si="4"/>
        <v>-2.9455081001472649E-3</v>
      </c>
    </row>
    <row r="63" spans="1:13">
      <c r="A63" s="11">
        <f t="shared" si="0"/>
        <v>0</v>
      </c>
      <c r="B63" s="7">
        <v>2729000</v>
      </c>
      <c r="C63">
        <v>1959</v>
      </c>
      <c r="D63" s="7">
        <v>2729000</v>
      </c>
      <c r="E63" s="10">
        <v>177829628</v>
      </c>
      <c r="F63" s="14">
        <f t="shared" si="5"/>
        <v>1.5346149180495389E-2</v>
      </c>
      <c r="K63" s="10">
        <f t="shared" si="2"/>
        <v>2947724</v>
      </c>
      <c r="L63" s="15">
        <f t="shared" si="3"/>
        <v>1.6855511820136559E-2</v>
      </c>
      <c r="M63" s="15">
        <f t="shared" si="4"/>
        <v>7.7548005908418816E-3</v>
      </c>
    </row>
    <row r="64" spans="1:13">
      <c r="A64" s="11">
        <f t="shared" si="0"/>
        <v>0</v>
      </c>
      <c r="B64" s="7">
        <v>2756000</v>
      </c>
      <c r="C64">
        <v>1960</v>
      </c>
      <c r="D64" s="7">
        <v>2756000</v>
      </c>
      <c r="E64" s="10">
        <v>180671000</v>
      </c>
      <c r="F64" s="14">
        <f t="shared" si="5"/>
        <v>1.5254246669360328E-2</v>
      </c>
      <c r="H64" s="52"/>
      <c r="I64" s="53"/>
      <c r="K64" s="10">
        <f t="shared" si="2"/>
        <v>2841372</v>
      </c>
      <c r="L64" s="15">
        <f t="shared" si="3"/>
        <v>1.5978057379729682E-2</v>
      </c>
      <c r="M64" s="15">
        <f t="shared" si="4"/>
        <v>9.8937339684865844E-3</v>
      </c>
    </row>
    <row r="65" spans="1:13">
      <c r="A65" s="11">
        <f t="shared" si="0"/>
        <v>0</v>
      </c>
      <c r="B65" s="7">
        <v>2756000</v>
      </c>
      <c r="C65">
        <v>1961</v>
      </c>
      <c r="D65" s="7">
        <v>2756000</v>
      </c>
      <c r="E65" s="10">
        <v>183691000</v>
      </c>
      <c r="F65" s="14">
        <f t="shared" si="5"/>
        <v>1.5003456892281058E-2</v>
      </c>
      <c r="H65" s="52"/>
      <c r="I65" s="53"/>
      <c r="K65" s="10">
        <f t="shared" si="2"/>
        <v>3020000</v>
      </c>
      <c r="L65" s="15">
        <f t="shared" si="3"/>
        <v>1.6715466234204612E-2</v>
      </c>
      <c r="M65" s="15">
        <f t="shared" si="4"/>
        <v>0</v>
      </c>
    </row>
    <row r="66" spans="1:13">
      <c r="A66" s="11">
        <f t="shared" si="0"/>
        <v>0</v>
      </c>
      <c r="B66" s="7">
        <v>2750000</v>
      </c>
      <c r="C66">
        <v>1962</v>
      </c>
      <c r="D66" s="7">
        <v>2750000</v>
      </c>
      <c r="E66" s="10">
        <v>186538000</v>
      </c>
      <c r="F66" s="14">
        <f t="shared" si="5"/>
        <v>1.4742304517042105E-2</v>
      </c>
      <c r="H66" s="52"/>
      <c r="I66" s="53"/>
      <c r="K66" s="10">
        <f t="shared" si="2"/>
        <v>2847000</v>
      </c>
      <c r="L66" s="15">
        <f t="shared" si="3"/>
        <v>1.5498854053818567E-2</v>
      </c>
      <c r="M66" s="15">
        <f t="shared" si="4"/>
        <v>-2.1770682148040121E-3</v>
      </c>
    </row>
    <row r="67" spans="1:13">
      <c r="A67" s="11">
        <f t="shared" si="0"/>
        <v>0</v>
      </c>
      <c r="B67" s="7">
        <v>2747000</v>
      </c>
      <c r="C67">
        <v>1963</v>
      </c>
      <c r="D67" s="7">
        <v>2747000</v>
      </c>
      <c r="E67" s="10">
        <v>189242000</v>
      </c>
      <c r="F67" s="14">
        <f t="shared" si="5"/>
        <v>1.4515805159531183E-2</v>
      </c>
      <c r="H67" s="52"/>
      <c r="I67" s="53"/>
      <c r="K67" s="10">
        <f t="shared" si="2"/>
        <v>2704000</v>
      </c>
      <c r="L67" s="15">
        <f t="shared" si="3"/>
        <v>1.4495705968756933E-2</v>
      </c>
      <c r="M67" s="15">
        <f t="shared" si="4"/>
        <v>-1.0909090909091423E-3</v>
      </c>
    </row>
    <row r="68" spans="1:13">
      <c r="A68" s="11">
        <f t="shared" ref="A68:A122" si="6">D68-B68</f>
        <v>0</v>
      </c>
      <c r="B68" s="7">
        <v>2746000</v>
      </c>
      <c r="C68">
        <v>1964</v>
      </c>
      <c r="D68" s="7">
        <v>2746000</v>
      </c>
      <c r="E68" s="10">
        <v>191889000</v>
      </c>
      <c r="F68" s="14">
        <f t="shared" ref="F68:F99" si="7">D68/E68</f>
        <v>1.4310356508189631E-2</v>
      </c>
      <c r="H68" s="52"/>
      <c r="I68" s="53"/>
      <c r="K68" s="10">
        <f t="shared" si="2"/>
        <v>2647000</v>
      </c>
      <c r="L68" s="15">
        <f t="shared" si="3"/>
        <v>1.3987381236723273E-2</v>
      </c>
      <c r="M68" s="15">
        <f t="shared" si="4"/>
        <v>-3.6403349108116156E-4</v>
      </c>
    </row>
    <row r="69" spans="1:13">
      <c r="A69" s="11">
        <f t="shared" si="6"/>
        <v>0</v>
      </c>
      <c r="B69" s="7">
        <v>2742000</v>
      </c>
      <c r="C69">
        <v>1965</v>
      </c>
      <c r="D69" s="7">
        <v>2742000</v>
      </c>
      <c r="E69" s="10">
        <v>194303000</v>
      </c>
      <c r="F69" s="14">
        <f t="shared" si="7"/>
        <v>1.411197974297875E-2</v>
      </c>
      <c r="H69" s="52"/>
      <c r="I69" s="53"/>
      <c r="K69" s="10">
        <f t="shared" ref="K69:K121" si="8">E69-E68</f>
        <v>2414000</v>
      </c>
      <c r="L69" s="15">
        <f t="shared" ref="L69:L121" si="9">E69/E68-1</f>
        <v>1.2580189588772717E-2</v>
      </c>
      <c r="M69" s="15">
        <f t="shared" ref="M69:M121" si="10">D69/D68-1</f>
        <v>-1.4566642388929019E-3</v>
      </c>
    </row>
    <row r="70" spans="1:13">
      <c r="A70" s="11">
        <f t="shared" si="6"/>
        <v>0</v>
      </c>
      <c r="B70" s="7">
        <v>2762000</v>
      </c>
      <c r="C70">
        <v>1966</v>
      </c>
      <c r="D70" s="7">
        <v>2762000</v>
      </c>
      <c r="E70" s="10">
        <v>196560000</v>
      </c>
      <c r="F70" s="14">
        <f t="shared" si="7"/>
        <v>1.4051689051689051E-2</v>
      </c>
      <c r="H70" s="52"/>
      <c r="I70" s="53"/>
      <c r="K70" s="10">
        <f t="shared" si="8"/>
        <v>2257000</v>
      </c>
      <c r="L70" s="15">
        <f t="shared" si="9"/>
        <v>1.1615878293181225E-2</v>
      </c>
      <c r="M70" s="15">
        <f t="shared" si="10"/>
        <v>7.2939460247993804E-3</v>
      </c>
    </row>
    <row r="71" spans="1:13">
      <c r="A71" s="11">
        <f t="shared" si="6"/>
        <v>0</v>
      </c>
      <c r="B71" s="7">
        <v>2793000</v>
      </c>
      <c r="C71">
        <v>1967</v>
      </c>
      <c r="D71" s="7">
        <v>2793000</v>
      </c>
      <c r="E71" s="10">
        <v>198712000</v>
      </c>
      <c r="F71" s="14">
        <f t="shared" si="7"/>
        <v>1.4055517532911952E-2</v>
      </c>
      <c r="H71" s="52"/>
      <c r="I71" s="53"/>
      <c r="K71" s="10">
        <f t="shared" si="8"/>
        <v>2152000</v>
      </c>
      <c r="L71" s="15">
        <f t="shared" si="9"/>
        <v>1.0948310948311057E-2</v>
      </c>
      <c r="M71" s="15">
        <f t="shared" si="10"/>
        <v>1.1223750905141161E-2</v>
      </c>
    </row>
    <row r="72" spans="1:13">
      <c r="A72" s="11">
        <f t="shared" si="6"/>
        <v>0</v>
      </c>
      <c r="B72" s="7">
        <v>2803000</v>
      </c>
      <c r="C72">
        <v>1968</v>
      </c>
      <c r="D72" s="7">
        <v>2803000</v>
      </c>
      <c r="E72" s="10">
        <v>200706000</v>
      </c>
      <c r="F72" s="14">
        <f t="shared" si="7"/>
        <v>1.3965701075204529E-2</v>
      </c>
      <c r="H72" s="52"/>
      <c r="I72" s="53"/>
      <c r="K72" s="10">
        <f t="shared" si="8"/>
        <v>1994000</v>
      </c>
      <c r="L72" s="15">
        <f t="shared" si="9"/>
        <v>1.0034622971939244E-2</v>
      </c>
      <c r="M72" s="15">
        <f t="shared" si="10"/>
        <v>3.58037952022916E-3</v>
      </c>
    </row>
    <row r="73" spans="1:13">
      <c r="A73" s="11">
        <f t="shared" si="6"/>
        <v>0</v>
      </c>
      <c r="B73" s="7">
        <v>2805000</v>
      </c>
      <c r="C73">
        <v>1969</v>
      </c>
      <c r="D73" s="7">
        <v>2805000</v>
      </c>
      <c r="E73" s="10">
        <v>202677000</v>
      </c>
      <c r="F73" s="14">
        <f t="shared" si="7"/>
        <v>1.3839754880918901E-2</v>
      </c>
      <c r="H73" s="52"/>
      <c r="I73" s="53"/>
      <c r="K73" s="10">
        <f t="shared" si="8"/>
        <v>1971000</v>
      </c>
      <c r="L73" s="15">
        <f t="shared" si="9"/>
        <v>9.8203342202027866E-3</v>
      </c>
      <c r="M73" s="15">
        <f t="shared" si="10"/>
        <v>7.1352122725643063E-4</v>
      </c>
    </row>
    <row r="74" spans="1:13">
      <c r="A74" s="11">
        <f t="shared" si="6"/>
        <v>0</v>
      </c>
      <c r="B74" s="7">
        <v>2825368</v>
      </c>
      <c r="C74">
        <v>1970</v>
      </c>
      <c r="D74" s="7">
        <v>2825368</v>
      </c>
      <c r="E74" s="10">
        <v>205052000</v>
      </c>
      <c r="F74" s="14">
        <f t="shared" si="7"/>
        <v>1.3778787819675009E-2</v>
      </c>
      <c r="H74" s="52"/>
      <c r="I74" s="53"/>
      <c r="K74" s="10">
        <f t="shared" si="8"/>
        <v>2375000</v>
      </c>
      <c r="L74" s="15">
        <f t="shared" si="9"/>
        <v>1.1718152528407355E-2</v>
      </c>
      <c r="M74" s="15">
        <f t="shared" si="10"/>
        <v>7.2613190730836941E-3</v>
      </c>
    </row>
    <row r="75" spans="1:13">
      <c r="A75" s="11">
        <f t="shared" si="6"/>
        <v>0</v>
      </c>
      <c r="B75" s="7">
        <v>2851705</v>
      </c>
      <c r="C75">
        <v>1971</v>
      </c>
      <c r="D75" s="7">
        <v>2851705</v>
      </c>
      <c r="E75" s="10">
        <v>207661000</v>
      </c>
      <c r="F75" s="14">
        <f t="shared" si="7"/>
        <v>1.3732501528934177E-2</v>
      </c>
      <c r="H75" s="52"/>
      <c r="I75" s="53"/>
      <c r="K75" s="10">
        <f t="shared" si="8"/>
        <v>2609000</v>
      </c>
      <c r="L75" s="15">
        <f t="shared" si="9"/>
        <v>1.2723601818075414E-2</v>
      </c>
      <c r="M75" s="15">
        <f t="shared" si="10"/>
        <v>9.3216175733568107E-3</v>
      </c>
    </row>
    <row r="76" spans="1:13">
      <c r="A76" s="11">
        <f t="shared" si="6"/>
        <v>0</v>
      </c>
      <c r="B76" s="7">
        <v>2860287</v>
      </c>
      <c r="C76">
        <v>1972</v>
      </c>
      <c r="D76" s="7">
        <v>2860287</v>
      </c>
      <c r="E76" s="10">
        <v>209896000</v>
      </c>
      <c r="F76" s="14">
        <f t="shared" si="7"/>
        <v>1.3627162975949994E-2</v>
      </c>
      <c r="H76" s="52"/>
      <c r="I76" s="53"/>
      <c r="K76" s="10">
        <f t="shared" si="8"/>
        <v>2235000</v>
      </c>
      <c r="L76" s="15">
        <f t="shared" si="9"/>
        <v>1.0762733493530297E-2</v>
      </c>
      <c r="M76" s="15">
        <f t="shared" si="10"/>
        <v>3.0094276932572939E-3</v>
      </c>
    </row>
    <row r="77" spans="1:13">
      <c r="A77" s="11">
        <f t="shared" si="6"/>
        <v>0</v>
      </c>
      <c r="B77" s="7">
        <v>2863715</v>
      </c>
      <c r="C77">
        <v>1973</v>
      </c>
      <c r="D77" s="7">
        <v>2863715</v>
      </c>
      <c r="E77" s="10">
        <v>211909000</v>
      </c>
      <c r="F77" s="14">
        <f t="shared" si="7"/>
        <v>1.3513890396349376E-2</v>
      </c>
      <c r="H77" s="52"/>
      <c r="I77" s="53"/>
      <c r="K77" s="10">
        <f t="shared" si="8"/>
        <v>2013000</v>
      </c>
      <c r="L77" s="15">
        <f t="shared" si="9"/>
        <v>9.5904638487631644E-3</v>
      </c>
      <c r="M77" s="15">
        <f t="shared" si="10"/>
        <v>1.1984811314389443E-3</v>
      </c>
    </row>
    <row r="78" spans="1:13">
      <c r="A78" s="11">
        <f t="shared" si="6"/>
        <v>0</v>
      </c>
      <c r="B78" s="7">
        <v>2867530</v>
      </c>
      <c r="C78">
        <v>1974</v>
      </c>
      <c r="D78" s="7">
        <v>2867530</v>
      </c>
      <c r="E78" s="10">
        <v>213854000</v>
      </c>
      <c r="F78" s="14">
        <f t="shared" si="7"/>
        <v>1.3408820971316879E-2</v>
      </c>
      <c r="H78" s="52"/>
      <c r="I78" s="53"/>
      <c r="K78" s="10">
        <f t="shared" si="8"/>
        <v>1945000</v>
      </c>
      <c r="L78" s="15">
        <f t="shared" si="9"/>
        <v>9.1784681160309578E-3</v>
      </c>
      <c r="M78" s="15">
        <f t="shared" si="10"/>
        <v>1.33218563998172E-3</v>
      </c>
    </row>
    <row r="79" spans="1:13">
      <c r="A79" s="11">
        <f t="shared" si="6"/>
        <v>0</v>
      </c>
      <c r="B79" s="7">
        <v>2880847</v>
      </c>
      <c r="C79">
        <v>1975</v>
      </c>
      <c r="D79" s="7">
        <v>2880847</v>
      </c>
      <c r="E79" s="10">
        <v>215973000</v>
      </c>
      <c r="F79" s="14">
        <f t="shared" si="7"/>
        <v>1.333892199487899E-2</v>
      </c>
      <c r="H79" s="52"/>
      <c r="I79" s="53"/>
      <c r="K79" s="10">
        <f t="shared" si="8"/>
        <v>2119000</v>
      </c>
      <c r="L79" s="15">
        <f t="shared" si="9"/>
        <v>9.9086292517325258E-3</v>
      </c>
      <c r="M79" s="15">
        <f t="shared" si="10"/>
        <v>4.6440664962528189E-3</v>
      </c>
    </row>
    <row r="80" spans="1:13">
      <c r="A80" s="11">
        <f t="shared" si="6"/>
        <v>0</v>
      </c>
      <c r="B80" s="7">
        <v>2903082</v>
      </c>
      <c r="C80">
        <v>1976</v>
      </c>
      <c r="D80" s="7">
        <v>2903082</v>
      </c>
      <c r="E80" s="10">
        <v>218035000</v>
      </c>
      <c r="F80" s="14">
        <f t="shared" si="7"/>
        <v>1.3314752218680488E-2</v>
      </c>
      <c r="H80" s="52"/>
      <c r="I80" s="53"/>
      <c r="K80" s="10">
        <f t="shared" si="8"/>
        <v>2062000</v>
      </c>
      <c r="L80" s="15">
        <f t="shared" si="9"/>
        <v>9.5474897325129593E-3</v>
      </c>
      <c r="M80" s="15">
        <f t="shared" si="10"/>
        <v>7.718216205164552E-3</v>
      </c>
    </row>
    <row r="81" spans="1:13">
      <c r="A81" s="11">
        <f t="shared" si="6"/>
        <v>0</v>
      </c>
      <c r="B81" s="7">
        <v>2913573</v>
      </c>
      <c r="C81">
        <v>1977</v>
      </c>
      <c r="D81" s="7">
        <v>2913573</v>
      </c>
      <c r="E81" s="10">
        <v>220239000</v>
      </c>
      <c r="F81" s="14">
        <f t="shared" si="7"/>
        <v>1.3229141977578903E-2</v>
      </c>
      <c r="H81" s="52"/>
      <c r="I81" s="53"/>
      <c r="K81" s="10">
        <f t="shared" si="8"/>
        <v>2204000</v>
      </c>
      <c r="L81" s="15">
        <f t="shared" si="9"/>
        <v>1.0108468823812666E-2</v>
      </c>
      <c r="M81" s="15">
        <f t="shared" si="10"/>
        <v>3.6137456675353619E-3</v>
      </c>
    </row>
    <row r="82" spans="1:13">
      <c r="A82" s="11">
        <f t="shared" si="6"/>
        <v>0</v>
      </c>
      <c r="B82" s="7">
        <v>2918069</v>
      </c>
      <c r="C82">
        <v>1978</v>
      </c>
      <c r="D82" s="7">
        <v>2918069</v>
      </c>
      <c r="E82" s="10">
        <v>222585000</v>
      </c>
      <c r="F82" s="14">
        <f t="shared" si="7"/>
        <v>1.3109908574252533E-2</v>
      </c>
      <c r="H82" s="52"/>
      <c r="I82" s="53"/>
      <c r="K82" s="10">
        <f t="shared" si="8"/>
        <v>2346000</v>
      </c>
      <c r="L82" s="15">
        <f t="shared" si="9"/>
        <v>1.0652064348276147E-2</v>
      </c>
      <c r="M82" s="15">
        <f t="shared" si="10"/>
        <v>1.5431224822579637E-3</v>
      </c>
    </row>
    <row r="83" spans="1:13">
      <c r="A83" s="11">
        <f t="shared" si="6"/>
        <v>0</v>
      </c>
      <c r="B83" s="7">
        <v>2915739</v>
      </c>
      <c r="C83">
        <v>1979</v>
      </c>
      <c r="D83" s="7">
        <v>2915739</v>
      </c>
      <c r="E83" s="10">
        <v>225055000</v>
      </c>
      <c r="F83" s="14">
        <f t="shared" si="7"/>
        <v>1.2955673057697008E-2</v>
      </c>
      <c r="H83" s="52"/>
      <c r="I83" s="53"/>
      <c r="K83" s="10">
        <f t="shared" si="8"/>
        <v>2470000</v>
      </c>
      <c r="L83" s="15">
        <f t="shared" si="9"/>
        <v>1.1096884336321056E-2</v>
      </c>
      <c r="M83" s="15">
        <f t="shared" si="10"/>
        <v>-7.9847323692483485E-4</v>
      </c>
    </row>
    <row r="84" spans="1:13">
      <c r="A84" s="11">
        <f t="shared" si="6"/>
        <v>0</v>
      </c>
      <c r="B84" s="7">
        <v>2914018</v>
      </c>
      <c r="C84">
        <v>1980</v>
      </c>
      <c r="D84" s="7">
        <v>2914018</v>
      </c>
      <c r="E84" s="10">
        <v>227225000</v>
      </c>
      <c r="F84" s="14">
        <f t="shared" si="7"/>
        <v>1.2824372318186819E-2</v>
      </c>
      <c r="H84" s="52"/>
      <c r="I84" s="53"/>
      <c r="K84" s="10">
        <f t="shared" si="8"/>
        <v>2170000</v>
      </c>
      <c r="L84" s="15">
        <f t="shared" si="9"/>
        <v>9.6420874897247266E-3</v>
      </c>
      <c r="M84" s="15">
        <f t="shared" si="10"/>
        <v>-5.9024487445547003E-4</v>
      </c>
    </row>
    <row r="85" spans="1:13">
      <c r="A85" s="11">
        <f t="shared" si="6"/>
        <v>0</v>
      </c>
      <c r="B85" s="7">
        <v>2907983</v>
      </c>
      <c r="C85">
        <v>1981</v>
      </c>
      <c r="D85" s="7">
        <v>2907983</v>
      </c>
      <c r="E85" s="10">
        <v>229466000</v>
      </c>
      <c r="F85" s="14">
        <f t="shared" si="7"/>
        <v>1.2672827346970793E-2</v>
      </c>
      <c r="H85" s="52"/>
      <c r="I85" s="53"/>
      <c r="K85" s="10">
        <f t="shared" si="8"/>
        <v>2241000</v>
      </c>
      <c r="L85" s="15">
        <f t="shared" si="9"/>
        <v>9.8624711189350123E-3</v>
      </c>
      <c r="M85" s="15">
        <f t="shared" si="10"/>
        <v>-2.0710235832448465E-3</v>
      </c>
    </row>
    <row r="86" spans="1:13">
      <c r="A86" s="11">
        <f t="shared" si="6"/>
        <v>0</v>
      </c>
      <c r="B86" s="7">
        <v>2888189</v>
      </c>
      <c r="C86">
        <v>1982</v>
      </c>
      <c r="D86" s="7">
        <v>2888189</v>
      </c>
      <c r="E86" s="10">
        <v>231664000</v>
      </c>
      <c r="F86" s="14">
        <f t="shared" si="7"/>
        <v>1.2467146384418813E-2</v>
      </c>
      <c r="H86" s="52"/>
      <c r="I86" s="53"/>
      <c r="K86" s="10">
        <f t="shared" si="8"/>
        <v>2198000</v>
      </c>
      <c r="L86" s="15">
        <f t="shared" si="9"/>
        <v>9.5787611236524128E-3</v>
      </c>
      <c r="M86" s="15">
        <f t="shared" si="10"/>
        <v>-6.8067798195519114E-3</v>
      </c>
    </row>
    <row r="87" spans="1:13">
      <c r="A87" s="11">
        <f t="shared" si="6"/>
        <v>0</v>
      </c>
      <c r="B87" s="7">
        <v>2870543</v>
      </c>
      <c r="C87">
        <v>1983</v>
      </c>
      <c r="D87" s="7">
        <v>2870543</v>
      </c>
      <c r="E87" s="10">
        <v>233792000</v>
      </c>
      <c r="F87" s="14">
        <f t="shared" si="7"/>
        <v>1.2278191725978648E-2</v>
      </c>
      <c r="H87" s="52"/>
      <c r="I87" s="53"/>
      <c r="K87" s="10">
        <f t="shared" si="8"/>
        <v>2128000</v>
      </c>
      <c r="L87" s="15">
        <f t="shared" si="9"/>
        <v>9.1857172456661917E-3</v>
      </c>
      <c r="M87" s="15">
        <f t="shared" si="10"/>
        <v>-6.1097109642063163E-3</v>
      </c>
    </row>
    <row r="88" spans="1:13">
      <c r="A88" s="11">
        <f t="shared" si="6"/>
        <v>0</v>
      </c>
      <c r="B88" s="7">
        <v>2858618</v>
      </c>
      <c r="C88">
        <v>1984</v>
      </c>
      <c r="D88" s="7">
        <v>2858618</v>
      </c>
      <c r="E88" s="10">
        <v>235825000</v>
      </c>
      <c r="F88" s="14">
        <f t="shared" si="7"/>
        <v>1.2121776741227604E-2</v>
      </c>
      <c r="H88" s="52"/>
      <c r="I88" s="53"/>
      <c r="K88" s="10">
        <f t="shared" si="8"/>
        <v>2033000</v>
      </c>
      <c r="L88" s="15">
        <f t="shared" si="9"/>
        <v>8.6957637558171541E-3</v>
      </c>
      <c r="M88" s="15">
        <f t="shared" si="10"/>
        <v>-4.1542662834174182E-3</v>
      </c>
    </row>
    <row r="89" spans="1:13">
      <c r="A89" s="11">
        <f t="shared" si="6"/>
        <v>0</v>
      </c>
      <c r="B89" s="7">
        <v>2829684</v>
      </c>
      <c r="C89">
        <v>1985</v>
      </c>
      <c r="D89" s="7">
        <v>2829684</v>
      </c>
      <c r="E89" s="10">
        <v>237924000</v>
      </c>
      <c r="F89" s="14">
        <f t="shared" si="7"/>
        <v>1.1893226408432945E-2</v>
      </c>
      <c r="H89" s="52"/>
      <c r="I89" s="53"/>
      <c r="K89" s="10">
        <f t="shared" si="8"/>
        <v>2099000</v>
      </c>
      <c r="L89" s="15">
        <f t="shared" si="9"/>
        <v>8.9006678681224916E-3</v>
      </c>
      <c r="M89" s="15">
        <f t="shared" si="10"/>
        <v>-1.0121674179621065E-2</v>
      </c>
    </row>
    <row r="90" spans="1:13">
      <c r="A90" s="11">
        <f t="shared" si="6"/>
        <v>0</v>
      </c>
      <c r="B90" s="7">
        <v>2791970</v>
      </c>
      <c r="C90">
        <v>1986</v>
      </c>
      <c r="D90" s="7">
        <v>2791970</v>
      </c>
      <c r="E90" s="10">
        <v>240133000</v>
      </c>
      <c r="F90" s="14">
        <f t="shared" si="7"/>
        <v>1.1626765167636268E-2</v>
      </c>
      <c r="H90" s="52"/>
      <c r="I90" s="53"/>
      <c r="K90" s="10">
        <f t="shared" si="8"/>
        <v>2209000</v>
      </c>
      <c r="L90" s="15">
        <f t="shared" si="9"/>
        <v>9.2844773961433535E-3</v>
      </c>
      <c r="M90" s="15">
        <f t="shared" si="10"/>
        <v>-1.332798998050666E-2</v>
      </c>
    </row>
    <row r="91" spans="1:13">
      <c r="A91" s="11">
        <f t="shared" si="6"/>
        <v>0</v>
      </c>
      <c r="B91" s="7">
        <v>2767011</v>
      </c>
      <c r="C91">
        <v>1987</v>
      </c>
      <c r="D91" s="7">
        <v>2767011</v>
      </c>
      <c r="E91" s="10">
        <v>242289000</v>
      </c>
      <c r="F91" s="14">
        <f t="shared" si="7"/>
        <v>1.1420291470103884E-2</v>
      </c>
      <c r="H91" s="52"/>
      <c r="I91" s="53"/>
      <c r="K91" s="10">
        <f t="shared" si="8"/>
        <v>2156000</v>
      </c>
      <c r="L91" s="15">
        <f t="shared" si="9"/>
        <v>8.9783578267044195E-3</v>
      </c>
      <c r="M91" s="15">
        <f t="shared" si="10"/>
        <v>-8.9395659695483687E-3</v>
      </c>
    </row>
    <row r="92" spans="1:13">
      <c r="A92" s="11">
        <f t="shared" si="6"/>
        <v>0</v>
      </c>
      <c r="B92" s="7">
        <v>2768388</v>
      </c>
      <c r="C92">
        <v>1988</v>
      </c>
      <c r="D92" s="7">
        <v>2768388</v>
      </c>
      <c r="E92" s="10">
        <v>244499000</v>
      </c>
      <c r="F92" s="14">
        <f t="shared" si="7"/>
        <v>1.1322696616346078E-2</v>
      </c>
      <c r="H92" s="52"/>
      <c r="I92" s="53"/>
      <c r="K92" s="10">
        <f t="shared" si="8"/>
        <v>2210000</v>
      </c>
      <c r="L92" s="15">
        <f t="shared" si="9"/>
        <v>9.1213385667530122E-3</v>
      </c>
      <c r="M92" s="15">
        <f t="shared" si="10"/>
        <v>4.9764890706982534E-4</v>
      </c>
    </row>
    <row r="93" spans="1:13">
      <c r="A93" s="11">
        <f t="shared" si="6"/>
        <v>0</v>
      </c>
      <c r="B93" s="7">
        <v>2770592</v>
      </c>
      <c r="C93">
        <v>1989</v>
      </c>
      <c r="D93" s="7">
        <v>2770592</v>
      </c>
      <c r="E93" s="10">
        <v>246819000</v>
      </c>
      <c r="F93" s="14">
        <f t="shared" si="7"/>
        <v>1.1225197411868617E-2</v>
      </c>
      <c r="H93" s="52"/>
      <c r="I93" s="53"/>
      <c r="K93" s="10">
        <f t="shared" si="8"/>
        <v>2320000</v>
      </c>
      <c r="L93" s="15">
        <f t="shared" si="9"/>
        <v>9.4887913651997557E-3</v>
      </c>
      <c r="M93" s="15">
        <f t="shared" si="10"/>
        <v>7.961311781441438E-4</v>
      </c>
    </row>
    <row r="94" spans="1:13">
      <c r="A94" s="11">
        <f t="shared" si="6"/>
        <v>0</v>
      </c>
      <c r="B94" s="7">
        <v>2779769</v>
      </c>
      <c r="C94">
        <v>1990</v>
      </c>
      <c r="D94" s="7">
        <v>2779769</v>
      </c>
      <c r="E94" s="10">
        <v>249623000</v>
      </c>
      <c r="F94" s="14">
        <f t="shared" si="7"/>
        <v>1.1135868890286553E-2</v>
      </c>
      <c r="H94" s="52"/>
      <c r="I94" s="53"/>
      <c r="K94" s="10">
        <f t="shared" si="8"/>
        <v>2804000</v>
      </c>
      <c r="L94" s="15">
        <f t="shared" si="9"/>
        <v>1.1360551659313156E-2</v>
      </c>
      <c r="M94" s="15">
        <f t="shared" si="10"/>
        <v>3.3122884928564744E-3</v>
      </c>
    </row>
    <row r="95" spans="1:13">
      <c r="A95" s="11">
        <f t="shared" si="6"/>
        <v>0</v>
      </c>
      <c r="B95" s="7">
        <v>2791227</v>
      </c>
      <c r="C95">
        <v>1991</v>
      </c>
      <c r="D95" s="7">
        <v>2791227</v>
      </c>
      <c r="E95" s="10">
        <v>252981000</v>
      </c>
      <c r="F95" s="14">
        <f t="shared" si="7"/>
        <v>1.1033346377791218E-2</v>
      </c>
      <c r="H95" s="52"/>
      <c r="I95" s="53"/>
      <c r="K95" s="10">
        <f t="shared" si="8"/>
        <v>3358000</v>
      </c>
      <c r="L95" s="15">
        <f t="shared" si="9"/>
        <v>1.3452286047359374E-2</v>
      </c>
      <c r="M95" s="15">
        <f t="shared" si="10"/>
        <v>4.1219252391115901E-3</v>
      </c>
    </row>
    <row r="96" spans="1:13">
      <c r="A96" s="11">
        <f t="shared" si="6"/>
        <v>0</v>
      </c>
      <c r="B96" s="7">
        <v>2806923</v>
      </c>
      <c r="C96">
        <v>1992</v>
      </c>
      <c r="D96" s="7">
        <v>2806923</v>
      </c>
      <c r="E96" s="10">
        <v>256514000</v>
      </c>
      <c r="F96" s="14">
        <f t="shared" si="7"/>
        <v>1.0942572335233165E-2</v>
      </c>
      <c r="H96" s="52"/>
      <c r="I96" s="53"/>
      <c r="K96" s="10">
        <f t="shared" si="8"/>
        <v>3533000</v>
      </c>
      <c r="L96" s="15">
        <f t="shared" si="9"/>
        <v>1.3965475668133109E-2</v>
      </c>
      <c r="M96" s="15">
        <f t="shared" si="10"/>
        <v>5.6233333942383723E-3</v>
      </c>
    </row>
    <row r="97" spans="1:13">
      <c r="A97" s="11">
        <f t="shared" si="6"/>
        <v>0</v>
      </c>
      <c r="B97" s="7">
        <v>2820525</v>
      </c>
      <c r="C97">
        <v>1993</v>
      </c>
      <c r="D97" s="7">
        <v>2820525</v>
      </c>
      <c r="E97" s="10">
        <v>259919000</v>
      </c>
      <c r="F97" s="14">
        <f t="shared" si="7"/>
        <v>1.0851553753284678E-2</v>
      </c>
      <c r="H97" s="52"/>
      <c r="I97" s="11">
        <f t="shared" ref="I97:I107" si="11">E97-E96</f>
        <v>3405000</v>
      </c>
      <c r="J97" s="15">
        <f t="shared" ref="J97:J107" si="12">I97/E96</f>
        <v>1.3274129287290362E-2</v>
      </c>
      <c r="K97" s="10">
        <f t="shared" si="8"/>
        <v>3405000</v>
      </c>
      <c r="L97" s="15">
        <f t="shared" si="9"/>
        <v>1.3274129287290437E-2</v>
      </c>
      <c r="M97" s="15">
        <f t="shared" si="10"/>
        <v>4.8458757151514931E-3</v>
      </c>
    </row>
    <row r="98" spans="1:13">
      <c r="A98" s="11">
        <f t="shared" si="6"/>
        <v>0</v>
      </c>
      <c r="B98" s="7">
        <v>2829422</v>
      </c>
      <c r="C98">
        <v>1994</v>
      </c>
      <c r="D98" s="7">
        <v>2829422</v>
      </c>
      <c r="E98" s="10">
        <v>263126000</v>
      </c>
      <c r="F98" s="14">
        <f t="shared" si="7"/>
        <v>1.0753106876553438E-2</v>
      </c>
      <c r="H98" s="52"/>
      <c r="I98" s="11">
        <f t="shared" si="11"/>
        <v>3207000</v>
      </c>
      <c r="J98" s="15">
        <f t="shared" si="12"/>
        <v>1.2338459289240109E-2</v>
      </c>
      <c r="K98" s="10">
        <f t="shared" si="8"/>
        <v>3207000</v>
      </c>
      <c r="L98" s="15">
        <f t="shared" si="9"/>
        <v>1.2338459289240156E-2</v>
      </c>
      <c r="M98" s="15">
        <f t="shared" si="10"/>
        <v>3.1543772879163434E-3</v>
      </c>
    </row>
    <row r="99" spans="1:13">
      <c r="A99" s="11">
        <f t="shared" si="6"/>
        <v>0</v>
      </c>
      <c r="B99" s="7">
        <v>2840860</v>
      </c>
      <c r="C99">
        <v>1995</v>
      </c>
      <c r="D99" s="7">
        <v>2840860</v>
      </c>
      <c r="E99" s="10">
        <v>266278000</v>
      </c>
      <c r="F99" s="14">
        <f t="shared" si="7"/>
        <v>1.0668774739182358E-2</v>
      </c>
      <c r="H99" s="52"/>
      <c r="I99" s="11">
        <f t="shared" si="11"/>
        <v>3152000</v>
      </c>
      <c r="J99" s="15">
        <f t="shared" si="12"/>
        <v>1.1979051861085563E-2</v>
      </c>
      <c r="K99" s="10">
        <f t="shared" si="8"/>
        <v>3152000</v>
      </c>
      <c r="L99" s="15">
        <f t="shared" si="9"/>
        <v>1.197905186108561E-2</v>
      </c>
      <c r="M99" s="15">
        <f t="shared" si="10"/>
        <v>4.0425217588611062E-3</v>
      </c>
    </row>
    <row r="100" spans="1:13">
      <c r="A100" s="11">
        <f t="shared" si="6"/>
        <v>0</v>
      </c>
      <c r="B100" s="7">
        <v>2848473</v>
      </c>
      <c r="C100">
        <v>1996</v>
      </c>
      <c r="D100" s="7">
        <v>2848473</v>
      </c>
      <c r="E100" s="10">
        <v>269394000</v>
      </c>
      <c r="F100" s="14">
        <f t="shared" ref="F100:F124" si="13">D100/E100</f>
        <v>1.0573631929441637E-2</v>
      </c>
      <c r="H100" s="52"/>
      <c r="I100" s="11">
        <f t="shared" si="11"/>
        <v>3116000</v>
      </c>
      <c r="J100" s="15">
        <f t="shared" si="12"/>
        <v>1.170205574625016E-2</v>
      </c>
      <c r="K100" s="10">
        <f t="shared" si="8"/>
        <v>3116000</v>
      </c>
      <c r="L100" s="15">
        <f t="shared" si="9"/>
        <v>1.1702055746250162E-2</v>
      </c>
      <c r="M100" s="15">
        <f t="shared" si="10"/>
        <v>2.679822307329438E-3</v>
      </c>
    </row>
    <row r="101" spans="1:13">
      <c r="A101" s="11">
        <f t="shared" si="6"/>
        <v>0</v>
      </c>
      <c r="B101" s="7">
        <v>2854396</v>
      </c>
      <c r="C101">
        <v>1997</v>
      </c>
      <c r="D101" s="7">
        <v>2854396</v>
      </c>
      <c r="E101" s="10">
        <v>272657000</v>
      </c>
      <c r="F101" s="14">
        <f t="shared" si="13"/>
        <v>1.0468816131623248E-2</v>
      </c>
      <c r="H101" s="52"/>
      <c r="I101" s="11">
        <f t="shared" si="11"/>
        <v>3263000</v>
      </c>
      <c r="J101" s="15">
        <f t="shared" si="12"/>
        <v>1.2112370728375539E-2</v>
      </c>
      <c r="K101" s="10">
        <f t="shared" si="8"/>
        <v>3263000</v>
      </c>
      <c r="L101" s="15">
        <f t="shared" si="9"/>
        <v>1.2112370728375454E-2</v>
      </c>
      <c r="M101" s="15">
        <f t="shared" si="10"/>
        <v>2.0793597130812635E-3</v>
      </c>
    </row>
    <row r="102" spans="1:13">
      <c r="A102" s="11">
        <f t="shared" si="6"/>
        <v>0</v>
      </c>
      <c r="B102" s="7">
        <v>2861025</v>
      </c>
      <c r="C102">
        <v>1998</v>
      </c>
      <c r="D102" s="7">
        <v>2861025</v>
      </c>
      <c r="E102" s="10">
        <v>275854000</v>
      </c>
      <c r="F102" s="14">
        <f t="shared" si="13"/>
        <v>1.0371518991930513E-2</v>
      </c>
      <c r="H102" s="52"/>
      <c r="I102" s="11">
        <f t="shared" si="11"/>
        <v>3197000</v>
      </c>
      <c r="J102" s="15">
        <f t="shared" si="12"/>
        <v>1.1725354566359932E-2</v>
      </c>
      <c r="K102" s="10">
        <f t="shared" si="8"/>
        <v>3197000</v>
      </c>
      <c r="L102" s="15">
        <f t="shared" si="9"/>
        <v>1.1725354566360036E-2</v>
      </c>
      <c r="M102" s="15">
        <f t="shared" si="10"/>
        <v>2.3223827387650609E-3</v>
      </c>
    </row>
    <row r="103" spans="1:13">
      <c r="A103" s="11">
        <f t="shared" si="6"/>
        <v>0</v>
      </c>
      <c r="B103" s="7">
        <v>2869413</v>
      </c>
      <c r="C103">
        <v>1999</v>
      </c>
      <c r="D103" s="7">
        <v>2869413</v>
      </c>
      <c r="E103" s="10">
        <v>279040000</v>
      </c>
      <c r="F103" s="14">
        <f t="shared" si="13"/>
        <v>1.0283160120412844E-2</v>
      </c>
      <c r="H103" s="52"/>
      <c r="I103" s="11">
        <f t="shared" si="11"/>
        <v>3186000</v>
      </c>
      <c r="J103" s="15">
        <f t="shared" si="12"/>
        <v>1.1549587825443894E-2</v>
      </c>
      <c r="K103" s="10">
        <f t="shared" si="8"/>
        <v>3186000</v>
      </c>
      <c r="L103" s="15">
        <f t="shared" si="9"/>
        <v>1.1549587825443908E-2</v>
      </c>
      <c r="M103" s="15">
        <f t="shared" si="10"/>
        <v>2.9318163944740405E-3</v>
      </c>
    </row>
    <row r="104" spans="1:13">
      <c r="A104" s="11">
        <f t="shared" si="6"/>
        <v>0</v>
      </c>
      <c r="B104" s="7">
        <v>2929067</v>
      </c>
      <c r="C104">
        <v>2000</v>
      </c>
      <c r="D104" s="7">
        <v>2929067</v>
      </c>
      <c r="E104" s="7">
        <v>282162411</v>
      </c>
      <c r="F104" s="14">
        <f t="shared" si="13"/>
        <v>1.0380783852885352E-2</v>
      </c>
      <c r="H104" s="52"/>
      <c r="I104" s="11">
        <f t="shared" si="11"/>
        <v>3122411</v>
      </c>
      <c r="J104" s="15">
        <f t="shared" si="12"/>
        <v>1.118983299885321E-2</v>
      </c>
      <c r="K104" s="10">
        <f t="shared" si="8"/>
        <v>3122411</v>
      </c>
      <c r="L104" s="15">
        <f t="shared" si="9"/>
        <v>1.1189832998853122E-2</v>
      </c>
      <c r="M104" s="15">
        <f t="shared" si="10"/>
        <v>2.0789617946249006E-2</v>
      </c>
    </row>
    <row r="105" spans="1:13">
      <c r="A105" s="11">
        <f t="shared" si="6"/>
        <v>0</v>
      </c>
      <c r="B105" s="7">
        <v>2931997</v>
      </c>
      <c r="C105">
        <v>2001</v>
      </c>
      <c r="D105" s="7">
        <v>2931997</v>
      </c>
      <c r="E105" s="7">
        <v>284968955</v>
      </c>
      <c r="F105" s="14">
        <f t="shared" si="13"/>
        <v>1.0288829532325723E-2</v>
      </c>
      <c r="H105" s="52"/>
      <c r="I105" s="11">
        <f t="shared" si="11"/>
        <v>2806544</v>
      </c>
      <c r="J105" s="15">
        <f t="shared" si="12"/>
        <v>9.9465552128415857E-3</v>
      </c>
      <c r="K105" s="10">
        <f t="shared" si="8"/>
        <v>2806544</v>
      </c>
      <c r="L105" s="15">
        <f t="shared" si="9"/>
        <v>9.9465552128414902E-3</v>
      </c>
      <c r="M105" s="15">
        <f t="shared" si="10"/>
        <v>1.000318531464206E-3</v>
      </c>
    </row>
    <row r="106" spans="1:13">
      <c r="A106" s="11">
        <f t="shared" si="6"/>
        <v>0</v>
      </c>
      <c r="B106" s="7">
        <v>2934234</v>
      </c>
      <c r="C106">
        <v>2002</v>
      </c>
      <c r="D106" s="7">
        <v>2934234</v>
      </c>
      <c r="E106" s="7">
        <v>287625193</v>
      </c>
      <c r="F106" s="14">
        <f t="shared" si="13"/>
        <v>1.0201588982506133E-2</v>
      </c>
      <c r="H106" s="52"/>
      <c r="I106" s="11">
        <f t="shared" si="11"/>
        <v>2656238</v>
      </c>
      <c r="J106" s="15">
        <f t="shared" si="12"/>
        <v>9.3211486844242391E-3</v>
      </c>
      <c r="K106" s="10">
        <f t="shared" si="8"/>
        <v>2656238</v>
      </c>
      <c r="L106" s="15">
        <f t="shared" si="9"/>
        <v>9.3211486844242408E-3</v>
      </c>
      <c r="M106" s="15">
        <f t="shared" si="10"/>
        <v>7.6296121721819432E-4</v>
      </c>
    </row>
    <row r="107" spans="1:13">
      <c r="A107" s="11">
        <f t="shared" si="6"/>
        <v>0</v>
      </c>
      <c r="B107" s="7">
        <v>2941999</v>
      </c>
      <c r="C107">
        <v>2003</v>
      </c>
      <c r="D107" s="7">
        <v>2941999</v>
      </c>
      <c r="E107" s="7">
        <v>290107933</v>
      </c>
      <c r="F107" s="14">
        <f t="shared" si="13"/>
        <v>1.0141049814035937E-2</v>
      </c>
      <c r="H107" s="52"/>
      <c r="I107" s="11">
        <f t="shared" si="11"/>
        <v>2482740</v>
      </c>
      <c r="J107" s="15">
        <f t="shared" si="12"/>
        <v>8.6318586146937413E-3</v>
      </c>
      <c r="K107" s="10">
        <f t="shared" si="8"/>
        <v>2482740</v>
      </c>
      <c r="L107" s="15">
        <f t="shared" si="9"/>
        <v>8.6318586146938436E-3</v>
      </c>
      <c r="M107" s="15">
        <f t="shared" si="10"/>
        <v>2.6463465422321697E-3</v>
      </c>
    </row>
    <row r="108" spans="1:13">
      <c r="A108" s="11">
        <f t="shared" si="6"/>
        <v>0</v>
      </c>
      <c r="B108" s="7">
        <v>2953635</v>
      </c>
      <c r="C108">
        <v>2004</v>
      </c>
      <c r="D108" s="7">
        <v>2953635</v>
      </c>
      <c r="E108" s="7">
        <v>292805298</v>
      </c>
      <c r="F108" s="14">
        <f t="shared" si="13"/>
        <v>1.0087368706012963E-2</v>
      </c>
      <c r="H108" s="52"/>
      <c r="I108" s="11">
        <f t="shared" ref="I108:I114" si="14">E108-E107</f>
        <v>2697365</v>
      </c>
      <c r="J108" s="15">
        <f t="shared" ref="J108:J114" si="15">I108/E107</f>
        <v>9.2977981405286143E-3</v>
      </c>
      <c r="K108" s="10">
        <f t="shared" si="8"/>
        <v>2697365</v>
      </c>
      <c r="L108" s="15">
        <f t="shared" si="9"/>
        <v>9.297798140528668E-3</v>
      </c>
      <c r="M108" s="15">
        <f t="shared" si="10"/>
        <v>3.9551339072514402E-3</v>
      </c>
    </row>
    <row r="109" spans="1:13">
      <c r="A109" s="11">
        <f t="shared" si="6"/>
        <v>0</v>
      </c>
      <c r="B109" s="7">
        <v>2964454</v>
      </c>
      <c r="C109">
        <v>2005</v>
      </c>
      <c r="D109" s="7">
        <v>2964454</v>
      </c>
      <c r="E109" s="7">
        <v>295516599</v>
      </c>
      <c r="F109" s="59">
        <f t="shared" si="13"/>
        <v>1.0031429740432279E-2</v>
      </c>
      <c r="H109" s="52"/>
      <c r="I109" s="11">
        <f t="shared" si="14"/>
        <v>2711301</v>
      </c>
      <c r="J109" s="15">
        <f t="shared" si="15"/>
        <v>9.2597402387165819E-3</v>
      </c>
      <c r="K109" s="10">
        <f t="shared" si="8"/>
        <v>2711301</v>
      </c>
      <c r="L109" s="15">
        <f t="shared" si="9"/>
        <v>9.2597402387166738E-3</v>
      </c>
      <c r="M109" s="15">
        <f t="shared" si="10"/>
        <v>3.6629441349387282E-3</v>
      </c>
    </row>
    <row r="110" spans="1:13">
      <c r="A110" s="11">
        <f t="shared" si="6"/>
        <v>0</v>
      </c>
      <c r="B110" s="7">
        <v>2982644</v>
      </c>
      <c r="C110">
        <v>2006</v>
      </c>
      <c r="D110" s="7">
        <v>2982644</v>
      </c>
      <c r="E110" s="7">
        <v>298379912</v>
      </c>
      <c r="F110" s="59">
        <f t="shared" si="13"/>
        <v>9.9961286938109965E-3</v>
      </c>
      <c r="H110" s="52"/>
      <c r="I110" s="11">
        <f t="shared" si="14"/>
        <v>2863313</v>
      </c>
      <c r="J110" s="15">
        <f t="shared" si="15"/>
        <v>9.6891782380048308E-3</v>
      </c>
      <c r="K110" s="10">
        <f t="shared" si="8"/>
        <v>2863313</v>
      </c>
      <c r="L110" s="15">
        <f t="shared" si="9"/>
        <v>9.6891782380048586E-3</v>
      </c>
      <c r="M110" s="15">
        <f t="shared" si="10"/>
        <v>6.1360371926837409E-3</v>
      </c>
    </row>
    <row r="111" spans="1:13">
      <c r="A111" s="11">
        <f t="shared" si="6"/>
        <v>0</v>
      </c>
      <c r="B111" s="7">
        <v>2999212</v>
      </c>
      <c r="C111">
        <v>2007</v>
      </c>
      <c r="D111" s="7">
        <v>2999212</v>
      </c>
      <c r="E111" s="7">
        <v>301231207</v>
      </c>
      <c r="F111" s="59">
        <f t="shared" si="13"/>
        <v>9.9565115775006666E-3</v>
      </c>
      <c r="H111" s="52"/>
      <c r="I111" s="11">
        <f t="shared" si="14"/>
        <v>2851295</v>
      </c>
      <c r="J111" s="15">
        <f t="shared" si="15"/>
        <v>9.5559214455428892E-3</v>
      </c>
      <c r="K111" s="10">
        <f t="shared" si="8"/>
        <v>2851295</v>
      </c>
      <c r="L111" s="15">
        <f t="shared" si="9"/>
        <v>9.5559214455429586E-3</v>
      </c>
      <c r="M111" s="15">
        <f t="shared" si="10"/>
        <v>5.5548030539347426E-3</v>
      </c>
    </row>
    <row r="112" spans="1:13">
      <c r="A112" s="11">
        <f t="shared" si="6"/>
        <v>0</v>
      </c>
      <c r="B112" s="7">
        <v>3016734</v>
      </c>
      <c r="C112">
        <v>2008</v>
      </c>
      <c r="D112" s="7">
        <v>3016734</v>
      </c>
      <c r="E112" s="7">
        <v>304093966</v>
      </c>
      <c r="F112" s="59">
        <f t="shared" si="13"/>
        <v>9.9204007224530065E-3</v>
      </c>
      <c r="H112" s="52"/>
      <c r="I112" s="11">
        <f t="shared" si="14"/>
        <v>2862759</v>
      </c>
      <c r="J112" s="15">
        <f t="shared" si="15"/>
        <v>9.50352730220279E-3</v>
      </c>
      <c r="K112" s="10">
        <f t="shared" si="8"/>
        <v>2862759</v>
      </c>
      <c r="L112" s="15">
        <f t="shared" si="9"/>
        <v>9.5035273022028299E-3</v>
      </c>
      <c r="M112" s="15">
        <f t="shared" si="10"/>
        <v>5.8422012181866823E-3</v>
      </c>
    </row>
    <row r="113" spans="1:15">
      <c r="A113" s="11">
        <f t="shared" si="6"/>
        <v>0</v>
      </c>
      <c r="B113" s="7">
        <v>3032870</v>
      </c>
      <c r="C113">
        <v>2009</v>
      </c>
      <c r="D113" s="7">
        <v>3032870</v>
      </c>
      <c r="E113" s="7">
        <v>306771529</v>
      </c>
      <c r="F113" s="59">
        <f t="shared" si="13"/>
        <v>9.8864128945942691E-3</v>
      </c>
      <c r="H113" s="52"/>
      <c r="I113" s="11">
        <f t="shared" si="14"/>
        <v>2677563</v>
      </c>
      <c r="J113" s="15">
        <f t="shared" si="15"/>
        <v>8.8050513965147199E-3</v>
      </c>
      <c r="K113" s="10">
        <f t="shared" si="8"/>
        <v>2677563</v>
      </c>
      <c r="L113" s="15">
        <f t="shared" si="9"/>
        <v>8.8050513965147736E-3</v>
      </c>
      <c r="M113" s="15">
        <f t="shared" si="10"/>
        <v>5.3488308879734436E-3</v>
      </c>
    </row>
    <row r="114" spans="1:15">
      <c r="A114" s="11">
        <f t="shared" si="6"/>
        <v>0</v>
      </c>
      <c r="B114" s="10">
        <v>3050819</v>
      </c>
      <c r="C114">
        <v>2010</v>
      </c>
      <c r="D114" s="10">
        <v>3050819</v>
      </c>
      <c r="E114" s="7">
        <v>309327143</v>
      </c>
      <c r="F114" s="59">
        <f t="shared" si="13"/>
        <v>9.8627587944973838E-3</v>
      </c>
      <c r="H114" s="52"/>
      <c r="I114" s="11">
        <f t="shared" si="14"/>
        <v>2555614</v>
      </c>
      <c r="J114" s="15">
        <f t="shared" si="15"/>
        <v>8.3306753020095294E-3</v>
      </c>
      <c r="K114" s="10">
        <f t="shared" si="8"/>
        <v>2555614</v>
      </c>
      <c r="L114" s="15">
        <f t="shared" si="9"/>
        <v>8.3306753020095936E-3</v>
      </c>
      <c r="M114" s="15">
        <f t="shared" si="10"/>
        <v>5.9181567294344095E-3</v>
      </c>
      <c r="N114" s="10"/>
      <c r="O114" s="11"/>
    </row>
    <row r="115" spans="1:15">
      <c r="A115" s="11">
        <f t="shared" si="6"/>
        <v>0</v>
      </c>
      <c r="B115" s="10">
        <v>3066772</v>
      </c>
      <c r="C115">
        <v>2011</v>
      </c>
      <c r="D115" s="10">
        <v>3066772</v>
      </c>
      <c r="E115" s="7">
        <v>311583481</v>
      </c>
      <c r="F115" s="59">
        <f t="shared" si="13"/>
        <v>9.8425371915014971E-3</v>
      </c>
      <c r="G115" s="11">
        <f t="shared" ref="G115:G121" si="16">D115-D114</f>
        <v>15953</v>
      </c>
      <c r="H115" s="15">
        <f t="shared" ref="H115:H121" si="17">G115/D114</f>
        <v>5.2290876646566052E-3</v>
      </c>
      <c r="I115" s="11">
        <f t="shared" ref="I115:I121" si="18">E115-E114</f>
        <v>2256338</v>
      </c>
      <c r="J115" s="15">
        <f t="shared" ref="J115:J121" si="19">I115/E114</f>
        <v>7.2943420939946416E-3</v>
      </c>
      <c r="K115" s="10">
        <f t="shared" si="8"/>
        <v>2256338</v>
      </c>
      <c r="L115" s="15">
        <f t="shared" si="9"/>
        <v>7.2943420939945991E-3</v>
      </c>
      <c r="M115" s="15">
        <f t="shared" si="10"/>
        <v>5.2290876646565732E-3</v>
      </c>
      <c r="N115" s="10"/>
      <c r="O115" s="11"/>
    </row>
    <row r="116" spans="1:15">
      <c r="A116" s="11">
        <f t="shared" si="6"/>
        <v>0</v>
      </c>
      <c r="B116" s="10">
        <v>3076844</v>
      </c>
      <c r="C116">
        <v>2012</v>
      </c>
      <c r="D116" s="10">
        <v>3076844</v>
      </c>
      <c r="E116" s="7">
        <v>313877662</v>
      </c>
      <c r="F116" s="59">
        <f t="shared" si="13"/>
        <v>9.8026854806889697E-3</v>
      </c>
      <c r="G116" s="11">
        <f t="shared" si="16"/>
        <v>10072</v>
      </c>
      <c r="H116" s="15">
        <f t="shared" si="17"/>
        <v>3.2842350197536691E-3</v>
      </c>
      <c r="I116" s="11">
        <f t="shared" si="18"/>
        <v>2294181</v>
      </c>
      <c r="J116" s="15">
        <f t="shared" si="19"/>
        <v>7.3629737771624681E-3</v>
      </c>
      <c r="K116" s="10">
        <f t="shared" si="8"/>
        <v>2294181</v>
      </c>
      <c r="L116" s="15">
        <f t="shared" si="9"/>
        <v>7.3629737771625514E-3</v>
      </c>
      <c r="M116" s="15">
        <f t="shared" si="10"/>
        <v>3.2842350197537229E-3</v>
      </c>
      <c r="N116" s="10"/>
      <c r="O116" s="11"/>
    </row>
    <row r="117" spans="1:15">
      <c r="A117" s="11">
        <f t="shared" si="6"/>
        <v>0</v>
      </c>
      <c r="B117" s="10">
        <v>3093935</v>
      </c>
      <c r="C117">
        <v>2013</v>
      </c>
      <c r="D117" s="10">
        <v>3093935</v>
      </c>
      <c r="E117" s="7">
        <v>316059947</v>
      </c>
      <c r="F117" s="59">
        <f t="shared" si="13"/>
        <v>9.7890765007310459E-3</v>
      </c>
      <c r="G117" s="11">
        <f t="shared" si="16"/>
        <v>17091</v>
      </c>
      <c r="H117" s="15">
        <f t="shared" si="17"/>
        <v>5.5547177562463353E-3</v>
      </c>
      <c r="I117" s="11">
        <f t="shared" si="18"/>
        <v>2182285</v>
      </c>
      <c r="J117" s="15">
        <f t="shared" si="19"/>
        <v>6.9526610657626216E-3</v>
      </c>
      <c r="K117" s="10">
        <f t="shared" si="8"/>
        <v>2182285</v>
      </c>
      <c r="L117" s="15">
        <f t="shared" si="9"/>
        <v>6.9526610657626442E-3</v>
      </c>
      <c r="M117" s="15">
        <f t="shared" si="10"/>
        <v>5.5547177562462746E-3</v>
      </c>
      <c r="N117" s="10"/>
      <c r="O117" s="11"/>
    </row>
    <row r="118" spans="1:15">
      <c r="A118" s="11">
        <f t="shared" si="6"/>
        <v>0</v>
      </c>
      <c r="B118" s="10">
        <v>3110643</v>
      </c>
      <c r="C118">
        <v>2014</v>
      </c>
      <c r="D118" s="10">
        <v>3110643</v>
      </c>
      <c r="E118" s="7">
        <v>318386329</v>
      </c>
      <c r="F118" s="59">
        <f t="shared" si="13"/>
        <v>9.770026903385038E-3</v>
      </c>
      <c r="G118" s="11">
        <f t="shared" si="16"/>
        <v>16708</v>
      </c>
      <c r="H118" s="15">
        <f t="shared" si="17"/>
        <v>5.400242732959807E-3</v>
      </c>
      <c r="I118" s="11">
        <f t="shared" si="18"/>
        <v>2326382</v>
      </c>
      <c r="J118" s="15">
        <f t="shared" si="19"/>
        <v>7.3605720119923959E-3</v>
      </c>
      <c r="K118" s="10">
        <f t="shared" si="8"/>
        <v>2326382</v>
      </c>
      <c r="L118" s="15">
        <f>E118/E117-1</f>
        <v>7.3605720119924722E-3</v>
      </c>
      <c r="M118" s="15">
        <f t="shared" si="10"/>
        <v>5.4002427329598035E-3</v>
      </c>
      <c r="N118" s="10"/>
      <c r="O118" s="11"/>
    </row>
    <row r="119" spans="1:15">
      <c r="A119" s="11">
        <f t="shared" si="6"/>
        <v>0</v>
      </c>
      <c r="B119" s="10">
        <v>3122541</v>
      </c>
      <c r="C119">
        <v>2015</v>
      </c>
      <c r="D119" s="10">
        <v>3122541</v>
      </c>
      <c r="E119" s="7">
        <v>320738994</v>
      </c>
      <c r="F119" s="59">
        <f t="shared" si="13"/>
        <v>9.7354579842574424E-3</v>
      </c>
      <c r="G119" s="11">
        <f t="shared" si="16"/>
        <v>11898</v>
      </c>
      <c r="H119" s="15">
        <f t="shared" si="17"/>
        <v>3.8249326586175269E-3</v>
      </c>
      <c r="I119" s="11">
        <f t="shared" si="18"/>
        <v>2352665</v>
      </c>
      <c r="J119" s="15">
        <f t="shared" si="19"/>
        <v>7.3893405140520339E-3</v>
      </c>
      <c r="K119" s="10">
        <f t="shared" si="8"/>
        <v>2352665</v>
      </c>
      <c r="L119" s="15">
        <f t="shared" si="9"/>
        <v>7.3893405140519342E-3</v>
      </c>
      <c r="M119" s="15">
        <f t="shared" si="10"/>
        <v>3.824932658617497E-3</v>
      </c>
      <c r="N119" s="10"/>
      <c r="O119" s="11"/>
    </row>
    <row r="120" spans="1:15">
      <c r="A120" s="11">
        <f t="shared" si="6"/>
        <v>0</v>
      </c>
      <c r="B120" s="10">
        <v>3133210</v>
      </c>
      <c r="C120">
        <v>2016</v>
      </c>
      <c r="D120" s="10">
        <v>3133210</v>
      </c>
      <c r="E120" s="7">
        <v>323071755</v>
      </c>
      <c r="F120" s="59">
        <f t="shared" si="13"/>
        <v>9.6981860887219926E-3</v>
      </c>
      <c r="G120" s="11">
        <f t="shared" si="16"/>
        <v>10669</v>
      </c>
      <c r="H120" s="15">
        <f t="shared" si="17"/>
        <v>3.4167685868656326E-3</v>
      </c>
      <c r="I120" s="11">
        <f t="shared" si="18"/>
        <v>2332761</v>
      </c>
      <c r="J120" s="15">
        <f t="shared" si="19"/>
        <v>7.2730819876550461E-3</v>
      </c>
      <c r="K120" s="10">
        <f t="shared" si="8"/>
        <v>2332761</v>
      </c>
      <c r="L120" s="15">
        <f t="shared" si="9"/>
        <v>7.2730819876549724E-3</v>
      </c>
      <c r="M120" s="15">
        <f t="shared" si="10"/>
        <v>3.4167685868655706E-3</v>
      </c>
      <c r="N120" s="10"/>
      <c r="O120" s="11"/>
    </row>
    <row r="121" spans="1:15">
      <c r="A121" s="11">
        <f t="shared" si="6"/>
        <v>0</v>
      </c>
      <c r="B121" s="10">
        <v>3143734</v>
      </c>
      <c r="C121">
        <v>2017</v>
      </c>
      <c r="D121" s="10">
        <v>3143734</v>
      </c>
      <c r="E121" s="7">
        <v>325122128</v>
      </c>
      <c r="F121" s="59">
        <f t="shared" si="13"/>
        <v>9.6693941422529069E-3</v>
      </c>
      <c r="G121" s="11">
        <f t="shared" si="16"/>
        <v>10524</v>
      </c>
      <c r="H121" s="15">
        <f t="shared" si="17"/>
        <v>3.358855614529508E-3</v>
      </c>
      <c r="I121" s="11">
        <f t="shared" si="18"/>
        <v>2050373</v>
      </c>
      <c r="J121" s="15">
        <f t="shared" si="19"/>
        <v>6.3464941402878129E-3</v>
      </c>
      <c r="K121" s="10">
        <f t="shared" si="8"/>
        <v>2050373</v>
      </c>
      <c r="L121" s="15">
        <f t="shared" si="9"/>
        <v>6.3464941402877617E-3</v>
      </c>
      <c r="M121" s="15">
        <f t="shared" si="10"/>
        <v>3.3588556145294213E-3</v>
      </c>
    </row>
    <row r="122" spans="1:15">
      <c r="A122" s="11">
        <f t="shared" si="6"/>
        <v>0</v>
      </c>
      <c r="B122" s="10">
        <v>3149900</v>
      </c>
      <c r="C122">
        <v>2018</v>
      </c>
      <c r="D122" s="10">
        <v>3149900</v>
      </c>
      <c r="E122" s="7">
        <v>326838199</v>
      </c>
      <c r="F122" s="59">
        <f t="shared" si="13"/>
        <v>9.6374903840416772E-3</v>
      </c>
      <c r="G122" s="11">
        <f t="shared" ref="G122:G127" si="20">D122-D121</f>
        <v>6166</v>
      </c>
      <c r="H122" s="15">
        <f t="shared" ref="H122:H127" si="21">G122/D121</f>
        <v>1.9613618709470966E-3</v>
      </c>
      <c r="I122" s="11">
        <f t="shared" ref="I122:I127" si="22">E122-E121</f>
        <v>1716071</v>
      </c>
      <c r="J122" s="15">
        <f t="shared" ref="J122:J127" si="23">I122/E121</f>
        <v>5.2782350145050725E-3</v>
      </c>
      <c r="K122" s="10">
        <f t="shared" ref="K122:K128" si="24">E122-E121</f>
        <v>1716071</v>
      </c>
      <c r="L122" s="15">
        <f t="shared" ref="L122:L128" si="25">E122/E121-1</f>
        <v>5.2782350145050838E-3</v>
      </c>
      <c r="M122" s="15">
        <f t="shared" ref="M122:M128" si="26">D122/D121-1</f>
        <v>1.961361870947087E-3</v>
      </c>
    </row>
    <row r="123" spans="1:15">
      <c r="A123" s="11">
        <f>D123-B123</f>
        <v>0</v>
      </c>
      <c r="B123" s="10">
        <v>3159596</v>
      </c>
      <c r="C123">
        <v>2019</v>
      </c>
      <c r="D123" s="10">
        <v>3159596</v>
      </c>
      <c r="E123" s="7">
        <v>328329953</v>
      </c>
      <c r="F123" s="59">
        <f t="shared" si="13"/>
        <v>9.6232341007279343E-3</v>
      </c>
      <c r="G123" s="11">
        <f t="shared" si="20"/>
        <v>9696</v>
      </c>
      <c r="H123" s="15">
        <f t="shared" si="21"/>
        <v>3.0781929585066191E-3</v>
      </c>
      <c r="I123" s="11">
        <f t="shared" si="22"/>
        <v>1491754</v>
      </c>
      <c r="J123" s="15">
        <f t="shared" si="23"/>
        <v>4.5641972222469629E-3</v>
      </c>
      <c r="K123" s="10">
        <f t="shared" si="24"/>
        <v>1491754</v>
      </c>
      <c r="L123" s="15">
        <f t="shared" si="25"/>
        <v>4.5641972222469906E-3</v>
      </c>
      <c r="M123" s="15">
        <f t="shared" si="26"/>
        <v>3.0781929585066425E-3</v>
      </c>
    </row>
    <row r="124" spans="1:15">
      <c r="B124" s="10">
        <v>3163561</v>
      </c>
      <c r="C124">
        <v>2020</v>
      </c>
      <c r="D124" s="10">
        <v>3191141</v>
      </c>
      <c r="E124" s="7">
        <v>331577720</v>
      </c>
      <c r="F124" s="59">
        <f t="shared" si="13"/>
        <v>9.6241116562355272E-3</v>
      </c>
      <c r="G124" s="11">
        <f t="shared" si="20"/>
        <v>31545</v>
      </c>
      <c r="H124" s="15">
        <f t="shared" si="21"/>
        <v>9.983871355704969E-3</v>
      </c>
      <c r="I124" s="11">
        <f t="shared" si="22"/>
        <v>3247767</v>
      </c>
      <c r="J124" s="15">
        <f t="shared" si="23"/>
        <v>9.8917779822543326E-3</v>
      </c>
      <c r="K124" s="10">
        <f t="shared" si="24"/>
        <v>3247767</v>
      </c>
      <c r="L124" s="15">
        <f t="shared" si="25"/>
        <v>9.8917779822542684E-3</v>
      </c>
      <c r="M124" s="15">
        <f t="shared" si="26"/>
        <v>9.9838713557049985E-3</v>
      </c>
    </row>
    <row r="125" spans="1:15">
      <c r="C125">
        <v>2021</v>
      </c>
      <c r="D125" s="10">
        <v>3198613</v>
      </c>
      <c r="E125" s="7">
        <v>332099760</v>
      </c>
      <c r="F125" s="59">
        <f>D125/E125</f>
        <v>9.6314824196199363E-3</v>
      </c>
      <c r="G125" s="11">
        <f t="shared" si="20"/>
        <v>7472</v>
      </c>
      <c r="H125" s="15">
        <f t="shared" si="21"/>
        <v>2.3414822472588958E-3</v>
      </c>
      <c r="I125" s="11">
        <f t="shared" si="22"/>
        <v>522040</v>
      </c>
      <c r="J125" s="15">
        <f t="shared" si="23"/>
        <v>1.5744121770304711E-3</v>
      </c>
      <c r="K125" s="10">
        <f t="shared" si="24"/>
        <v>522040</v>
      </c>
      <c r="L125" s="15">
        <f t="shared" si="25"/>
        <v>1.5744121770304709E-3</v>
      </c>
      <c r="M125" s="15">
        <f t="shared" si="26"/>
        <v>2.3414822472589414E-3</v>
      </c>
    </row>
    <row r="126" spans="1:15">
      <c r="C126">
        <v>2022</v>
      </c>
      <c r="D126" s="10">
        <v>3202820</v>
      </c>
      <c r="E126" s="7">
        <v>334017321</v>
      </c>
      <c r="F126" s="59">
        <f>D126/E126</f>
        <v>9.5887841696688531E-3</v>
      </c>
      <c r="G126" s="11">
        <f t="shared" si="20"/>
        <v>4207</v>
      </c>
      <c r="H126" s="15">
        <f t="shared" si="21"/>
        <v>1.31525758195818E-3</v>
      </c>
      <c r="I126" s="11">
        <f t="shared" si="22"/>
        <v>1917561</v>
      </c>
      <c r="J126" s="15">
        <f t="shared" si="23"/>
        <v>5.7740511465590944E-3</v>
      </c>
      <c r="K126" s="10">
        <f t="shared" si="24"/>
        <v>1917561</v>
      </c>
      <c r="L126" s="15">
        <f t="shared" si="25"/>
        <v>5.774051146559156E-3</v>
      </c>
      <c r="M126" s="15">
        <f t="shared" si="26"/>
        <v>1.3152575819581624E-3</v>
      </c>
    </row>
    <row r="127" spans="1:15">
      <c r="C127">
        <v>2023</v>
      </c>
      <c r="D127" s="10">
        <v>3218414</v>
      </c>
      <c r="E127" s="7">
        <v>336806231</v>
      </c>
      <c r="F127" s="59">
        <f>D127/E127</f>
        <v>9.5556842592974481E-3</v>
      </c>
      <c r="G127" s="11">
        <f t="shared" si="20"/>
        <v>15594</v>
      </c>
      <c r="H127" s="15">
        <f t="shared" si="21"/>
        <v>4.8688343397381055E-3</v>
      </c>
      <c r="I127" s="11">
        <f t="shared" si="22"/>
        <v>2788910</v>
      </c>
      <c r="J127" s="15">
        <f>I127/E126</f>
        <v>8.349596936022368E-3</v>
      </c>
      <c r="K127" s="10">
        <f t="shared" si="24"/>
        <v>2788910</v>
      </c>
      <c r="L127" s="15">
        <f t="shared" si="25"/>
        <v>8.3495969360223299E-3</v>
      </c>
      <c r="M127" s="15">
        <f t="shared" si="26"/>
        <v>4.8688343397380596E-3</v>
      </c>
    </row>
    <row r="128" spans="1:15">
      <c r="C128">
        <v>2024</v>
      </c>
      <c r="D128" s="10">
        <v>3241488</v>
      </c>
      <c r="E128" s="7">
        <v>340110988</v>
      </c>
      <c r="F128" s="59">
        <f>D128/E128</f>
        <v>9.5306770859164367E-3</v>
      </c>
      <c r="G128" s="11">
        <f>D128-D127</f>
        <v>23074</v>
      </c>
      <c r="H128" s="15">
        <f t="shared" ref="H128" si="27">G128/D127</f>
        <v>7.1693697578993874E-3</v>
      </c>
      <c r="I128" s="11">
        <f>E128-E127</f>
        <v>3304757</v>
      </c>
      <c r="J128" s="15">
        <f>I128/E127</f>
        <v>9.812042343123991E-3</v>
      </c>
      <c r="K128" s="10">
        <f t="shared" si="24"/>
        <v>3304757</v>
      </c>
      <c r="L128" s="15">
        <f t="shared" si="25"/>
        <v>9.81204234312405E-3</v>
      </c>
      <c r="M128" s="15">
        <f t="shared" si="26"/>
        <v>7.1693697578993909E-3</v>
      </c>
    </row>
    <row r="129" spans="4:7">
      <c r="D129" s="16"/>
      <c r="E129" s="15"/>
      <c r="F129" s="11"/>
      <c r="G129" s="11"/>
    </row>
    <row r="130" spans="4:7">
      <c r="D130" s="16"/>
      <c r="E130" s="15"/>
      <c r="F130" s="11"/>
      <c r="G130" s="11"/>
    </row>
    <row r="131" spans="4:7">
      <c r="D131" s="16"/>
      <c r="E131" s="15"/>
      <c r="F131" s="11"/>
      <c r="G131" s="11"/>
    </row>
    <row r="132" spans="4:7">
      <c r="D132" s="16"/>
      <c r="E132" s="15"/>
      <c r="F132" s="11"/>
      <c r="G132" s="11"/>
    </row>
    <row r="133" spans="4:7">
      <c r="D133" s="16"/>
      <c r="E133" s="15"/>
      <c r="F133" s="11"/>
      <c r="G133" s="11"/>
    </row>
    <row r="134" spans="4:7">
      <c r="D134" s="16"/>
      <c r="E134" s="15"/>
      <c r="F134" s="11"/>
      <c r="G134" s="11"/>
    </row>
    <row r="135" spans="4:7">
      <c r="D135" s="16"/>
      <c r="E135" s="15"/>
      <c r="F135" s="11"/>
      <c r="G135" s="1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7272F-FBAA-4F53-A919-0F30FCBB8484}">
  <dimension ref="A1:Z82"/>
  <sheetViews>
    <sheetView tabSelected="1" zoomScale="90" zoomScaleNormal="90" workbookViewId="0">
      <pane ySplit="11" topLeftCell="A12" activePane="bottomLeft" state="frozen"/>
      <selection pane="bottomLeft" activeCell="M5" sqref="M5"/>
    </sheetView>
  </sheetViews>
  <sheetFormatPr defaultRowHeight="15"/>
  <cols>
    <col min="1" max="1" width="16.85546875" customWidth="1"/>
    <col min="2" max="2" width="13.42578125" bestFit="1" customWidth="1"/>
    <col min="3" max="3" width="30" bestFit="1" customWidth="1"/>
    <col min="4" max="4" width="12" customWidth="1"/>
    <col min="5" max="5" width="11.42578125" customWidth="1"/>
    <col min="7" max="8" width="9.85546875" bestFit="1" customWidth="1"/>
    <col min="10" max="10" width="14.7109375" bestFit="1" customWidth="1"/>
    <col min="11" max="11" width="10.5703125" bestFit="1" customWidth="1"/>
    <col min="12" max="14" width="15" style="2" customWidth="1"/>
    <col min="15" max="17" width="9.140625" style="2"/>
  </cols>
  <sheetData>
    <row r="1" spans="1:26">
      <c r="A1" s="94" t="s">
        <v>115</v>
      </c>
      <c r="B1" s="94"/>
      <c r="C1" s="94"/>
      <c r="D1" s="94"/>
      <c r="E1" s="94"/>
      <c r="F1" s="94"/>
      <c r="G1" s="94"/>
      <c r="H1" s="94"/>
      <c r="I1" s="94"/>
      <c r="J1" s="94"/>
      <c r="K1" s="94"/>
      <c r="M1" s="18" t="s">
        <v>47</v>
      </c>
      <c r="N1" s="6"/>
      <c r="O1" s="6"/>
    </row>
    <row r="2" spans="1:26" ht="26.25" customHeight="1">
      <c r="A2" s="95" t="s">
        <v>124</v>
      </c>
      <c r="B2" s="95"/>
      <c r="C2" s="95"/>
      <c r="D2" s="95"/>
      <c r="E2" s="96"/>
      <c r="F2" s="96"/>
      <c r="G2" s="96"/>
      <c r="H2" s="96"/>
      <c r="I2" s="96"/>
      <c r="J2" s="96"/>
      <c r="K2" s="96"/>
      <c r="M2" s="18"/>
      <c r="N2" s="6"/>
      <c r="O2" s="6"/>
    </row>
    <row r="3" spans="1:26" ht="15" customHeight="1">
      <c r="A3" s="97" t="s">
        <v>116</v>
      </c>
      <c r="B3" s="62"/>
      <c r="C3" s="62"/>
      <c r="D3" s="62"/>
      <c r="E3" s="100" t="s">
        <v>129</v>
      </c>
      <c r="F3" s="101"/>
      <c r="G3" s="101"/>
      <c r="H3" s="101"/>
      <c r="I3" s="101"/>
      <c r="J3" s="101"/>
      <c r="K3" s="101"/>
    </row>
    <row r="4" spans="1:26" ht="15" customHeight="1">
      <c r="A4" s="98"/>
      <c r="B4" s="63" t="s">
        <v>117</v>
      </c>
      <c r="C4" s="102" t="s">
        <v>60</v>
      </c>
      <c r="D4" s="64"/>
      <c r="E4" s="102" t="s">
        <v>122</v>
      </c>
      <c r="F4" s="100" t="s">
        <v>4</v>
      </c>
      <c r="G4" s="101"/>
      <c r="H4" s="101"/>
      <c r="I4" s="100" t="s">
        <v>5</v>
      </c>
      <c r="J4" s="101"/>
      <c r="K4" s="101"/>
      <c r="L4" s="3"/>
      <c r="M4" s="3"/>
      <c r="N4" s="3"/>
      <c r="O4" s="3"/>
      <c r="P4" s="3"/>
      <c r="Q4" s="3"/>
    </row>
    <row r="5" spans="1:26" ht="25.5">
      <c r="A5" s="99"/>
      <c r="B5" s="55" t="s">
        <v>17</v>
      </c>
      <c r="C5" s="103"/>
      <c r="D5" s="55">
        <v>2024</v>
      </c>
      <c r="E5" s="99"/>
      <c r="F5" s="55" t="s">
        <v>118</v>
      </c>
      <c r="G5" s="71" t="s">
        <v>6</v>
      </c>
      <c r="H5" s="71" t="s">
        <v>7</v>
      </c>
      <c r="I5" s="71" t="s">
        <v>8</v>
      </c>
      <c r="J5" s="71" t="s">
        <v>123</v>
      </c>
      <c r="K5" s="71" t="s">
        <v>9</v>
      </c>
      <c r="L5" s="4"/>
      <c r="M5" s="4"/>
      <c r="N5" s="4"/>
      <c r="O5" s="4"/>
      <c r="P5" s="4"/>
      <c r="Q5" s="4"/>
    </row>
    <row r="6" spans="1:26">
      <c r="A6" s="47" t="s">
        <v>0</v>
      </c>
      <c r="B6" s="61">
        <v>331449281</v>
      </c>
      <c r="C6" s="72">
        <v>331515736</v>
      </c>
      <c r="D6" s="72">
        <f>Years!H5</f>
        <v>340110988</v>
      </c>
      <c r="E6" s="72">
        <v>8595252</v>
      </c>
      <c r="F6" s="72">
        <v>1425410</v>
      </c>
      <c r="G6" s="72">
        <v>15413421</v>
      </c>
      <c r="H6" s="72">
        <v>13988011</v>
      </c>
      <c r="I6" s="72">
        <v>7169842</v>
      </c>
      <c r="J6" s="72">
        <v>7169842</v>
      </c>
      <c r="K6" s="72" t="s">
        <v>10</v>
      </c>
      <c r="M6" s="8"/>
      <c r="P6" s="5">
        <f>E6-F6-I6</f>
        <v>0</v>
      </c>
      <c r="Q6" s="17">
        <f>P6/C6</f>
        <v>0</v>
      </c>
      <c r="S6" s="15">
        <f>J6/C6</f>
        <v>2.1627456019161637E-2</v>
      </c>
      <c r="V6" s="15">
        <f>F6/C6</f>
        <v>4.2996752347224925E-3</v>
      </c>
      <c r="Y6" s="15">
        <f>E6/C6</f>
        <v>2.5927131253884128E-2</v>
      </c>
    </row>
    <row r="7" spans="1:26">
      <c r="A7" s="48" t="s">
        <v>11</v>
      </c>
      <c r="B7" s="61">
        <v>57609148</v>
      </c>
      <c r="C7" s="49">
        <v>57617706</v>
      </c>
      <c r="D7" s="49">
        <v>57832935</v>
      </c>
      <c r="E7" s="49">
        <v>215229</v>
      </c>
      <c r="F7" s="49">
        <v>101205</v>
      </c>
      <c r="G7" s="49">
        <v>2462910</v>
      </c>
      <c r="H7" s="49">
        <v>2361705</v>
      </c>
      <c r="I7" s="49">
        <v>134818</v>
      </c>
      <c r="J7" s="49">
        <v>1453393</v>
      </c>
      <c r="K7" s="49">
        <v>-1318575</v>
      </c>
    </row>
    <row r="8" spans="1:26">
      <c r="A8" s="48" t="s">
        <v>12</v>
      </c>
      <c r="B8" s="61">
        <v>68985454</v>
      </c>
      <c r="C8" s="49">
        <v>68998970</v>
      </c>
      <c r="D8" s="49">
        <v>69596584</v>
      </c>
      <c r="E8" s="49">
        <v>597614</v>
      </c>
      <c r="F8" s="49">
        <v>69901</v>
      </c>
      <c r="G8" s="49">
        <v>3172662</v>
      </c>
      <c r="H8" s="49">
        <v>3102761</v>
      </c>
      <c r="I8" s="49">
        <v>515967</v>
      </c>
      <c r="J8" s="49">
        <v>1044568</v>
      </c>
      <c r="K8" s="49">
        <v>-528601</v>
      </c>
    </row>
    <row r="9" spans="1:26">
      <c r="A9" s="48" t="s">
        <v>13</v>
      </c>
      <c r="B9" s="61">
        <v>126266107</v>
      </c>
      <c r="C9" s="49">
        <v>126281537</v>
      </c>
      <c r="D9" s="49">
        <v>132665693</v>
      </c>
      <c r="E9" s="49">
        <v>6384156</v>
      </c>
      <c r="F9" s="49">
        <v>558943</v>
      </c>
      <c r="G9" s="49">
        <v>6214328</v>
      </c>
      <c r="H9" s="49">
        <v>5655385</v>
      </c>
      <c r="I9" s="49">
        <v>5802546</v>
      </c>
      <c r="J9" s="49">
        <v>2986619</v>
      </c>
      <c r="K9" s="49">
        <v>2815927</v>
      </c>
      <c r="L9" s="91" t="s">
        <v>9</v>
      </c>
      <c r="M9" s="92"/>
      <c r="N9" s="92"/>
      <c r="P9" s="92" t="s">
        <v>52</v>
      </c>
      <c r="Q9" s="92"/>
      <c r="S9" s="93" t="s">
        <v>48</v>
      </c>
      <c r="T9" s="93"/>
      <c r="V9" s="93" t="s">
        <v>43</v>
      </c>
      <c r="W9" s="93"/>
    </row>
    <row r="10" spans="1:26">
      <c r="A10" s="50" t="s">
        <v>14</v>
      </c>
      <c r="B10" s="61">
        <v>78588572</v>
      </c>
      <c r="C10" s="73">
        <v>78617523</v>
      </c>
      <c r="D10" s="73">
        <v>80015776</v>
      </c>
      <c r="E10" s="73">
        <v>1398253</v>
      </c>
      <c r="F10" s="73">
        <v>695361</v>
      </c>
      <c r="G10" s="73">
        <v>3563521</v>
      </c>
      <c r="H10" s="73">
        <v>2868160</v>
      </c>
      <c r="I10" s="73">
        <v>716511</v>
      </c>
      <c r="J10" s="73">
        <v>1685262</v>
      </c>
      <c r="K10" s="73">
        <v>-968751</v>
      </c>
      <c r="L10" s="2" t="s">
        <v>49</v>
      </c>
      <c r="M10" s="2" t="s">
        <v>50</v>
      </c>
      <c r="N10" s="2" t="s">
        <v>51</v>
      </c>
    </row>
    <row r="11" spans="1:26">
      <c r="A11" s="46" t="s">
        <v>61</v>
      </c>
      <c r="B11" s="61">
        <v>5024279</v>
      </c>
      <c r="C11" s="49">
        <v>5025369</v>
      </c>
      <c r="D11" s="49">
        <v>5157699</v>
      </c>
      <c r="E11" s="49">
        <v>132330</v>
      </c>
      <c r="F11" s="49">
        <v>-25635</v>
      </c>
      <c r="G11" s="49">
        <v>245223</v>
      </c>
      <c r="H11" s="49">
        <v>270858</v>
      </c>
      <c r="I11" s="49">
        <v>157982</v>
      </c>
      <c r="J11" s="49">
        <v>38850</v>
      </c>
      <c r="K11" s="49">
        <v>119132</v>
      </c>
      <c r="L11" s="2">
        <f>IF(K11&lt;=0,1,0)</f>
        <v>0</v>
      </c>
      <c r="M11" s="17">
        <f>K11/C11</f>
        <v>2.370611988890766E-2</v>
      </c>
      <c r="N11" s="2">
        <f>RANK(M11,$M$11:$M$61,0)</f>
        <v>13</v>
      </c>
      <c r="P11" s="5">
        <f>E11-F11-I11</f>
        <v>-17</v>
      </c>
      <c r="Q11" s="17">
        <f t="shared" ref="Q11:Q25" si="0">P11/C11</f>
        <v>-3.3828361658616513E-6</v>
      </c>
      <c r="S11" s="15">
        <f>J11/C11</f>
        <v>7.7307755908073619E-3</v>
      </c>
      <c r="T11">
        <f>RANK(S11,$S$11:$S$61,0)</f>
        <v>45</v>
      </c>
      <c r="V11" s="15">
        <f>F11/C11</f>
        <v>-5.1011179477566723E-3</v>
      </c>
      <c r="W11">
        <f>RANK(V11,$V$11:$V$61,0)</f>
        <v>45</v>
      </c>
      <c r="Y11" s="15">
        <f>E11/C11</f>
        <v>2.6332394695792488E-2</v>
      </c>
      <c r="Z11">
        <f>RANK(Y11,$Y$11:$Y$61,0)</f>
        <v>18</v>
      </c>
    </row>
    <row r="12" spans="1:26">
      <c r="A12" s="46" t="s">
        <v>62</v>
      </c>
      <c r="B12" s="61">
        <v>733391</v>
      </c>
      <c r="C12" s="49">
        <v>733395</v>
      </c>
      <c r="D12" s="49">
        <v>740133</v>
      </c>
      <c r="E12" s="49">
        <v>6738</v>
      </c>
      <c r="F12" s="49">
        <v>15236</v>
      </c>
      <c r="G12" s="49">
        <v>39365</v>
      </c>
      <c r="H12" s="49">
        <v>24129</v>
      </c>
      <c r="I12" s="49">
        <v>-8388</v>
      </c>
      <c r="J12" s="49">
        <v>11176</v>
      </c>
      <c r="K12" s="49">
        <v>-19564</v>
      </c>
      <c r="L12" s="2">
        <f t="shared" ref="L12:L59" si="1">IF(K12&lt;=0,1,0)</f>
        <v>1</v>
      </c>
      <c r="M12" s="17">
        <f t="shared" ref="M12:M61" si="2">K12/C12</f>
        <v>-2.6675938614252891E-2</v>
      </c>
      <c r="N12" s="2">
        <f t="shared" ref="N12:N61" si="3">RANK(M12,$M$11:$M$61,0)</f>
        <v>45</v>
      </c>
      <c r="P12" s="5">
        <f t="shared" ref="P12:P61" si="4">E12-F12-I12</f>
        <v>-110</v>
      </c>
      <c r="Q12" s="17">
        <f t="shared" si="0"/>
        <v>-1.4998738742423934E-4</v>
      </c>
      <c r="S12" s="15">
        <f t="shared" ref="S12:S61" si="5">J12/C12</f>
        <v>1.5238718562302715E-2</v>
      </c>
      <c r="T12">
        <f t="shared" ref="T12:T61" si="6">RANK(S12,$S$11:$S$61,0)</f>
        <v>27</v>
      </c>
      <c r="V12" s="15">
        <f t="shared" ref="V12:V60" si="7">F12/C12</f>
        <v>2.0774616679961003E-2</v>
      </c>
      <c r="W12">
        <f t="shared" ref="W12:W61" si="8">RANK(V12,$V$11:$V$61,0)</f>
        <v>2</v>
      </c>
      <c r="Y12" s="15">
        <f t="shared" ref="Y12:Y61" si="9">E12/C12</f>
        <v>9.1874092405865877E-3</v>
      </c>
      <c r="Z12">
        <f t="shared" ref="Z12:Z61" si="10">RANK(Y12,$Y$11:$Y$61,0)</f>
        <v>38</v>
      </c>
    </row>
    <row r="13" spans="1:26">
      <c r="A13" s="46" t="s">
        <v>63</v>
      </c>
      <c r="B13" s="61">
        <v>7151502</v>
      </c>
      <c r="C13" s="49">
        <v>7158110</v>
      </c>
      <c r="D13" s="49">
        <v>7582384</v>
      </c>
      <c r="E13" s="49">
        <v>424274</v>
      </c>
      <c r="F13" s="49">
        <v>12430</v>
      </c>
      <c r="G13" s="49">
        <v>329945</v>
      </c>
      <c r="H13" s="49">
        <v>317515</v>
      </c>
      <c r="I13" s="49">
        <v>411586</v>
      </c>
      <c r="J13" s="49">
        <v>158932</v>
      </c>
      <c r="K13" s="49">
        <v>252654</v>
      </c>
      <c r="L13" s="2">
        <f t="shared" si="1"/>
        <v>0</v>
      </c>
      <c r="M13" s="17">
        <f t="shared" si="2"/>
        <v>3.5296188519036452E-2</v>
      </c>
      <c r="N13" s="2">
        <f t="shared" si="3"/>
        <v>9</v>
      </c>
      <c r="P13" s="5">
        <f t="shared" si="4"/>
        <v>258</v>
      </c>
      <c r="Q13" s="17">
        <f t="shared" si="0"/>
        <v>3.6043033705824583E-5</v>
      </c>
      <c r="S13" s="15">
        <f t="shared" si="5"/>
        <v>2.2203067569512062E-2</v>
      </c>
      <c r="T13">
        <f t="shared" si="6"/>
        <v>14</v>
      </c>
      <c r="V13" s="15">
        <f t="shared" si="7"/>
        <v>1.7364918952069751E-3</v>
      </c>
      <c r="W13">
        <f t="shared" si="8"/>
        <v>27</v>
      </c>
      <c r="Y13" s="15">
        <f t="shared" si="9"/>
        <v>5.9271791017461314E-2</v>
      </c>
      <c r="Z13">
        <f t="shared" si="10"/>
        <v>7</v>
      </c>
    </row>
    <row r="14" spans="1:26">
      <c r="A14" s="46" t="s">
        <v>64</v>
      </c>
      <c r="B14" s="61">
        <v>3011524</v>
      </c>
      <c r="C14" s="49">
        <v>3011553</v>
      </c>
      <c r="D14" s="49">
        <v>3088354</v>
      </c>
      <c r="E14" s="49">
        <v>76801</v>
      </c>
      <c r="F14" s="49">
        <v>-11169</v>
      </c>
      <c r="G14" s="49">
        <v>150011</v>
      </c>
      <c r="H14" s="49">
        <v>161180</v>
      </c>
      <c r="I14" s="49">
        <v>87377</v>
      </c>
      <c r="J14" s="49">
        <v>18737</v>
      </c>
      <c r="K14" s="49">
        <v>68640</v>
      </c>
      <c r="L14" s="2">
        <f t="shared" si="1"/>
        <v>0</v>
      </c>
      <c r="M14" s="17">
        <f t="shared" si="2"/>
        <v>2.2792227133309625E-2</v>
      </c>
      <c r="N14" s="2">
        <f t="shared" si="3"/>
        <v>15</v>
      </c>
      <c r="P14" s="5">
        <f t="shared" si="4"/>
        <v>593</v>
      </c>
      <c r="Q14" s="17">
        <f t="shared" si="0"/>
        <v>1.9690837252407645E-4</v>
      </c>
      <c r="S14" s="15">
        <f t="shared" si="5"/>
        <v>6.22170687349683E-3</v>
      </c>
      <c r="T14">
        <f t="shared" si="6"/>
        <v>48</v>
      </c>
      <c r="V14" s="15">
        <f t="shared" si="7"/>
        <v>-3.7087177280293589E-3</v>
      </c>
      <c r="W14">
        <f t="shared" si="8"/>
        <v>39</v>
      </c>
      <c r="Y14" s="15">
        <f t="shared" si="9"/>
        <v>2.5502124651301174E-2</v>
      </c>
      <c r="Z14">
        <f t="shared" si="10"/>
        <v>19</v>
      </c>
    </row>
    <row r="15" spans="1:26">
      <c r="A15" s="46" t="s">
        <v>65</v>
      </c>
      <c r="B15" s="61">
        <v>39538223</v>
      </c>
      <c r="C15" s="49">
        <v>39555674</v>
      </c>
      <c r="D15" s="49">
        <v>39431263</v>
      </c>
      <c r="E15" s="49">
        <v>-124411</v>
      </c>
      <c r="F15" s="49">
        <v>418245</v>
      </c>
      <c r="G15" s="49">
        <v>1750689</v>
      </c>
      <c r="H15" s="49">
        <v>1332444</v>
      </c>
      <c r="I15" s="49">
        <v>-530886</v>
      </c>
      <c r="J15" s="49">
        <v>934230</v>
      </c>
      <c r="K15" s="49">
        <v>-1465116</v>
      </c>
      <c r="L15" s="2">
        <f t="shared" si="1"/>
        <v>1</v>
      </c>
      <c r="M15" s="17">
        <f>K15/C15</f>
        <v>-3.7039338528272833E-2</v>
      </c>
      <c r="N15" s="2">
        <f t="shared" si="3"/>
        <v>49</v>
      </c>
      <c r="P15" s="5">
        <f t="shared" si="4"/>
        <v>-11770</v>
      </c>
      <c r="Q15" s="17">
        <f t="shared" si="0"/>
        <v>-2.9755528878107346E-4</v>
      </c>
      <c r="S15" s="15">
        <f t="shared" si="5"/>
        <v>2.3618103435679039E-2</v>
      </c>
      <c r="T15">
        <f t="shared" si="6"/>
        <v>12</v>
      </c>
      <c r="V15" s="15">
        <f t="shared" si="7"/>
        <v>1.0573577889230253E-2</v>
      </c>
      <c r="W15">
        <f t="shared" si="8"/>
        <v>10</v>
      </c>
      <c r="Y15" s="15">
        <f t="shared" si="9"/>
        <v>-3.1452124921446164E-3</v>
      </c>
      <c r="Z15">
        <f t="shared" si="10"/>
        <v>45</v>
      </c>
    </row>
    <row r="16" spans="1:26">
      <c r="A16" s="46" t="s">
        <v>66</v>
      </c>
      <c r="B16" s="61">
        <v>5773714</v>
      </c>
      <c r="C16" s="49">
        <v>5775324</v>
      </c>
      <c r="D16" s="49">
        <v>5957493</v>
      </c>
      <c r="E16" s="49">
        <v>182169</v>
      </c>
      <c r="F16" s="49">
        <v>66761</v>
      </c>
      <c r="G16" s="49">
        <v>265196</v>
      </c>
      <c r="H16" s="49">
        <v>198435</v>
      </c>
      <c r="I16" s="49">
        <v>114234</v>
      </c>
      <c r="J16" s="49">
        <v>83062</v>
      </c>
      <c r="K16" s="49">
        <v>31172</v>
      </c>
      <c r="L16" s="2">
        <f t="shared" si="1"/>
        <v>0</v>
      </c>
      <c r="M16" s="17">
        <f t="shared" si="2"/>
        <v>5.3974460999936975E-3</v>
      </c>
      <c r="N16" s="2">
        <f>RANK(M16,$M$11:$M$61,0)</f>
        <v>24</v>
      </c>
      <c r="P16" s="5">
        <f t="shared" si="4"/>
        <v>1174</v>
      </c>
      <c r="Q16" s="17">
        <f t="shared" si="0"/>
        <v>2.0327863856642501E-4</v>
      </c>
      <c r="S16" s="15">
        <f t="shared" si="5"/>
        <v>1.4382223404262687E-2</v>
      </c>
      <c r="T16">
        <f t="shared" si="6"/>
        <v>28</v>
      </c>
      <c r="V16" s="15">
        <f t="shared" si="7"/>
        <v>1.1559697776263289E-2</v>
      </c>
      <c r="W16">
        <f t="shared" si="8"/>
        <v>8</v>
      </c>
      <c r="Y16" s="15">
        <f t="shared" si="9"/>
        <v>3.15426459190861E-2</v>
      </c>
      <c r="Z16">
        <f t="shared" si="10"/>
        <v>16</v>
      </c>
    </row>
    <row r="17" spans="1:26">
      <c r="A17" s="46" t="s">
        <v>67</v>
      </c>
      <c r="B17" s="61">
        <v>3605944</v>
      </c>
      <c r="C17" s="49">
        <v>3607701</v>
      </c>
      <c r="D17" s="49">
        <v>3675069</v>
      </c>
      <c r="E17" s="49">
        <v>67368</v>
      </c>
      <c r="F17" s="49">
        <v>604</v>
      </c>
      <c r="G17" s="49">
        <v>147768</v>
      </c>
      <c r="H17" s="49">
        <v>147164</v>
      </c>
      <c r="I17" s="49">
        <v>70954</v>
      </c>
      <c r="J17" s="49">
        <v>95160</v>
      </c>
      <c r="K17" s="49">
        <v>-24206</v>
      </c>
      <c r="L17" s="2">
        <f t="shared" si="1"/>
        <v>1</v>
      </c>
      <c r="M17" s="17">
        <f t="shared" si="2"/>
        <v>-6.7095360729727879E-3</v>
      </c>
      <c r="N17" s="2">
        <f t="shared" si="3"/>
        <v>34</v>
      </c>
      <c r="P17" s="5">
        <f t="shared" si="4"/>
        <v>-4190</v>
      </c>
      <c r="Q17" s="17">
        <f t="shared" si="0"/>
        <v>-1.1614044512003629E-3</v>
      </c>
      <c r="S17" s="15">
        <f>J17/C17</f>
        <v>2.6376908729409673E-2</v>
      </c>
      <c r="T17">
        <f t="shared" si="6"/>
        <v>7</v>
      </c>
      <c r="V17" s="15">
        <f t="shared" si="7"/>
        <v>1.6741963926611436E-4</v>
      </c>
      <c r="W17">
        <f t="shared" si="8"/>
        <v>30</v>
      </c>
      <c r="Y17" s="15">
        <f t="shared" si="9"/>
        <v>1.8673387844502634E-2</v>
      </c>
      <c r="Z17">
        <f t="shared" si="10"/>
        <v>27</v>
      </c>
    </row>
    <row r="18" spans="1:26">
      <c r="A18" s="46" t="s">
        <v>68</v>
      </c>
      <c r="B18" s="61">
        <v>989948</v>
      </c>
      <c r="C18" s="49">
        <v>989955</v>
      </c>
      <c r="D18" s="49">
        <v>1051917</v>
      </c>
      <c r="E18" s="49">
        <v>61962</v>
      </c>
      <c r="F18" s="49">
        <v>-2324</v>
      </c>
      <c r="G18" s="49">
        <v>44757</v>
      </c>
      <c r="H18" s="49">
        <v>47081</v>
      </c>
      <c r="I18" s="49">
        <v>64105</v>
      </c>
      <c r="J18" s="49">
        <v>17748</v>
      </c>
      <c r="K18" s="49">
        <v>46357</v>
      </c>
      <c r="L18" s="2">
        <f t="shared" si="1"/>
        <v>0</v>
      </c>
      <c r="M18" s="17">
        <f t="shared" si="2"/>
        <v>4.6827381042572641E-2</v>
      </c>
      <c r="N18" s="2">
        <f t="shared" si="3"/>
        <v>4</v>
      </c>
      <c r="P18" s="5">
        <f t="shared" si="4"/>
        <v>181</v>
      </c>
      <c r="Q18" s="17">
        <f t="shared" si="0"/>
        <v>1.8283659358253658E-4</v>
      </c>
      <c r="S18" s="15">
        <f t="shared" si="5"/>
        <v>1.7928087640347288E-2</v>
      </c>
      <c r="T18">
        <f t="shared" si="6"/>
        <v>18</v>
      </c>
      <c r="V18" s="15">
        <f t="shared" si="7"/>
        <v>-2.3475814557227348E-3</v>
      </c>
      <c r="W18">
        <f t="shared" si="8"/>
        <v>34</v>
      </c>
      <c r="Y18" s="15">
        <f t="shared" si="9"/>
        <v>6.2590723820779737E-2</v>
      </c>
      <c r="Z18">
        <f t="shared" si="10"/>
        <v>6</v>
      </c>
    </row>
    <row r="19" spans="1:26">
      <c r="A19" s="46" t="s">
        <v>69</v>
      </c>
      <c r="B19" s="61">
        <v>689545</v>
      </c>
      <c r="C19" s="49">
        <v>689545</v>
      </c>
      <c r="D19" s="49">
        <v>702250</v>
      </c>
      <c r="E19" s="49">
        <v>12705</v>
      </c>
      <c r="F19" s="49">
        <v>11534</v>
      </c>
      <c r="G19" s="49">
        <v>35004</v>
      </c>
      <c r="H19" s="49">
        <v>23470</v>
      </c>
      <c r="I19" s="49">
        <v>5309</v>
      </c>
      <c r="J19" s="49">
        <v>34639</v>
      </c>
      <c r="K19" s="49">
        <v>-29330</v>
      </c>
      <c r="L19" s="2">
        <f t="shared" si="1"/>
        <v>1</v>
      </c>
      <c r="M19" s="17">
        <f t="shared" si="2"/>
        <v>-4.2535295013378389E-2</v>
      </c>
      <c r="N19" s="2">
        <f t="shared" si="3"/>
        <v>50</v>
      </c>
      <c r="P19" s="5">
        <f t="shared" si="4"/>
        <v>-4138</v>
      </c>
      <c r="Q19" s="17">
        <f t="shared" si="0"/>
        <v>-6.0010586691223921E-3</v>
      </c>
      <c r="S19" s="15">
        <f t="shared" si="5"/>
        <v>5.0234574973351993E-2</v>
      </c>
      <c r="T19">
        <f t="shared" si="6"/>
        <v>1</v>
      </c>
      <c r="V19" s="15">
        <f t="shared" si="7"/>
        <v>1.6726972133798375E-2</v>
      </c>
      <c r="W19">
        <f t="shared" si="8"/>
        <v>4</v>
      </c>
      <c r="Y19" s="15">
        <f t="shared" si="9"/>
        <v>1.8425193424649589E-2</v>
      </c>
      <c r="Z19">
        <f t="shared" si="10"/>
        <v>28</v>
      </c>
    </row>
    <row r="20" spans="1:26">
      <c r="A20" s="46" t="s">
        <v>70</v>
      </c>
      <c r="B20" s="61">
        <v>21538187</v>
      </c>
      <c r="C20" s="49">
        <v>21538192</v>
      </c>
      <c r="D20" s="49">
        <v>23372215</v>
      </c>
      <c r="E20" s="49">
        <v>1834023</v>
      </c>
      <c r="F20" s="49">
        <v>-102012</v>
      </c>
      <c r="G20" s="49">
        <v>924877</v>
      </c>
      <c r="H20" s="49">
        <v>1026889</v>
      </c>
      <c r="I20" s="49">
        <v>1931865</v>
      </c>
      <c r="J20" s="49">
        <v>1059143</v>
      </c>
      <c r="K20" s="49">
        <v>872722</v>
      </c>
      <c r="L20" s="2">
        <f t="shared" si="1"/>
        <v>0</v>
      </c>
      <c r="M20" s="17">
        <f t="shared" si="2"/>
        <v>4.0519742789924054E-2</v>
      </c>
      <c r="N20" s="2">
        <f t="shared" si="3"/>
        <v>5</v>
      </c>
      <c r="P20" s="5">
        <f t="shared" si="4"/>
        <v>4170</v>
      </c>
      <c r="Q20" s="17">
        <f t="shared" si="0"/>
        <v>1.9360956574256558E-4</v>
      </c>
      <c r="S20" s="15">
        <f t="shared" si="5"/>
        <v>4.9175111819970772E-2</v>
      </c>
      <c r="T20">
        <f t="shared" si="6"/>
        <v>2</v>
      </c>
      <c r="V20" s="15">
        <f t="shared" si="7"/>
        <v>-4.7363307003670503E-3</v>
      </c>
      <c r="W20">
        <f t="shared" si="8"/>
        <v>44</v>
      </c>
      <c r="Y20" s="15">
        <f t="shared" si="9"/>
        <v>8.5152133475270342E-2</v>
      </c>
      <c r="Z20">
        <f t="shared" si="10"/>
        <v>2</v>
      </c>
    </row>
    <row r="21" spans="1:26">
      <c r="A21" s="46" t="s">
        <v>71</v>
      </c>
      <c r="B21" s="61">
        <v>10711908</v>
      </c>
      <c r="C21" s="49">
        <v>10713755</v>
      </c>
      <c r="D21" s="49">
        <v>11180878</v>
      </c>
      <c r="E21" s="49">
        <v>467123</v>
      </c>
      <c r="F21" s="49">
        <v>88224</v>
      </c>
      <c r="G21" s="49">
        <v>528366</v>
      </c>
      <c r="H21" s="49">
        <v>440142</v>
      </c>
      <c r="I21" s="49">
        <v>376362</v>
      </c>
      <c r="J21" s="49">
        <v>170551</v>
      </c>
      <c r="K21" s="49">
        <v>205811</v>
      </c>
      <c r="L21" s="2">
        <f t="shared" si="1"/>
        <v>0</v>
      </c>
      <c r="M21" s="17">
        <f t="shared" si="2"/>
        <v>1.9209978200920221E-2</v>
      </c>
      <c r="N21" s="2">
        <f t="shared" si="3"/>
        <v>17</v>
      </c>
      <c r="P21" s="5">
        <f t="shared" si="4"/>
        <v>2537</v>
      </c>
      <c r="Q21" s="17">
        <f t="shared" si="0"/>
        <v>2.3679839608055253E-4</v>
      </c>
      <c r="S21" s="15">
        <f t="shared" si="5"/>
        <v>1.5918881848614234E-2</v>
      </c>
      <c r="T21">
        <f t="shared" si="6"/>
        <v>23</v>
      </c>
      <c r="V21" s="15">
        <f t="shared" si="7"/>
        <v>8.2346478895587959E-3</v>
      </c>
      <c r="W21">
        <f t="shared" si="8"/>
        <v>13</v>
      </c>
      <c r="Y21" s="15">
        <f t="shared" si="9"/>
        <v>4.3600306335173804E-2</v>
      </c>
      <c r="Z21">
        <f t="shared" si="10"/>
        <v>12</v>
      </c>
    </row>
    <row r="22" spans="1:26">
      <c r="A22" s="46" t="s">
        <v>72</v>
      </c>
      <c r="B22" s="61">
        <v>1455271</v>
      </c>
      <c r="C22" s="49">
        <v>1455252</v>
      </c>
      <c r="D22" s="49">
        <v>1446146</v>
      </c>
      <c r="E22" s="49">
        <v>-9106</v>
      </c>
      <c r="F22" s="49">
        <v>11260</v>
      </c>
      <c r="G22" s="49">
        <v>65030</v>
      </c>
      <c r="H22" s="49">
        <v>53770</v>
      </c>
      <c r="I22" s="49">
        <v>-20019</v>
      </c>
      <c r="J22" s="49">
        <v>30735</v>
      </c>
      <c r="K22" s="49">
        <v>-50754</v>
      </c>
      <c r="L22" s="2">
        <f t="shared" si="1"/>
        <v>1</v>
      </c>
      <c r="M22" s="17">
        <f t="shared" si="2"/>
        <v>-3.4876433772295108E-2</v>
      </c>
      <c r="N22" s="2">
        <f t="shared" si="3"/>
        <v>48</v>
      </c>
      <c r="P22" s="5">
        <f t="shared" si="4"/>
        <v>-347</v>
      </c>
      <c r="Q22" s="17">
        <f t="shared" si="0"/>
        <v>-2.3844667452784809E-4</v>
      </c>
      <c r="S22" s="15">
        <f t="shared" si="5"/>
        <v>2.1120053434044411E-2</v>
      </c>
      <c r="T22">
        <f t="shared" si="6"/>
        <v>16</v>
      </c>
      <c r="V22" s="15">
        <f t="shared" si="7"/>
        <v>7.7374915134973184E-3</v>
      </c>
      <c r="W22">
        <f t="shared" si="8"/>
        <v>15</v>
      </c>
      <c r="Y22" s="15">
        <f t="shared" si="9"/>
        <v>-6.2573354992812242E-3</v>
      </c>
      <c r="Z22">
        <f t="shared" si="10"/>
        <v>47</v>
      </c>
    </row>
    <row r="23" spans="1:26">
      <c r="A23" s="46" t="s">
        <v>73</v>
      </c>
      <c r="B23" s="61">
        <v>1839106</v>
      </c>
      <c r="C23" s="49">
        <v>1839140</v>
      </c>
      <c r="D23" s="49">
        <v>2001619</v>
      </c>
      <c r="E23" s="49">
        <v>162479</v>
      </c>
      <c r="F23" s="49">
        <v>21753</v>
      </c>
      <c r="G23" s="49">
        <v>94865</v>
      </c>
      <c r="H23" s="49">
        <v>73112</v>
      </c>
      <c r="I23" s="49">
        <v>142379</v>
      </c>
      <c r="J23" s="49">
        <v>22029</v>
      </c>
      <c r="K23" s="49">
        <v>120350</v>
      </c>
      <c r="L23" s="2">
        <f t="shared" si="1"/>
        <v>0</v>
      </c>
      <c r="M23" s="17">
        <f t="shared" si="2"/>
        <v>6.5438193938471237E-2</v>
      </c>
      <c r="N23" s="2">
        <f t="shared" si="3"/>
        <v>1</v>
      </c>
      <c r="P23" s="5">
        <f t="shared" si="4"/>
        <v>-1653</v>
      </c>
      <c r="Q23" s="17">
        <f t="shared" si="0"/>
        <v>-8.9878965168502668E-4</v>
      </c>
      <c r="S23" s="15">
        <f t="shared" si="5"/>
        <v>1.1977880966103723E-2</v>
      </c>
      <c r="T23">
        <f t="shared" si="6"/>
        <v>36</v>
      </c>
      <c r="V23" s="15">
        <f t="shared" si="7"/>
        <v>1.1827810824624552E-2</v>
      </c>
      <c r="W23">
        <f t="shared" si="8"/>
        <v>7</v>
      </c>
      <c r="Y23" s="15">
        <f t="shared" si="9"/>
        <v>8.8345096077514493E-2</v>
      </c>
      <c r="Z23">
        <f t="shared" si="10"/>
        <v>1</v>
      </c>
    </row>
    <row r="24" spans="1:26">
      <c r="A24" s="46" t="s">
        <v>74</v>
      </c>
      <c r="B24" s="61">
        <v>12812508</v>
      </c>
      <c r="C24" s="49">
        <v>12821814</v>
      </c>
      <c r="D24" s="49">
        <v>12710158</v>
      </c>
      <c r="E24" s="49">
        <v>-111656</v>
      </c>
      <c r="F24" s="49">
        <v>25566</v>
      </c>
      <c r="G24" s="49">
        <v>547493</v>
      </c>
      <c r="H24" s="49">
        <v>521927</v>
      </c>
      <c r="I24" s="49">
        <v>-139399</v>
      </c>
      <c r="J24" s="49">
        <v>278657</v>
      </c>
      <c r="K24" s="49">
        <v>-418056</v>
      </c>
      <c r="L24" s="2">
        <f t="shared" si="1"/>
        <v>1</v>
      </c>
      <c r="M24" s="17">
        <f>K24/C24</f>
        <v>-3.260505884736746E-2</v>
      </c>
      <c r="N24" s="6">
        <f t="shared" si="3"/>
        <v>47</v>
      </c>
      <c r="P24" s="5">
        <f t="shared" si="4"/>
        <v>2177</v>
      </c>
      <c r="Q24" s="17">
        <f t="shared" si="0"/>
        <v>1.6978876779837859E-4</v>
      </c>
      <c r="S24" s="15">
        <f t="shared" si="5"/>
        <v>2.173304027027689E-2</v>
      </c>
      <c r="T24">
        <f t="shared" si="6"/>
        <v>15</v>
      </c>
      <c r="V24" s="15">
        <f t="shared" si="7"/>
        <v>1.9939456304700724E-3</v>
      </c>
      <c r="W24">
        <f t="shared" si="8"/>
        <v>25</v>
      </c>
      <c r="Y24" s="15">
        <f t="shared" si="9"/>
        <v>-8.7082841788221222E-3</v>
      </c>
      <c r="Z24">
        <f t="shared" si="10"/>
        <v>48</v>
      </c>
    </row>
    <row r="25" spans="1:26">
      <c r="A25" s="46" t="s">
        <v>75</v>
      </c>
      <c r="B25" s="61">
        <v>6785528</v>
      </c>
      <c r="C25" s="49">
        <v>6786587</v>
      </c>
      <c r="D25" s="49">
        <v>6924275</v>
      </c>
      <c r="E25" s="49">
        <v>137688</v>
      </c>
      <c r="F25" s="49">
        <v>17793</v>
      </c>
      <c r="G25" s="49">
        <v>336851</v>
      </c>
      <c r="H25" s="49">
        <v>319058</v>
      </c>
      <c r="I25" s="49">
        <v>118821</v>
      </c>
      <c r="J25" s="49">
        <v>88582</v>
      </c>
      <c r="K25" s="49">
        <v>30239</v>
      </c>
      <c r="L25" s="2">
        <f>IF(K25&lt;=0,1,0)</f>
        <v>0</v>
      </c>
      <c r="M25" s="17">
        <f t="shared" si="2"/>
        <v>4.4557006342068554E-3</v>
      </c>
      <c r="N25" s="2">
        <f t="shared" si="3"/>
        <v>25</v>
      </c>
      <c r="P25" s="5">
        <f t="shared" si="4"/>
        <v>1074</v>
      </c>
      <c r="Q25" s="17">
        <f t="shared" si="0"/>
        <v>1.5825333116631379E-4</v>
      </c>
      <c r="S25" s="15">
        <f t="shared" si="5"/>
        <v>1.3052510783402615E-2</v>
      </c>
      <c r="T25">
        <f t="shared" si="6"/>
        <v>33</v>
      </c>
      <c r="V25" s="15">
        <f t="shared" si="7"/>
        <v>2.6217891261100757E-3</v>
      </c>
      <c r="W25">
        <f t="shared" si="8"/>
        <v>23</v>
      </c>
      <c r="Y25" s="15">
        <f t="shared" si="9"/>
        <v>2.0288253874885861E-2</v>
      </c>
      <c r="Z25">
        <f t="shared" si="10"/>
        <v>25</v>
      </c>
    </row>
    <row r="26" spans="1:26">
      <c r="A26" s="46" t="s">
        <v>76</v>
      </c>
      <c r="B26" s="61">
        <v>3190369</v>
      </c>
      <c r="C26" s="49">
        <v>3190546</v>
      </c>
      <c r="D26" s="49">
        <v>3241488</v>
      </c>
      <c r="E26" s="49">
        <v>50942</v>
      </c>
      <c r="F26" s="49">
        <v>10095</v>
      </c>
      <c r="G26" s="49">
        <v>154592</v>
      </c>
      <c r="H26" s="49">
        <v>144497</v>
      </c>
      <c r="I26" s="49">
        <v>40311</v>
      </c>
      <c r="J26" s="49">
        <v>49793</v>
      </c>
      <c r="K26" s="49">
        <v>-9482</v>
      </c>
      <c r="L26" s="2">
        <f>IF(K26&lt;=0,1,0)</f>
        <v>1</v>
      </c>
      <c r="M26" s="17">
        <f>K26/C26</f>
        <v>-2.9719051221953861E-3</v>
      </c>
      <c r="N26" s="6">
        <f>RANK(M26,$M$11:$M$61,0)</f>
        <v>29</v>
      </c>
      <c r="O26" s="17">
        <f>I26/E26</f>
        <v>0.79131168780181382</v>
      </c>
      <c r="P26" s="5">
        <f>E26-F26-I26</f>
        <v>536</v>
      </c>
      <c r="Q26" s="17">
        <f>P26/C26</f>
        <v>1.6799632414013149E-4</v>
      </c>
      <c r="S26" s="75">
        <f>J26/C26</f>
        <v>1.5606419716249193E-2</v>
      </c>
      <c r="T26">
        <f t="shared" si="6"/>
        <v>25</v>
      </c>
      <c r="V26" s="75">
        <f>F26/C26</f>
        <v>3.1640352466317679E-3</v>
      </c>
      <c r="W26">
        <f>RANK(V26,$V$11:$V$61,0)</f>
        <v>20</v>
      </c>
      <c r="Y26" s="75">
        <f>E26/C26</f>
        <v>1.5966546164825707E-2</v>
      </c>
      <c r="Z26">
        <f t="shared" si="10"/>
        <v>30</v>
      </c>
    </row>
    <row r="27" spans="1:26">
      <c r="A27" s="46" t="s">
        <v>77</v>
      </c>
      <c r="B27" s="61">
        <v>2937880</v>
      </c>
      <c r="C27" s="49">
        <v>2937745</v>
      </c>
      <c r="D27" s="49">
        <v>2970606</v>
      </c>
      <c r="E27" s="49">
        <v>32861</v>
      </c>
      <c r="F27" s="49">
        <v>13891</v>
      </c>
      <c r="G27" s="49">
        <v>145738</v>
      </c>
      <c r="H27" s="49">
        <v>131847</v>
      </c>
      <c r="I27" s="49">
        <v>18215</v>
      </c>
      <c r="J27" s="49">
        <v>42138</v>
      </c>
      <c r="K27" s="49">
        <v>-23923</v>
      </c>
      <c r="L27" s="2">
        <f t="shared" si="1"/>
        <v>1</v>
      </c>
      <c r="M27" s="17">
        <f t="shared" si="2"/>
        <v>-8.1433208123918178E-3</v>
      </c>
      <c r="N27" s="6">
        <f>RANK(M27,$M$11:$M$61,0)</f>
        <v>39</v>
      </c>
      <c r="P27" s="5">
        <f t="shared" si="4"/>
        <v>755</v>
      </c>
      <c r="Q27" s="17">
        <f t="shared" ref="Q27:Q61" si="11">P27/C27</f>
        <v>2.5699984171532927E-4</v>
      </c>
      <c r="S27" s="15">
        <f>J27/C27</f>
        <v>1.4343654741987477E-2</v>
      </c>
      <c r="T27">
        <f>RANK(S27,$S$11:$S$61,0)</f>
        <v>29</v>
      </c>
      <c r="V27" s="15">
        <f t="shared" si="7"/>
        <v>4.7284566904207135E-3</v>
      </c>
      <c r="W27">
        <f t="shared" si="8"/>
        <v>19</v>
      </c>
      <c r="Y27" s="15">
        <f t="shared" si="9"/>
        <v>1.1185790461731702E-2</v>
      </c>
      <c r="Z27">
        <f t="shared" si="10"/>
        <v>37</v>
      </c>
    </row>
    <row r="28" spans="1:26">
      <c r="A28" s="46" t="s">
        <v>78</v>
      </c>
      <c r="B28" s="61">
        <v>4505836</v>
      </c>
      <c r="C28" s="49">
        <v>4506302</v>
      </c>
      <c r="D28" s="49">
        <v>4588372</v>
      </c>
      <c r="E28" s="49">
        <v>82070</v>
      </c>
      <c r="F28" s="49">
        <v>-18961</v>
      </c>
      <c r="G28" s="49">
        <v>220996</v>
      </c>
      <c r="H28" s="49">
        <v>239957</v>
      </c>
      <c r="I28" s="49">
        <v>99395</v>
      </c>
      <c r="J28" s="49">
        <v>70614</v>
      </c>
      <c r="K28" s="49">
        <v>28781</v>
      </c>
      <c r="L28" s="2">
        <f t="shared" si="1"/>
        <v>0</v>
      </c>
      <c r="M28" s="17">
        <f t="shared" si="2"/>
        <v>6.3868333724637185E-3</v>
      </c>
      <c r="N28" s="2">
        <f t="shared" si="3"/>
        <v>22</v>
      </c>
      <c r="P28" s="5">
        <f t="shared" si="4"/>
        <v>1636</v>
      </c>
      <c r="Q28" s="17">
        <f t="shared" si="11"/>
        <v>3.6304712822176586E-4</v>
      </c>
      <c r="S28" s="15">
        <f t="shared" si="5"/>
        <v>1.5670054958589103E-2</v>
      </c>
      <c r="T28">
        <f t="shared" si="6"/>
        <v>24</v>
      </c>
      <c r="V28" s="15">
        <f t="shared" si="7"/>
        <v>-4.20766295734285E-3</v>
      </c>
      <c r="W28">
        <f t="shared" si="8"/>
        <v>42</v>
      </c>
      <c r="Y28" s="15">
        <f t="shared" si="9"/>
        <v>1.8212272501931741E-2</v>
      </c>
      <c r="Z28">
        <f t="shared" si="10"/>
        <v>29</v>
      </c>
    </row>
    <row r="29" spans="1:26">
      <c r="A29" s="46" t="s">
        <v>79</v>
      </c>
      <c r="B29" s="61">
        <v>4657757</v>
      </c>
      <c r="C29" s="49">
        <v>4657874</v>
      </c>
      <c r="D29" s="49">
        <v>4597740</v>
      </c>
      <c r="E29" s="49">
        <v>-60134</v>
      </c>
      <c r="F29" s="49">
        <v>8964</v>
      </c>
      <c r="G29" s="49">
        <v>237446</v>
      </c>
      <c r="H29" s="49">
        <v>228482</v>
      </c>
      <c r="I29" s="49">
        <v>-70376</v>
      </c>
      <c r="J29" s="49">
        <v>59112</v>
      </c>
      <c r="K29" s="49">
        <v>-129488</v>
      </c>
      <c r="L29" s="2">
        <f t="shared" si="1"/>
        <v>1</v>
      </c>
      <c r="M29" s="17">
        <f t="shared" si="2"/>
        <v>-2.7799807379933421E-2</v>
      </c>
      <c r="N29" s="2">
        <f t="shared" si="3"/>
        <v>46</v>
      </c>
      <c r="P29" s="5">
        <f t="shared" si="4"/>
        <v>1278</v>
      </c>
      <c r="Q29" s="17">
        <f t="shared" si="11"/>
        <v>2.7437410286323759E-4</v>
      </c>
      <c r="S29" s="15">
        <f t="shared" si="5"/>
        <v>1.2690768363420736E-2</v>
      </c>
      <c r="T29">
        <f t="shared" si="6"/>
        <v>34</v>
      </c>
      <c r="V29" s="15">
        <f t="shared" si="7"/>
        <v>1.9244831440266524E-3</v>
      </c>
      <c r="W29">
        <f t="shared" si="8"/>
        <v>26</v>
      </c>
      <c r="Y29" s="15">
        <f t="shared" si="9"/>
        <v>-1.2910181769622794E-2</v>
      </c>
      <c r="Z29">
        <f t="shared" si="10"/>
        <v>49</v>
      </c>
    </row>
    <row r="30" spans="1:26">
      <c r="A30" s="46" t="s">
        <v>80</v>
      </c>
      <c r="B30" s="61">
        <v>1362359</v>
      </c>
      <c r="C30" s="49">
        <v>1363196</v>
      </c>
      <c r="D30" s="49">
        <v>1405012</v>
      </c>
      <c r="E30" s="49">
        <v>41816</v>
      </c>
      <c r="F30" s="49">
        <v>-21464</v>
      </c>
      <c r="G30" s="49">
        <v>50174</v>
      </c>
      <c r="H30" s="49">
        <v>71638</v>
      </c>
      <c r="I30" s="49">
        <v>62932</v>
      </c>
      <c r="J30" s="49">
        <v>13800</v>
      </c>
      <c r="K30" s="49">
        <v>49132</v>
      </c>
      <c r="L30" s="2">
        <f t="shared" si="1"/>
        <v>0</v>
      </c>
      <c r="M30" s="17">
        <f t="shared" si="2"/>
        <v>3.604177242304115E-2</v>
      </c>
      <c r="N30" s="2">
        <f t="shared" si="3"/>
        <v>8</v>
      </c>
      <c r="P30" s="5">
        <f t="shared" si="4"/>
        <v>348</v>
      </c>
      <c r="Q30" s="17">
        <f t="shared" si="11"/>
        <v>2.5528243920903526E-4</v>
      </c>
      <c r="S30" s="15">
        <f>J30/C30</f>
        <v>1.0123269141047948E-2</v>
      </c>
      <c r="T30">
        <f t="shared" si="6"/>
        <v>41</v>
      </c>
      <c r="V30" s="15">
        <f t="shared" si="7"/>
        <v>-1.5745351365467623E-2</v>
      </c>
      <c r="W30">
        <f t="shared" si="8"/>
        <v>50</v>
      </c>
      <c r="Y30" s="15">
        <f t="shared" si="9"/>
        <v>3.0674972637830509E-2</v>
      </c>
      <c r="Z30">
        <f t="shared" si="10"/>
        <v>17</v>
      </c>
    </row>
    <row r="31" spans="1:26">
      <c r="A31" s="46" t="s">
        <v>81</v>
      </c>
      <c r="B31" s="61">
        <v>6177224</v>
      </c>
      <c r="C31" s="49">
        <v>6181629</v>
      </c>
      <c r="D31" s="49">
        <v>6263220</v>
      </c>
      <c r="E31" s="49">
        <v>81591</v>
      </c>
      <c r="F31" s="49">
        <v>45443</v>
      </c>
      <c r="G31" s="49">
        <v>286867</v>
      </c>
      <c r="H31" s="49">
        <v>241424</v>
      </c>
      <c r="I31" s="49">
        <v>33748</v>
      </c>
      <c r="J31" s="49">
        <v>154183</v>
      </c>
      <c r="K31" s="49">
        <v>-120435</v>
      </c>
      <c r="L31" s="2">
        <f t="shared" si="1"/>
        <v>1</v>
      </c>
      <c r="M31" s="17">
        <f t="shared" si="2"/>
        <v>-1.9482728581737919E-2</v>
      </c>
      <c r="N31" s="2">
        <f t="shared" si="3"/>
        <v>42</v>
      </c>
      <c r="P31" s="5">
        <f t="shared" si="4"/>
        <v>2400</v>
      </c>
      <c r="Q31" s="17">
        <f t="shared" si="11"/>
        <v>3.8824717562312459E-4</v>
      </c>
      <c r="S31" s="15">
        <f t="shared" si="5"/>
        <v>2.494213094962509E-2</v>
      </c>
      <c r="T31">
        <f t="shared" si="6"/>
        <v>9</v>
      </c>
      <c r="V31" s="15">
        <f t="shared" si="7"/>
        <v>7.3512985007673547E-3</v>
      </c>
      <c r="W31">
        <f t="shared" si="8"/>
        <v>16</v>
      </c>
      <c r="Y31" s="15">
        <f t="shared" si="9"/>
        <v>1.319894804427765E-2</v>
      </c>
      <c r="Z31">
        <f t="shared" si="10"/>
        <v>35</v>
      </c>
    </row>
    <row r="32" spans="1:26">
      <c r="A32" s="46" t="s">
        <v>82</v>
      </c>
      <c r="B32" s="61">
        <v>7029917</v>
      </c>
      <c r="C32" s="49">
        <v>7033132</v>
      </c>
      <c r="D32" s="49">
        <v>7136171</v>
      </c>
      <c r="E32" s="49">
        <v>103039</v>
      </c>
      <c r="F32" s="49">
        <v>18267</v>
      </c>
      <c r="G32" s="49">
        <v>288507</v>
      </c>
      <c r="H32" s="49">
        <v>270240</v>
      </c>
      <c r="I32" s="49">
        <v>92351</v>
      </c>
      <c r="J32" s="49">
        <v>255102</v>
      </c>
      <c r="K32" s="49">
        <v>-162751</v>
      </c>
      <c r="L32" s="2">
        <f t="shared" si="1"/>
        <v>1</v>
      </c>
      <c r="M32" s="17">
        <f t="shared" si="2"/>
        <v>-2.3140615020448927E-2</v>
      </c>
      <c r="N32" s="2">
        <f t="shared" si="3"/>
        <v>44</v>
      </c>
      <c r="P32" s="5">
        <f t="shared" si="4"/>
        <v>-7579</v>
      </c>
      <c r="Q32" s="17">
        <f t="shared" si="11"/>
        <v>-1.0776137857216386E-3</v>
      </c>
      <c r="S32" s="15">
        <f t="shared" si="5"/>
        <v>3.6271464832453026E-2</v>
      </c>
      <c r="T32">
        <f t="shared" si="6"/>
        <v>3</v>
      </c>
      <c r="V32" s="15">
        <f t="shared" si="7"/>
        <v>2.5972781400946266E-3</v>
      </c>
      <c r="W32">
        <f t="shared" si="8"/>
        <v>24</v>
      </c>
      <c r="Y32" s="15">
        <f t="shared" si="9"/>
        <v>1.4650514166377086E-2</v>
      </c>
      <c r="Z32">
        <f t="shared" si="10"/>
        <v>33</v>
      </c>
    </row>
    <row r="33" spans="1:26">
      <c r="A33" s="46" t="s">
        <v>83</v>
      </c>
      <c r="B33" s="61">
        <v>10077331</v>
      </c>
      <c r="C33" s="49">
        <v>10079338</v>
      </c>
      <c r="D33" s="49">
        <v>10140459</v>
      </c>
      <c r="E33" s="49">
        <v>61121</v>
      </c>
      <c r="F33" s="49">
        <v>-38340</v>
      </c>
      <c r="G33" s="49">
        <v>434392</v>
      </c>
      <c r="H33" s="49">
        <v>472732</v>
      </c>
      <c r="I33" s="49">
        <v>96680</v>
      </c>
      <c r="J33" s="49">
        <v>164465</v>
      </c>
      <c r="K33" s="49">
        <v>-67785</v>
      </c>
      <c r="L33" s="2">
        <f t="shared" si="1"/>
        <v>1</v>
      </c>
      <c r="M33" s="17">
        <f t="shared" si="2"/>
        <v>-6.7251440521192956E-3</v>
      </c>
      <c r="N33" s="2">
        <f t="shared" si="3"/>
        <v>35</v>
      </c>
      <c r="P33" s="5">
        <f t="shared" si="4"/>
        <v>2781</v>
      </c>
      <c r="Q33" s="17">
        <f t="shared" si="11"/>
        <v>2.759109774868151E-4</v>
      </c>
      <c r="S33" s="15">
        <f t="shared" si="5"/>
        <v>1.6317043837601238E-2</v>
      </c>
      <c r="T33">
        <f t="shared" si="6"/>
        <v>22</v>
      </c>
      <c r="V33" s="15">
        <f t="shared" si="7"/>
        <v>-3.8038212430221113E-3</v>
      </c>
      <c r="W33">
        <f t="shared" si="8"/>
        <v>41</v>
      </c>
      <c r="Y33" s="15">
        <f t="shared" si="9"/>
        <v>6.063989519946647E-3</v>
      </c>
      <c r="Z33">
        <f t="shared" si="10"/>
        <v>42</v>
      </c>
    </row>
    <row r="34" spans="1:26">
      <c r="A34" s="46" t="s">
        <v>84</v>
      </c>
      <c r="B34" s="61">
        <v>5706494</v>
      </c>
      <c r="C34" s="49">
        <v>5706692</v>
      </c>
      <c r="D34" s="49">
        <v>5793151</v>
      </c>
      <c r="E34" s="49">
        <v>86459</v>
      </c>
      <c r="F34" s="49">
        <v>51570</v>
      </c>
      <c r="G34" s="49">
        <v>268689</v>
      </c>
      <c r="H34" s="49">
        <v>217119</v>
      </c>
      <c r="I34" s="49">
        <v>33161</v>
      </c>
      <c r="J34" s="49">
        <v>81091</v>
      </c>
      <c r="K34" s="49">
        <v>-47930</v>
      </c>
      <c r="L34" s="2">
        <f t="shared" si="1"/>
        <v>1</v>
      </c>
      <c r="M34" s="17">
        <f t="shared" si="2"/>
        <v>-8.3989113132441704E-3</v>
      </c>
      <c r="N34" s="6">
        <f t="shared" si="3"/>
        <v>41</v>
      </c>
      <c r="P34" s="5">
        <f t="shared" si="4"/>
        <v>1728</v>
      </c>
      <c r="Q34" s="17">
        <f t="shared" si="11"/>
        <v>3.0280239410152151E-4</v>
      </c>
      <c r="S34" s="15">
        <f t="shared" si="5"/>
        <v>1.4209808414401899E-2</v>
      </c>
      <c r="T34">
        <f t="shared" si="6"/>
        <v>31</v>
      </c>
      <c r="V34" s="15">
        <f t="shared" si="7"/>
        <v>9.0367589489672821E-3</v>
      </c>
      <c r="W34">
        <f t="shared" si="8"/>
        <v>11</v>
      </c>
      <c r="Y34" s="15">
        <f t="shared" si="9"/>
        <v>1.5150458444226533E-2</v>
      </c>
      <c r="Z34">
        <f t="shared" si="10"/>
        <v>31</v>
      </c>
    </row>
    <row r="35" spans="1:26">
      <c r="A35" s="46" t="s">
        <v>85</v>
      </c>
      <c r="B35" s="61">
        <v>2961279</v>
      </c>
      <c r="C35" s="49">
        <v>2961278</v>
      </c>
      <c r="D35" s="49">
        <v>2943045</v>
      </c>
      <c r="E35" s="49">
        <v>-18233</v>
      </c>
      <c r="F35" s="49">
        <v>-16175</v>
      </c>
      <c r="G35" s="49">
        <v>147355</v>
      </c>
      <c r="H35" s="49">
        <v>163530</v>
      </c>
      <c r="I35" s="49">
        <v>-2185</v>
      </c>
      <c r="J35" s="49">
        <v>19968</v>
      </c>
      <c r="K35" s="49">
        <v>-22153</v>
      </c>
      <c r="L35" s="2">
        <f t="shared" si="1"/>
        <v>1</v>
      </c>
      <c r="M35" s="17">
        <f t="shared" si="2"/>
        <v>-7.480891696085271E-3</v>
      </c>
      <c r="N35" s="2">
        <f t="shared" si="3"/>
        <v>37</v>
      </c>
      <c r="P35" s="5">
        <f t="shared" si="4"/>
        <v>127</v>
      </c>
      <c r="Q35" s="17">
        <f t="shared" si="11"/>
        <v>4.2886888701432285E-5</v>
      </c>
      <c r="S35" s="15">
        <f t="shared" si="5"/>
        <v>6.7430345951984246E-3</v>
      </c>
      <c r="T35">
        <f t="shared" si="6"/>
        <v>47</v>
      </c>
      <c r="V35" s="15">
        <f t="shared" si="7"/>
        <v>-5.4621686987847817E-3</v>
      </c>
      <c r="W35">
        <f t="shared" si="8"/>
        <v>46</v>
      </c>
      <c r="Y35" s="15">
        <f t="shared" si="9"/>
        <v>-6.1571389109701963E-3</v>
      </c>
      <c r="Z35">
        <f t="shared" si="10"/>
        <v>46</v>
      </c>
    </row>
    <row r="36" spans="1:26">
      <c r="A36" s="46" t="s">
        <v>86</v>
      </c>
      <c r="B36" s="61">
        <v>6154913</v>
      </c>
      <c r="C36" s="49">
        <v>6154854</v>
      </c>
      <c r="D36" s="49">
        <v>6245466</v>
      </c>
      <c r="E36" s="49">
        <v>90612</v>
      </c>
      <c r="F36" s="49">
        <v>-11261</v>
      </c>
      <c r="G36" s="49">
        <v>291015</v>
      </c>
      <c r="H36" s="49">
        <v>302276</v>
      </c>
      <c r="I36" s="49">
        <v>101152</v>
      </c>
      <c r="J36" s="49">
        <v>58918</v>
      </c>
      <c r="K36" s="49">
        <v>42234</v>
      </c>
      <c r="L36" s="2">
        <f t="shared" si="1"/>
        <v>0</v>
      </c>
      <c r="M36" s="17">
        <f t="shared" si="2"/>
        <v>6.8619011921322581E-3</v>
      </c>
      <c r="N36" s="6">
        <f t="shared" si="3"/>
        <v>21</v>
      </c>
      <c r="P36" s="5">
        <f t="shared" si="4"/>
        <v>721</v>
      </c>
      <c r="Q36" s="17">
        <f t="shared" si="11"/>
        <v>1.1714331485360985E-4</v>
      </c>
      <c r="S36" s="15">
        <f t="shared" si="5"/>
        <v>9.5726072462482461E-3</v>
      </c>
      <c r="T36">
        <f t="shared" si="6"/>
        <v>42</v>
      </c>
      <c r="V36" s="15">
        <f t="shared" si="7"/>
        <v>-1.829612855154647E-3</v>
      </c>
      <c r="W36">
        <f t="shared" si="8"/>
        <v>32</v>
      </c>
      <c r="Y36" s="15">
        <f t="shared" si="9"/>
        <v>1.4722038898079466E-2</v>
      </c>
      <c r="Z36">
        <f t="shared" si="10"/>
        <v>32</v>
      </c>
    </row>
    <row r="37" spans="1:26">
      <c r="A37" s="46" t="s">
        <v>87</v>
      </c>
      <c r="B37" s="61">
        <v>1084225</v>
      </c>
      <c r="C37" s="49">
        <v>1084216</v>
      </c>
      <c r="D37" s="49">
        <v>1137233</v>
      </c>
      <c r="E37" s="49">
        <v>53017</v>
      </c>
      <c r="F37" s="49">
        <v>-3064</v>
      </c>
      <c r="G37" s="49">
        <v>47127</v>
      </c>
      <c r="H37" s="49">
        <v>50191</v>
      </c>
      <c r="I37" s="49">
        <v>56118</v>
      </c>
      <c r="J37" s="49">
        <v>2622</v>
      </c>
      <c r="K37" s="49">
        <v>53496</v>
      </c>
      <c r="L37" s="2">
        <f t="shared" si="1"/>
        <v>0</v>
      </c>
      <c r="M37" s="17">
        <f t="shared" si="2"/>
        <v>4.9340721774996862E-2</v>
      </c>
      <c r="N37" s="2">
        <f t="shared" si="3"/>
        <v>3</v>
      </c>
      <c r="P37" s="5">
        <f t="shared" si="4"/>
        <v>-37</v>
      </c>
      <c r="Q37" s="17">
        <f t="shared" si="11"/>
        <v>-3.4126041305422534E-5</v>
      </c>
      <c r="S37" s="15">
        <f t="shared" si="5"/>
        <v>2.4183373054815645E-3</v>
      </c>
      <c r="T37">
        <f t="shared" si="6"/>
        <v>51</v>
      </c>
      <c r="V37" s="15">
        <f t="shared" si="7"/>
        <v>-2.8260051502652607E-3</v>
      </c>
      <c r="W37">
        <f t="shared" si="8"/>
        <v>35</v>
      </c>
      <c r="Y37" s="15">
        <f t="shared" si="9"/>
        <v>4.8898927888907748E-2</v>
      </c>
      <c r="Z37">
        <f t="shared" si="10"/>
        <v>10</v>
      </c>
    </row>
    <row r="38" spans="1:26">
      <c r="A38" s="46" t="s">
        <v>88</v>
      </c>
      <c r="B38" s="61">
        <v>1961504</v>
      </c>
      <c r="C38" s="49">
        <v>1961996</v>
      </c>
      <c r="D38" s="49">
        <v>2005465</v>
      </c>
      <c r="E38" s="49">
        <v>43469</v>
      </c>
      <c r="F38" s="49">
        <v>23681</v>
      </c>
      <c r="G38" s="49">
        <v>103759</v>
      </c>
      <c r="H38" s="49">
        <v>80078</v>
      </c>
      <c r="I38" s="49">
        <v>19573</v>
      </c>
      <c r="J38" s="49">
        <v>33331</v>
      </c>
      <c r="K38" s="49">
        <v>-13758</v>
      </c>
      <c r="L38" s="2">
        <f t="shared" si="1"/>
        <v>1</v>
      </c>
      <c r="M38" s="17">
        <f t="shared" si="2"/>
        <v>-7.0122467120218388E-3</v>
      </c>
      <c r="N38" s="6">
        <f t="shared" si="3"/>
        <v>36</v>
      </c>
      <c r="P38" s="5">
        <f t="shared" si="4"/>
        <v>215</v>
      </c>
      <c r="Q38" s="17">
        <f t="shared" si="11"/>
        <v>1.095822825326861E-4</v>
      </c>
      <c r="S38" s="15">
        <f t="shared" si="5"/>
        <v>1.6988311902776561E-2</v>
      </c>
      <c r="T38">
        <f t="shared" si="6"/>
        <v>20</v>
      </c>
      <c r="V38" s="15">
        <f t="shared" si="7"/>
        <v>1.2069851314681579E-2</v>
      </c>
      <c r="W38">
        <f t="shared" si="8"/>
        <v>6</v>
      </c>
      <c r="Y38" s="15">
        <f t="shared" si="9"/>
        <v>2.2155498787968988E-2</v>
      </c>
      <c r="Z38">
        <f t="shared" si="10"/>
        <v>23</v>
      </c>
    </row>
    <row r="39" spans="1:26">
      <c r="A39" s="46" t="s">
        <v>89</v>
      </c>
      <c r="B39" s="61">
        <v>3104614</v>
      </c>
      <c r="C39" s="49">
        <v>3105595</v>
      </c>
      <c r="D39" s="49">
        <v>3267467</v>
      </c>
      <c r="E39" s="49">
        <v>161872</v>
      </c>
      <c r="F39" s="49">
        <v>8676</v>
      </c>
      <c r="G39" s="49">
        <v>139811</v>
      </c>
      <c r="H39" s="49">
        <v>131135</v>
      </c>
      <c r="I39" s="49">
        <v>152874</v>
      </c>
      <c r="J39" s="49">
        <v>71488</v>
      </c>
      <c r="K39" s="49">
        <v>81386</v>
      </c>
      <c r="L39" s="2">
        <f t="shared" si="1"/>
        <v>0</v>
      </c>
      <c r="M39" s="17">
        <f t="shared" si="2"/>
        <v>2.6206250332061972E-2</v>
      </c>
      <c r="N39" s="2">
        <f t="shared" si="3"/>
        <v>10</v>
      </c>
      <c r="P39" s="5">
        <f t="shared" si="4"/>
        <v>322</v>
      </c>
      <c r="Q39" s="17">
        <f t="shared" si="11"/>
        <v>1.0368383514270212E-4</v>
      </c>
      <c r="S39" s="15">
        <f t="shared" si="5"/>
        <v>2.3019099399631954E-2</v>
      </c>
      <c r="T39">
        <f t="shared" si="6"/>
        <v>13</v>
      </c>
      <c r="V39" s="15">
        <f t="shared" si="7"/>
        <v>2.7936675580685828E-3</v>
      </c>
      <c r="W39">
        <f t="shared" si="8"/>
        <v>22</v>
      </c>
      <c r="Y39" s="15">
        <f t="shared" si="9"/>
        <v>5.2122701124905212E-2</v>
      </c>
      <c r="Z39">
        <f t="shared" si="10"/>
        <v>9</v>
      </c>
    </row>
    <row r="40" spans="1:26">
      <c r="A40" s="46" t="s">
        <v>90</v>
      </c>
      <c r="B40" s="61">
        <v>1377529</v>
      </c>
      <c r="C40" s="49">
        <v>1377546</v>
      </c>
      <c r="D40" s="49">
        <v>1409032</v>
      </c>
      <c r="E40" s="49">
        <v>31486</v>
      </c>
      <c r="F40" s="49">
        <v>-9215</v>
      </c>
      <c r="G40" s="49">
        <v>51191</v>
      </c>
      <c r="H40" s="49">
        <v>60406</v>
      </c>
      <c r="I40" s="49">
        <v>40108</v>
      </c>
      <c r="J40" s="49">
        <v>10938</v>
      </c>
      <c r="K40" s="49">
        <v>29170</v>
      </c>
      <c r="L40" s="2">
        <f t="shared" si="1"/>
        <v>0</v>
      </c>
      <c r="M40" s="17">
        <f t="shared" si="2"/>
        <v>2.1175336431596477E-2</v>
      </c>
      <c r="N40" s="2">
        <f t="shared" si="3"/>
        <v>16</v>
      </c>
      <c r="P40" s="5">
        <f t="shared" si="4"/>
        <v>593</v>
      </c>
      <c r="Q40" s="17">
        <f t="shared" si="11"/>
        <v>4.3047564291863937E-4</v>
      </c>
      <c r="S40" s="15">
        <f t="shared" si="5"/>
        <v>7.9402067154200288E-3</v>
      </c>
      <c r="T40">
        <f t="shared" si="6"/>
        <v>44</v>
      </c>
      <c r="V40" s="15">
        <f t="shared" si="7"/>
        <v>-6.6894317866699185E-3</v>
      </c>
      <c r="W40">
        <f t="shared" si="8"/>
        <v>48</v>
      </c>
      <c r="Y40" s="15">
        <f t="shared" si="9"/>
        <v>2.2856587003265226E-2</v>
      </c>
      <c r="Z40">
        <f t="shared" si="10"/>
        <v>20</v>
      </c>
    </row>
    <row r="41" spans="1:26">
      <c r="A41" s="46" t="s">
        <v>91</v>
      </c>
      <c r="B41" s="61">
        <v>9288994</v>
      </c>
      <c r="C41" s="49">
        <v>9289014</v>
      </c>
      <c r="D41" s="49">
        <v>9500851</v>
      </c>
      <c r="E41" s="49">
        <v>211837</v>
      </c>
      <c r="F41" s="49">
        <v>75989</v>
      </c>
      <c r="G41" s="49">
        <v>429061</v>
      </c>
      <c r="H41" s="49">
        <v>353072</v>
      </c>
      <c r="I41" s="49">
        <v>134979</v>
      </c>
      <c r="J41" s="49">
        <v>327188</v>
      </c>
      <c r="K41" s="49">
        <v>-192209</v>
      </c>
      <c r="L41" s="2">
        <f t="shared" si="1"/>
        <v>1</v>
      </c>
      <c r="M41" s="17">
        <f t="shared" si="2"/>
        <v>-2.0692077759813906E-2</v>
      </c>
      <c r="N41" s="2">
        <f t="shared" si="3"/>
        <v>43</v>
      </c>
      <c r="P41" s="5">
        <f t="shared" si="4"/>
        <v>869</v>
      </c>
      <c r="Q41" s="17">
        <f t="shared" si="11"/>
        <v>9.3551371544923923E-5</v>
      </c>
      <c r="S41" s="15">
        <f t="shared" si="5"/>
        <v>3.5223114100161761E-2</v>
      </c>
      <c r="T41">
        <f t="shared" si="6"/>
        <v>4</v>
      </c>
      <c r="V41" s="15">
        <f t="shared" si="7"/>
        <v>8.1805237886389236E-3</v>
      </c>
      <c r="W41">
        <f t="shared" si="8"/>
        <v>14</v>
      </c>
      <c r="Y41" s="15">
        <f t="shared" si="9"/>
        <v>2.2805111500531702E-2</v>
      </c>
      <c r="Z41">
        <f t="shared" si="10"/>
        <v>21</v>
      </c>
    </row>
    <row r="42" spans="1:26">
      <c r="A42" s="46" t="s">
        <v>92</v>
      </c>
      <c r="B42" s="61">
        <v>2117522</v>
      </c>
      <c r="C42" s="49">
        <v>2117555</v>
      </c>
      <c r="D42" s="49">
        <v>2130256</v>
      </c>
      <c r="E42" s="49">
        <v>12701</v>
      </c>
      <c r="F42" s="49">
        <v>-9695</v>
      </c>
      <c r="G42" s="49">
        <v>90605</v>
      </c>
      <c r="H42" s="49">
        <v>100300</v>
      </c>
      <c r="I42" s="49">
        <v>22141</v>
      </c>
      <c r="J42" s="49">
        <v>30125</v>
      </c>
      <c r="K42" s="49">
        <v>-7984</v>
      </c>
      <c r="L42" s="2">
        <f t="shared" si="1"/>
        <v>1</v>
      </c>
      <c r="M42" s="17">
        <f t="shared" si="2"/>
        <v>-3.7703861292858981E-3</v>
      </c>
      <c r="N42" s="2">
        <f t="shared" si="3"/>
        <v>31</v>
      </c>
      <c r="P42" s="5">
        <f t="shared" si="4"/>
        <v>255</v>
      </c>
      <c r="Q42" s="17">
        <f t="shared" si="11"/>
        <v>1.2042190167433668E-4</v>
      </c>
      <c r="S42" s="15">
        <f t="shared" si="5"/>
        <v>1.422631289387997E-2</v>
      </c>
      <c r="T42">
        <f t="shared" si="6"/>
        <v>30</v>
      </c>
      <c r="V42" s="15">
        <f t="shared" si="7"/>
        <v>-4.578393477383114E-3</v>
      </c>
      <c r="W42">
        <f t="shared" si="8"/>
        <v>43</v>
      </c>
      <c r="Y42" s="15">
        <f t="shared" si="9"/>
        <v>5.9979551888852947E-3</v>
      </c>
      <c r="Z42">
        <f t="shared" si="10"/>
        <v>43</v>
      </c>
    </row>
    <row r="43" spans="1:26">
      <c r="A43" s="46" t="s">
        <v>93</v>
      </c>
      <c r="B43" s="61">
        <v>20201249</v>
      </c>
      <c r="C43" s="49">
        <v>20203772</v>
      </c>
      <c r="D43" s="49">
        <v>19867248</v>
      </c>
      <c r="E43" s="49">
        <v>-336524</v>
      </c>
      <c r="F43" s="49">
        <v>124970</v>
      </c>
      <c r="G43" s="49">
        <v>879560</v>
      </c>
      <c r="H43" s="49">
        <v>754590</v>
      </c>
      <c r="I43" s="49">
        <v>-446814</v>
      </c>
      <c r="J43" s="49">
        <v>519395</v>
      </c>
      <c r="K43" s="49">
        <v>-966209</v>
      </c>
      <c r="L43" s="2">
        <f t="shared" si="1"/>
        <v>1</v>
      </c>
      <c r="M43" s="17">
        <f t="shared" si="2"/>
        <v>-4.7823198559160139E-2</v>
      </c>
      <c r="N43" s="2">
        <f t="shared" si="3"/>
        <v>51</v>
      </c>
      <c r="P43" s="5">
        <f t="shared" si="4"/>
        <v>-14680</v>
      </c>
      <c r="Q43" s="17">
        <f t="shared" si="11"/>
        <v>-7.2659699386827374E-4</v>
      </c>
      <c r="S43" s="15">
        <f t="shared" si="5"/>
        <v>2.570782327181281E-2</v>
      </c>
      <c r="T43">
        <f t="shared" si="6"/>
        <v>8</v>
      </c>
      <c r="V43" s="15">
        <f t="shared" si="7"/>
        <v>6.1854786324058693E-3</v>
      </c>
      <c r="W43">
        <f t="shared" si="8"/>
        <v>18</v>
      </c>
      <c r="Y43" s="15">
        <f t="shared" si="9"/>
        <v>-1.6656493648809736E-2</v>
      </c>
      <c r="Z43">
        <f t="shared" si="10"/>
        <v>51</v>
      </c>
    </row>
    <row r="44" spans="1:26">
      <c r="A44" s="46" t="s">
        <v>94</v>
      </c>
      <c r="B44" s="61">
        <v>10439388</v>
      </c>
      <c r="C44" s="49">
        <v>10441499</v>
      </c>
      <c r="D44" s="49">
        <v>11046024</v>
      </c>
      <c r="E44" s="49">
        <v>604525</v>
      </c>
      <c r="F44" s="49">
        <v>32377</v>
      </c>
      <c r="G44" s="49">
        <v>509514</v>
      </c>
      <c r="H44" s="49">
        <v>477137</v>
      </c>
      <c r="I44" s="49">
        <v>573272</v>
      </c>
      <c r="J44" s="49">
        <v>181262</v>
      </c>
      <c r="K44" s="49">
        <v>392010</v>
      </c>
      <c r="L44" s="2">
        <f t="shared" si="1"/>
        <v>0</v>
      </c>
      <c r="M44" s="17">
        <f t="shared" si="2"/>
        <v>3.7543459995542788E-2</v>
      </c>
      <c r="N44" s="2">
        <f t="shared" si="3"/>
        <v>6</v>
      </c>
      <c r="P44" s="5">
        <f t="shared" si="4"/>
        <v>-1124</v>
      </c>
      <c r="Q44" s="17">
        <f t="shared" si="11"/>
        <v>-1.0764737898265374E-4</v>
      </c>
      <c r="S44" s="15">
        <f t="shared" si="5"/>
        <v>1.7359767979674184E-2</v>
      </c>
      <c r="T44">
        <f t="shared" si="6"/>
        <v>19</v>
      </c>
      <c r="V44" s="15">
        <f t="shared" si="7"/>
        <v>3.1007999904994485E-3</v>
      </c>
      <c r="W44">
        <f t="shared" si="8"/>
        <v>21</v>
      </c>
      <c r="Y44" s="15">
        <f t="shared" si="9"/>
        <v>5.7896380586733763E-2</v>
      </c>
      <c r="Z44">
        <f t="shared" si="10"/>
        <v>8</v>
      </c>
    </row>
    <row r="45" spans="1:26">
      <c r="A45" s="46" t="s">
        <v>95</v>
      </c>
      <c r="B45" s="61">
        <v>779094</v>
      </c>
      <c r="C45" s="49">
        <v>779046</v>
      </c>
      <c r="D45" s="49">
        <v>796568</v>
      </c>
      <c r="E45" s="49">
        <v>17522</v>
      </c>
      <c r="F45" s="49">
        <v>11086</v>
      </c>
      <c r="G45" s="49">
        <v>41697</v>
      </c>
      <c r="H45" s="49">
        <v>30611</v>
      </c>
      <c r="I45" s="49">
        <v>6715</v>
      </c>
      <c r="J45" s="49">
        <v>13165</v>
      </c>
      <c r="K45" s="49">
        <v>-6450</v>
      </c>
      <c r="L45" s="2">
        <f t="shared" si="1"/>
        <v>1</v>
      </c>
      <c r="M45" s="17">
        <f t="shared" si="2"/>
        <v>-8.2793570597885103E-3</v>
      </c>
      <c r="N45" s="6">
        <f t="shared" si="3"/>
        <v>40</v>
      </c>
      <c r="P45" s="5">
        <f t="shared" si="4"/>
        <v>-279</v>
      </c>
      <c r="Q45" s="17">
        <f t="shared" si="11"/>
        <v>-3.5813032863271231E-4</v>
      </c>
      <c r="S45" s="15">
        <f t="shared" si="5"/>
        <v>1.689887375071562E-2</v>
      </c>
      <c r="T45">
        <f t="shared" si="6"/>
        <v>21</v>
      </c>
      <c r="V45" s="15">
        <f t="shared" si="7"/>
        <v>1.4230225172839601E-2</v>
      </c>
      <c r="W45">
        <f t="shared" si="8"/>
        <v>5</v>
      </c>
      <c r="Y45" s="15">
        <f t="shared" si="9"/>
        <v>2.2491611535133998E-2</v>
      </c>
      <c r="Z45">
        <f t="shared" si="10"/>
        <v>22</v>
      </c>
    </row>
    <row r="46" spans="1:26">
      <c r="A46" s="46" t="s">
        <v>96</v>
      </c>
      <c r="B46" s="61">
        <v>11799448</v>
      </c>
      <c r="C46" s="49">
        <v>11799453</v>
      </c>
      <c r="D46" s="49">
        <v>11883304</v>
      </c>
      <c r="E46" s="49">
        <v>83851</v>
      </c>
      <c r="F46" s="49">
        <v>-43641</v>
      </c>
      <c r="G46" s="49">
        <v>544840</v>
      </c>
      <c r="H46" s="49">
        <v>588481</v>
      </c>
      <c r="I46" s="49">
        <v>126256</v>
      </c>
      <c r="J46" s="49">
        <v>164274</v>
      </c>
      <c r="K46" s="49">
        <v>-38018</v>
      </c>
      <c r="L46" s="2">
        <f t="shared" si="1"/>
        <v>1</v>
      </c>
      <c r="M46" s="17">
        <f t="shared" si="2"/>
        <v>-3.2220137662313667E-3</v>
      </c>
      <c r="N46" s="2">
        <f t="shared" si="3"/>
        <v>30</v>
      </c>
      <c r="P46" s="5">
        <f t="shared" si="4"/>
        <v>1236</v>
      </c>
      <c r="Q46" s="17">
        <f t="shared" si="11"/>
        <v>1.0475061852443498E-4</v>
      </c>
      <c r="S46" s="15">
        <f t="shared" si="5"/>
        <v>1.3922170798934493E-2</v>
      </c>
      <c r="T46">
        <f t="shared" si="6"/>
        <v>32</v>
      </c>
      <c r="V46" s="15">
        <f t="shared" si="7"/>
        <v>-3.6985612807644559E-3</v>
      </c>
      <c r="W46">
        <f t="shared" si="8"/>
        <v>38</v>
      </c>
      <c r="Y46" s="15">
        <f t="shared" si="9"/>
        <v>7.106346370463105E-3</v>
      </c>
      <c r="Z46">
        <f t="shared" si="10"/>
        <v>41</v>
      </c>
    </row>
    <row r="47" spans="1:26">
      <c r="A47" s="46" t="s">
        <v>97</v>
      </c>
      <c r="B47" s="61">
        <v>3959353</v>
      </c>
      <c r="C47" s="49">
        <v>3959405</v>
      </c>
      <c r="D47" s="49">
        <v>4095393</v>
      </c>
      <c r="E47" s="49">
        <v>135988</v>
      </c>
      <c r="F47" s="49">
        <v>1036</v>
      </c>
      <c r="G47" s="49">
        <v>203636</v>
      </c>
      <c r="H47" s="49">
        <v>202600</v>
      </c>
      <c r="I47" s="49">
        <v>134029</v>
      </c>
      <c r="J47" s="49">
        <v>40811</v>
      </c>
      <c r="K47" s="49">
        <v>93218</v>
      </c>
      <c r="L47" s="2">
        <f t="shared" si="1"/>
        <v>0</v>
      </c>
      <c r="M47" s="17">
        <f t="shared" si="2"/>
        <v>2.3543436450678825E-2</v>
      </c>
      <c r="N47" s="2">
        <f t="shared" si="3"/>
        <v>14</v>
      </c>
      <c r="P47" s="5">
        <f t="shared" si="4"/>
        <v>923</v>
      </c>
      <c r="Q47" s="17">
        <f t="shared" si="11"/>
        <v>2.3311583432359154E-4</v>
      </c>
      <c r="S47" s="15">
        <f t="shared" si="5"/>
        <v>1.0307356787194036E-2</v>
      </c>
      <c r="T47">
        <f t="shared" si="6"/>
        <v>40</v>
      </c>
      <c r="V47" s="15">
        <f t="shared" si="7"/>
        <v>2.6165547601217858E-4</v>
      </c>
      <c r="W47">
        <f t="shared" si="8"/>
        <v>29</v>
      </c>
      <c r="Y47" s="15">
        <f t="shared" si="9"/>
        <v>3.4345564548208633E-2</v>
      </c>
      <c r="Z47">
        <f t="shared" si="10"/>
        <v>14</v>
      </c>
    </row>
    <row r="48" spans="1:26">
      <c r="A48" s="46" t="s">
        <v>98</v>
      </c>
      <c r="B48" s="61">
        <v>4237256</v>
      </c>
      <c r="C48" s="49">
        <v>4237224</v>
      </c>
      <c r="D48" s="49">
        <v>4272371</v>
      </c>
      <c r="E48" s="49">
        <v>35147</v>
      </c>
      <c r="F48" s="49">
        <v>-15977</v>
      </c>
      <c r="G48" s="49">
        <v>168013</v>
      </c>
      <c r="H48" s="49">
        <v>183990</v>
      </c>
      <c r="I48" s="49">
        <v>51210</v>
      </c>
      <c r="J48" s="49">
        <v>53080</v>
      </c>
      <c r="K48" s="49">
        <v>-1870</v>
      </c>
      <c r="L48" s="2">
        <f t="shared" si="1"/>
        <v>1</v>
      </c>
      <c r="M48" s="17">
        <f t="shared" si="2"/>
        <v>-4.4132667992062726E-4</v>
      </c>
      <c r="N48" s="2">
        <f t="shared" si="3"/>
        <v>27</v>
      </c>
      <c r="P48" s="5">
        <f t="shared" si="4"/>
        <v>-86</v>
      </c>
      <c r="Q48" s="17">
        <f t="shared" si="11"/>
        <v>-2.0296307204905852E-5</v>
      </c>
      <c r="S48" s="15">
        <f t="shared" si="5"/>
        <v>1.2527069609725612E-2</v>
      </c>
      <c r="T48">
        <f t="shared" si="6"/>
        <v>35</v>
      </c>
      <c r="V48" s="15">
        <f t="shared" si="7"/>
        <v>-3.7706290722416373E-3</v>
      </c>
      <c r="W48">
        <f t="shared" si="8"/>
        <v>40</v>
      </c>
      <c r="Y48" s="15">
        <f t="shared" si="9"/>
        <v>8.2948175503584423E-3</v>
      </c>
      <c r="Z48">
        <f t="shared" si="10"/>
        <v>40</v>
      </c>
    </row>
    <row r="49" spans="1:26">
      <c r="A49" s="46" t="s">
        <v>99</v>
      </c>
      <c r="B49" s="61">
        <v>13002700</v>
      </c>
      <c r="C49" s="49">
        <v>13002909</v>
      </c>
      <c r="D49" s="49">
        <v>13078751</v>
      </c>
      <c r="E49" s="49">
        <v>75842</v>
      </c>
      <c r="F49" s="49">
        <v>-77549</v>
      </c>
      <c r="G49" s="49">
        <v>551644</v>
      </c>
      <c r="H49" s="49">
        <v>629193</v>
      </c>
      <c r="I49" s="49">
        <v>149870</v>
      </c>
      <c r="J49" s="49">
        <v>198901</v>
      </c>
      <c r="K49" s="49">
        <v>-49031</v>
      </c>
      <c r="L49" s="2">
        <f t="shared" si="1"/>
        <v>1</v>
      </c>
      <c r="M49" s="17">
        <f t="shared" si="2"/>
        <v>-3.7707716019546086E-3</v>
      </c>
      <c r="N49" s="2">
        <f t="shared" si="3"/>
        <v>32</v>
      </c>
      <c r="P49" s="5">
        <f t="shared" si="4"/>
        <v>3521</v>
      </c>
      <c r="Q49" s="17">
        <f t="shared" si="11"/>
        <v>2.7078556036960651E-4</v>
      </c>
      <c r="S49" s="15">
        <f t="shared" si="5"/>
        <v>1.5296654002577422E-2</v>
      </c>
      <c r="T49">
        <f t="shared" si="6"/>
        <v>26</v>
      </c>
      <c r="V49" s="15">
        <f t="shared" si="7"/>
        <v>-5.9639731386261332E-3</v>
      </c>
      <c r="W49">
        <f t="shared" si="8"/>
        <v>47</v>
      </c>
      <c r="Y49" s="15">
        <f t="shared" si="9"/>
        <v>5.8326948223662873E-3</v>
      </c>
      <c r="Z49">
        <f t="shared" si="10"/>
        <v>44</v>
      </c>
    </row>
    <row r="50" spans="1:26">
      <c r="A50" s="46" t="s">
        <v>100</v>
      </c>
      <c r="B50" s="61">
        <v>1097379</v>
      </c>
      <c r="C50" s="49">
        <v>1097354</v>
      </c>
      <c r="D50" s="49">
        <v>1112308</v>
      </c>
      <c r="E50" s="49">
        <v>14954</v>
      </c>
      <c r="F50" s="49">
        <v>-3605</v>
      </c>
      <c r="G50" s="49">
        <v>43009</v>
      </c>
      <c r="H50" s="49">
        <v>46614</v>
      </c>
      <c r="I50" s="49">
        <v>18240</v>
      </c>
      <c r="J50" s="49">
        <v>26871</v>
      </c>
      <c r="K50" s="49">
        <v>-8631</v>
      </c>
      <c r="L50" s="2">
        <f t="shared" si="1"/>
        <v>1</v>
      </c>
      <c r="M50" s="17">
        <f t="shared" si="2"/>
        <v>-7.8652832176307735E-3</v>
      </c>
      <c r="N50" s="2">
        <f t="shared" si="3"/>
        <v>38</v>
      </c>
      <c r="P50" s="5">
        <f t="shared" si="4"/>
        <v>319</v>
      </c>
      <c r="Q50" s="17">
        <f t="shared" si="11"/>
        <v>2.9069926386562586E-4</v>
      </c>
      <c r="S50" s="15">
        <f t="shared" si="5"/>
        <v>2.4487084386624555E-2</v>
      </c>
      <c r="T50">
        <f t="shared" si="6"/>
        <v>10</v>
      </c>
      <c r="V50" s="15">
        <f t="shared" si="7"/>
        <v>-3.2851750665692202E-3</v>
      </c>
      <c r="W50">
        <f t="shared" si="8"/>
        <v>36</v>
      </c>
      <c r="Y50" s="15">
        <f t="shared" si="9"/>
        <v>1.3627325366290185E-2</v>
      </c>
      <c r="Z50">
        <f t="shared" si="10"/>
        <v>34</v>
      </c>
    </row>
    <row r="51" spans="1:26">
      <c r="A51" s="46" t="s">
        <v>101</v>
      </c>
      <c r="B51" s="61">
        <v>5118425</v>
      </c>
      <c r="C51" s="49">
        <v>5118252</v>
      </c>
      <c r="D51" s="49">
        <v>5478831</v>
      </c>
      <c r="E51" s="49">
        <v>360579</v>
      </c>
      <c r="F51" s="49">
        <v>-18048</v>
      </c>
      <c r="G51" s="49">
        <v>243071</v>
      </c>
      <c r="H51" s="49">
        <v>261119</v>
      </c>
      <c r="I51" s="49">
        <v>375644</v>
      </c>
      <c r="J51" s="49">
        <v>60691</v>
      </c>
      <c r="K51" s="49">
        <v>314953</v>
      </c>
      <c r="L51" s="2">
        <f t="shared" si="1"/>
        <v>0</v>
      </c>
      <c r="M51" s="17">
        <f t="shared" si="2"/>
        <v>6.1535266337022873E-2</v>
      </c>
      <c r="N51" s="2">
        <f t="shared" si="3"/>
        <v>2</v>
      </c>
      <c r="P51" s="5">
        <f t="shared" si="4"/>
        <v>2983</v>
      </c>
      <c r="Q51" s="17">
        <f t="shared" si="11"/>
        <v>5.8281616458118906E-4</v>
      </c>
      <c r="S51" s="15">
        <f t="shared" si="5"/>
        <v>1.1857759250619156E-2</v>
      </c>
      <c r="T51">
        <f t="shared" si="6"/>
        <v>37</v>
      </c>
      <c r="V51" s="15">
        <f t="shared" si="7"/>
        <v>-3.5262038680393226E-3</v>
      </c>
      <c r="W51">
        <f t="shared" si="8"/>
        <v>37</v>
      </c>
      <c r="Y51" s="15">
        <f t="shared" si="9"/>
        <v>7.0449637884183902E-2</v>
      </c>
      <c r="Z51">
        <f t="shared" si="10"/>
        <v>5</v>
      </c>
    </row>
    <row r="52" spans="1:26">
      <c r="A52" s="46" t="s">
        <v>102</v>
      </c>
      <c r="B52" s="61">
        <v>886667</v>
      </c>
      <c r="C52" s="49">
        <v>886729</v>
      </c>
      <c r="D52" s="49">
        <v>924669</v>
      </c>
      <c r="E52" s="49">
        <v>37940</v>
      </c>
      <c r="F52" s="49">
        <v>9387</v>
      </c>
      <c r="G52" s="49">
        <v>47632</v>
      </c>
      <c r="H52" s="49">
        <v>38245</v>
      </c>
      <c r="I52" s="49">
        <v>28035</v>
      </c>
      <c r="J52" s="49">
        <v>6665</v>
      </c>
      <c r="K52" s="49">
        <v>21370</v>
      </c>
      <c r="L52" s="2">
        <f t="shared" si="1"/>
        <v>0</v>
      </c>
      <c r="M52" s="17">
        <f t="shared" si="2"/>
        <v>2.4099809524668756E-2</v>
      </c>
      <c r="N52" s="6">
        <f t="shared" si="3"/>
        <v>12</v>
      </c>
      <c r="P52" s="5">
        <f t="shared" si="4"/>
        <v>518</v>
      </c>
      <c r="Q52" s="17">
        <f t="shared" si="11"/>
        <v>5.841694587636132E-4</v>
      </c>
      <c r="S52" s="15">
        <f t="shared" si="5"/>
        <v>7.5163888854430155E-3</v>
      </c>
      <c r="T52">
        <f t="shared" si="6"/>
        <v>46</v>
      </c>
      <c r="V52" s="15">
        <f t="shared" si="7"/>
        <v>1.0586097894621694E-2</v>
      </c>
      <c r="W52">
        <f t="shared" si="8"/>
        <v>9</v>
      </c>
      <c r="Y52" s="15">
        <f t="shared" si="9"/>
        <v>4.2786465763497081E-2</v>
      </c>
      <c r="Z52">
        <f t="shared" si="10"/>
        <v>13</v>
      </c>
    </row>
    <row r="53" spans="1:26">
      <c r="A53" s="46" t="s">
        <v>103</v>
      </c>
      <c r="B53" s="61">
        <v>6910840</v>
      </c>
      <c r="C53" s="49">
        <v>6912347</v>
      </c>
      <c r="D53" s="49">
        <v>7227750</v>
      </c>
      <c r="E53" s="49">
        <v>315403</v>
      </c>
      <c r="F53" s="49">
        <v>-13858</v>
      </c>
      <c r="G53" s="49">
        <v>347135</v>
      </c>
      <c r="H53" s="49">
        <v>360993</v>
      </c>
      <c r="I53" s="49">
        <v>325319</v>
      </c>
      <c r="J53" s="49">
        <v>73139</v>
      </c>
      <c r="K53" s="49">
        <v>252180</v>
      </c>
      <c r="L53" s="2">
        <f t="shared" si="1"/>
        <v>0</v>
      </c>
      <c r="M53" s="17">
        <f t="shared" si="2"/>
        <v>3.6482543483421767E-2</v>
      </c>
      <c r="N53" s="2">
        <f t="shared" si="3"/>
        <v>7</v>
      </c>
      <c r="P53" s="5">
        <f t="shared" si="4"/>
        <v>3942</v>
      </c>
      <c r="Q53" s="17">
        <f t="shared" si="11"/>
        <v>5.7028387029759938E-4</v>
      </c>
      <c r="S53" s="15">
        <f t="shared" si="5"/>
        <v>1.0580921357102009E-2</v>
      </c>
      <c r="T53">
        <f t="shared" si="6"/>
        <v>39</v>
      </c>
      <c r="V53" s="15">
        <f t="shared" si="7"/>
        <v>-2.0048183344962282E-3</v>
      </c>
      <c r="W53">
        <f t="shared" si="8"/>
        <v>33</v>
      </c>
      <c r="Y53" s="15">
        <f t="shared" si="9"/>
        <v>4.562893037632515E-2</v>
      </c>
      <c r="Z53">
        <f t="shared" si="10"/>
        <v>11</v>
      </c>
    </row>
    <row r="54" spans="1:26">
      <c r="A54" s="46" t="s">
        <v>104</v>
      </c>
      <c r="B54" s="61">
        <v>29145505</v>
      </c>
      <c r="C54" s="49">
        <v>29149458</v>
      </c>
      <c r="D54" s="49">
        <v>31290831</v>
      </c>
      <c r="E54" s="49">
        <v>2141373</v>
      </c>
      <c r="F54" s="49">
        <v>567553</v>
      </c>
      <c r="G54" s="49">
        <v>1616619</v>
      </c>
      <c r="H54" s="49">
        <v>1049066</v>
      </c>
      <c r="I54" s="49">
        <v>1568491</v>
      </c>
      <c r="J54" s="49">
        <v>820761</v>
      </c>
      <c r="K54" s="49">
        <v>747730</v>
      </c>
      <c r="L54" s="2">
        <f t="shared" si="1"/>
        <v>0</v>
      </c>
      <c r="M54" s="17">
        <f t="shared" si="2"/>
        <v>2.5651591875224575E-2</v>
      </c>
      <c r="N54" s="2">
        <f t="shared" si="3"/>
        <v>11</v>
      </c>
      <c r="P54" s="5">
        <f t="shared" si="4"/>
        <v>5329</v>
      </c>
      <c r="Q54" s="17">
        <f t="shared" si="11"/>
        <v>1.8281643521467878E-4</v>
      </c>
      <c r="S54" s="15">
        <f t="shared" si="5"/>
        <v>2.8156990088803711E-2</v>
      </c>
      <c r="T54">
        <f t="shared" si="6"/>
        <v>5</v>
      </c>
      <c r="V54" s="15">
        <f t="shared" si="7"/>
        <v>1.9470447786713564E-2</v>
      </c>
      <c r="W54">
        <f t="shared" si="8"/>
        <v>3</v>
      </c>
      <c r="Y54" s="15">
        <f t="shared" si="9"/>
        <v>7.3461846185956525E-2</v>
      </c>
      <c r="Z54">
        <f t="shared" si="10"/>
        <v>3</v>
      </c>
    </row>
    <row r="55" spans="1:26">
      <c r="A55" s="46" t="s">
        <v>105</v>
      </c>
      <c r="B55" s="61">
        <v>3271616</v>
      </c>
      <c r="C55" s="49">
        <v>3271608</v>
      </c>
      <c r="D55" s="49">
        <v>3503613</v>
      </c>
      <c r="E55" s="49">
        <v>232005</v>
      </c>
      <c r="F55" s="49">
        <v>101823</v>
      </c>
      <c r="G55" s="49">
        <v>194989</v>
      </c>
      <c r="H55" s="49">
        <v>93166</v>
      </c>
      <c r="I55" s="49">
        <v>129795</v>
      </c>
      <c r="J55" s="49">
        <v>77904</v>
      </c>
      <c r="K55" s="49">
        <v>51891</v>
      </c>
      <c r="L55" s="2">
        <f t="shared" si="1"/>
        <v>0</v>
      </c>
      <c r="M55" s="17">
        <f t="shared" si="2"/>
        <v>1.5861007798000249E-2</v>
      </c>
      <c r="N55" s="2">
        <f t="shared" si="3"/>
        <v>18</v>
      </c>
      <c r="P55" s="5">
        <f t="shared" si="4"/>
        <v>387</v>
      </c>
      <c r="Q55" s="17">
        <f t="shared" si="11"/>
        <v>1.1829045533572482E-4</v>
      </c>
      <c r="S55" s="15">
        <f t="shared" si="5"/>
        <v>2.3812143753163581E-2</v>
      </c>
      <c r="T55">
        <f t="shared" si="6"/>
        <v>11</v>
      </c>
      <c r="V55" s="15">
        <f t="shared" si="7"/>
        <v>3.1123227477130512E-2</v>
      </c>
      <c r="W55">
        <f t="shared" si="8"/>
        <v>1</v>
      </c>
      <c r="Y55" s="15">
        <f t="shared" si="9"/>
        <v>7.0914669483630066E-2</v>
      </c>
      <c r="Z55">
        <f t="shared" si="10"/>
        <v>4</v>
      </c>
    </row>
    <row r="56" spans="1:26">
      <c r="A56" s="46" t="s">
        <v>106</v>
      </c>
      <c r="B56" s="61">
        <v>643077</v>
      </c>
      <c r="C56" s="49">
        <v>643082</v>
      </c>
      <c r="D56" s="49">
        <v>648493</v>
      </c>
      <c r="E56" s="49">
        <v>5411</v>
      </c>
      <c r="F56" s="49">
        <v>-6792</v>
      </c>
      <c r="G56" s="49">
        <v>21996</v>
      </c>
      <c r="H56" s="49">
        <v>28788</v>
      </c>
      <c r="I56" s="49">
        <v>12198</v>
      </c>
      <c r="J56" s="49">
        <v>6038</v>
      </c>
      <c r="K56" s="49">
        <v>6160</v>
      </c>
      <c r="L56" s="2">
        <f t="shared" si="1"/>
        <v>0</v>
      </c>
      <c r="M56" s="17">
        <f t="shared" si="2"/>
        <v>9.5788717457493764E-3</v>
      </c>
      <c r="N56" s="2">
        <f t="shared" si="3"/>
        <v>20</v>
      </c>
      <c r="P56" s="5">
        <f t="shared" si="4"/>
        <v>5</v>
      </c>
      <c r="Q56" s="17">
        <f t="shared" si="11"/>
        <v>7.7750582351861818E-6</v>
      </c>
      <c r="S56" s="15">
        <f t="shared" si="5"/>
        <v>9.3891603248108333E-3</v>
      </c>
      <c r="T56">
        <f t="shared" si="6"/>
        <v>43</v>
      </c>
      <c r="V56" s="15">
        <f t="shared" si="7"/>
        <v>-1.056163910667691E-2</v>
      </c>
      <c r="W56">
        <f t="shared" si="8"/>
        <v>49</v>
      </c>
      <c r="Y56" s="15">
        <f t="shared" si="9"/>
        <v>8.4141680221184855E-3</v>
      </c>
      <c r="Z56">
        <f t="shared" si="10"/>
        <v>39</v>
      </c>
    </row>
    <row r="57" spans="1:26">
      <c r="A57" s="46" t="s">
        <v>107</v>
      </c>
      <c r="B57" s="61">
        <v>8631393</v>
      </c>
      <c r="C57" s="49">
        <v>8631388</v>
      </c>
      <c r="D57" s="49">
        <v>8811195</v>
      </c>
      <c r="E57" s="49">
        <v>179807</v>
      </c>
      <c r="F57" s="49">
        <v>53818</v>
      </c>
      <c r="G57" s="49">
        <v>401496</v>
      </c>
      <c r="H57" s="49">
        <v>347678</v>
      </c>
      <c r="I57" s="49">
        <v>124316</v>
      </c>
      <c r="J57" s="49">
        <v>158813</v>
      </c>
      <c r="K57" s="49">
        <v>-34497</v>
      </c>
      <c r="L57" s="2">
        <f t="shared" si="1"/>
        <v>1</v>
      </c>
      <c r="M57" s="17">
        <f t="shared" si="2"/>
        <v>-3.9966920731636674E-3</v>
      </c>
      <c r="N57" s="2">
        <f t="shared" si="3"/>
        <v>33</v>
      </c>
      <c r="P57" s="5">
        <f t="shared" si="4"/>
        <v>1673</v>
      </c>
      <c r="Q57" s="17">
        <f t="shared" si="11"/>
        <v>1.9382745857329087E-4</v>
      </c>
      <c r="S57" s="15">
        <f t="shared" si="5"/>
        <v>1.8399474105439358E-2</v>
      </c>
      <c r="T57">
        <f t="shared" si="6"/>
        <v>17</v>
      </c>
      <c r="V57" s="15">
        <f t="shared" si="7"/>
        <v>6.2351501288089471E-3</v>
      </c>
      <c r="W57">
        <f t="shared" si="8"/>
        <v>17</v>
      </c>
      <c r="Y57" s="15">
        <f t="shared" si="9"/>
        <v>2.0831759619657927E-2</v>
      </c>
      <c r="Z57">
        <f t="shared" si="10"/>
        <v>24</v>
      </c>
    </row>
    <row r="58" spans="1:26">
      <c r="A58" s="46" t="s">
        <v>108</v>
      </c>
      <c r="B58" s="61">
        <v>7705281</v>
      </c>
      <c r="C58" s="49">
        <v>7707586</v>
      </c>
      <c r="D58" s="49">
        <v>7958180</v>
      </c>
      <c r="E58" s="49">
        <v>250594</v>
      </c>
      <c r="F58" s="49">
        <v>67473</v>
      </c>
      <c r="G58" s="49">
        <v>351922</v>
      </c>
      <c r="H58" s="49">
        <v>284449</v>
      </c>
      <c r="I58" s="49">
        <v>185134</v>
      </c>
      <c r="J58" s="49">
        <v>206851</v>
      </c>
      <c r="K58" s="49">
        <v>-21717</v>
      </c>
      <c r="L58" s="2">
        <f t="shared" si="1"/>
        <v>1</v>
      </c>
      <c r="M58" s="17">
        <f t="shared" si="2"/>
        <v>-2.8176137119975049E-3</v>
      </c>
      <c r="N58" s="2">
        <f t="shared" si="3"/>
        <v>28</v>
      </c>
      <c r="P58" s="5">
        <f t="shared" si="4"/>
        <v>-2013</v>
      </c>
      <c r="Q58" s="17">
        <f t="shared" si="11"/>
        <v>-2.6117126685320152E-4</v>
      </c>
      <c r="S58" s="15">
        <f t="shared" si="5"/>
        <v>2.6837326239369887E-2</v>
      </c>
      <c r="T58">
        <f t="shared" si="6"/>
        <v>6</v>
      </c>
      <c r="V58" s="15">
        <f t="shared" si="7"/>
        <v>8.7541027761480709E-3</v>
      </c>
      <c r="W58">
        <f t="shared" si="8"/>
        <v>12</v>
      </c>
      <c r="Y58" s="15">
        <f t="shared" si="9"/>
        <v>3.2512644036667253E-2</v>
      </c>
      <c r="Z58">
        <f t="shared" si="10"/>
        <v>15</v>
      </c>
    </row>
    <row r="59" spans="1:26">
      <c r="A59" s="46" t="s">
        <v>109</v>
      </c>
      <c r="B59" s="61">
        <v>1793716</v>
      </c>
      <c r="C59" s="49">
        <v>1793736</v>
      </c>
      <c r="D59" s="49">
        <v>1769979</v>
      </c>
      <c r="E59" s="49">
        <v>-23757</v>
      </c>
      <c r="F59" s="49">
        <v>-41824</v>
      </c>
      <c r="G59" s="49">
        <v>71955</v>
      </c>
      <c r="H59" s="49">
        <v>113779</v>
      </c>
      <c r="I59" s="49">
        <v>17893</v>
      </c>
      <c r="J59" s="49">
        <v>7597</v>
      </c>
      <c r="K59" s="49">
        <v>10296</v>
      </c>
      <c r="L59" s="2">
        <f t="shared" si="1"/>
        <v>0</v>
      </c>
      <c r="M59" s="17">
        <f t="shared" si="2"/>
        <v>5.7399751133946136E-3</v>
      </c>
      <c r="N59" s="2">
        <f t="shared" si="3"/>
        <v>23</v>
      </c>
      <c r="P59" s="5">
        <f t="shared" si="4"/>
        <v>174</v>
      </c>
      <c r="Q59" s="17">
        <f t="shared" si="11"/>
        <v>9.7004241426832039E-5</v>
      </c>
      <c r="S59" s="15">
        <f t="shared" si="5"/>
        <v>4.2352943799979486E-3</v>
      </c>
      <c r="T59">
        <f t="shared" si="6"/>
        <v>50</v>
      </c>
      <c r="V59" s="15">
        <f t="shared" si="7"/>
        <v>-2.3316697663424271E-2</v>
      </c>
      <c r="W59">
        <f t="shared" si="8"/>
        <v>51</v>
      </c>
      <c r="Y59" s="15">
        <f t="shared" si="9"/>
        <v>-1.3244423928604879E-2</v>
      </c>
      <c r="Z59">
        <f t="shared" si="10"/>
        <v>50</v>
      </c>
    </row>
    <row r="60" spans="1:26">
      <c r="A60" s="46" t="s">
        <v>110</v>
      </c>
      <c r="B60" s="61">
        <v>5893718</v>
      </c>
      <c r="C60" s="49">
        <v>5894170</v>
      </c>
      <c r="D60" s="49">
        <v>5960975</v>
      </c>
      <c r="E60" s="49">
        <v>66805</v>
      </c>
      <c r="F60" s="49">
        <v>74</v>
      </c>
      <c r="G60" s="49">
        <v>255964</v>
      </c>
      <c r="H60" s="49">
        <v>255890</v>
      </c>
      <c r="I60" s="49">
        <v>66447</v>
      </c>
      <c r="J60" s="49">
        <v>63489</v>
      </c>
      <c r="K60" s="49">
        <v>2958</v>
      </c>
      <c r="L60" s="2">
        <f>IF(K60&lt;=0,1,0)</f>
        <v>0</v>
      </c>
      <c r="M60" s="17">
        <f t="shared" si="2"/>
        <v>5.0185182985899629E-4</v>
      </c>
      <c r="N60" s="6">
        <f t="shared" si="3"/>
        <v>26</v>
      </c>
      <c r="P60" s="5">
        <f t="shared" si="4"/>
        <v>284</v>
      </c>
      <c r="Q60" s="17">
        <f t="shared" si="11"/>
        <v>4.8183204759957724E-5</v>
      </c>
      <c r="S60" s="15">
        <f t="shared" si="5"/>
        <v>1.0771491151425901E-2</v>
      </c>
      <c r="T60">
        <f t="shared" si="6"/>
        <v>38</v>
      </c>
      <c r="V60" s="15">
        <f t="shared" si="7"/>
        <v>1.2554778705059406E-5</v>
      </c>
      <c r="W60">
        <f t="shared" si="8"/>
        <v>31</v>
      </c>
      <c r="Y60" s="15">
        <f t="shared" si="9"/>
        <v>1.1334080964749913E-2</v>
      </c>
      <c r="Z60">
        <f t="shared" si="10"/>
        <v>36</v>
      </c>
    </row>
    <row r="61" spans="1:26">
      <c r="A61" s="46" t="s">
        <v>111</v>
      </c>
      <c r="B61" s="61">
        <v>576851</v>
      </c>
      <c r="C61" s="49">
        <v>576844</v>
      </c>
      <c r="D61" s="49">
        <v>587618</v>
      </c>
      <c r="E61" s="49">
        <v>10774</v>
      </c>
      <c r="F61" s="49">
        <v>440</v>
      </c>
      <c r="G61" s="49">
        <v>25964</v>
      </c>
      <c r="H61" s="49">
        <v>25524</v>
      </c>
      <c r="I61" s="49">
        <v>10333</v>
      </c>
      <c r="J61" s="49">
        <v>3028</v>
      </c>
      <c r="K61" s="49">
        <v>7305</v>
      </c>
      <c r="L61" s="2">
        <f>IF(K61&lt;=0,1,0)</f>
        <v>0</v>
      </c>
      <c r="M61" s="17">
        <f t="shared" si="2"/>
        <v>1.266373577605037E-2</v>
      </c>
      <c r="N61" s="2">
        <f t="shared" si="3"/>
        <v>19</v>
      </c>
      <c r="P61" s="5">
        <f t="shared" si="4"/>
        <v>1</v>
      </c>
      <c r="Q61" s="17">
        <f t="shared" si="11"/>
        <v>1.733570948124623E-6</v>
      </c>
      <c r="S61" s="15">
        <f t="shared" si="5"/>
        <v>5.249252830921358E-3</v>
      </c>
      <c r="T61">
        <f t="shared" si="6"/>
        <v>49</v>
      </c>
      <c r="V61" s="15">
        <f>F61/C61</f>
        <v>7.6277121717483408E-4</v>
      </c>
      <c r="W61">
        <f t="shared" si="8"/>
        <v>28</v>
      </c>
      <c r="Y61" s="15">
        <f t="shared" si="9"/>
        <v>1.8677493395094686E-2</v>
      </c>
      <c r="Z61">
        <f t="shared" si="10"/>
        <v>26</v>
      </c>
    </row>
    <row r="62" spans="1:26">
      <c r="A62" s="46"/>
      <c r="B62" s="49"/>
      <c r="C62" s="49"/>
      <c r="D62" s="49"/>
      <c r="E62" s="49"/>
      <c r="F62" s="49"/>
      <c r="G62" s="49"/>
      <c r="H62" s="49"/>
      <c r="I62" s="49"/>
      <c r="J62" s="49"/>
      <c r="K62" s="49"/>
      <c r="L62" s="2">
        <f>SUM(L11:L61)</f>
        <v>25</v>
      </c>
      <c r="M62" s="5"/>
      <c r="S62" s="15"/>
    </row>
    <row r="63" spans="1:26">
      <c r="A63" s="65" t="s">
        <v>1</v>
      </c>
      <c r="B63" s="58">
        <v>3285874</v>
      </c>
      <c r="C63" s="58">
        <v>3285874</v>
      </c>
      <c r="D63" s="74">
        <v>3203295</v>
      </c>
      <c r="E63" s="73">
        <v>-82579</v>
      </c>
      <c r="F63" s="73">
        <v>-63743</v>
      </c>
      <c r="G63" s="73">
        <v>80172</v>
      </c>
      <c r="H63" s="73">
        <v>143915</v>
      </c>
      <c r="I63" s="73">
        <v>-18836</v>
      </c>
      <c r="J63" s="73">
        <v>-18836</v>
      </c>
      <c r="K63" s="73" t="s">
        <v>10</v>
      </c>
    </row>
    <row r="64" spans="1:26">
      <c r="A64" s="82" t="s">
        <v>119</v>
      </c>
      <c r="B64" s="83"/>
      <c r="C64" s="83"/>
      <c r="D64" s="83"/>
      <c r="E64" s="83"/>
      <c r="F64" s="83"/>
      <c r="G64" s="83"/>
      <c r="H64" s="83"/>
      <c r="I64" s="83"/>
      <c r="J64" s="83"/>
      <c r="K64" s="83"/>
      <c r="L64" s="83"/>
      <c r="M64" s="83"/>
      <c r="N64" s="83"/>
      <c r="O64" s="83"/>
    </row>
    <row r="65" spans="1:15" ht="15" customHeight="1">
      <c r="A65" s="84" t="s">
        <v>120</v>
      </c>
      <c r="B65" s="83"/>
      <c r="C65" s="83"/>
      <c r="D65" s="83"/>
      <c r="E65" s="83"/>
      <c r="F65" s="83"/>
      <c r="G65" s="83"/>
      <c r="H65" s="83"/>
      <c r="I65" s="83"/>
      <c r="J65" s="83"/>
      <c r="K65" s="83"/>
      <c r="L65" s="83"/>
      <c r="M65" s="83"/>
      <c r="N65" s="83"/>
      <c r="O65" s="83"/>
    </row>
    <row r="66" spans="1:15" ht="15" customHeight="1">
      <c r="A66" s="84" t="s">
        <v>121</v>
      </c>
      <c r="B66" s="83"/>
      <c r="C66" s="83"/>
      <c r="D66" s="83"/>
      <c r="E66" s="83"/>
      <c r="F66" s="83"/>
      <c r="G66" s="83"/>
      <c r="H66" s="83"/>
      <c r="I66" s="83"/>
      <c r="J66" s="83"/>
      <c r="K66" s="83"/>
      <c r="L66" s="83"/>
      <c r="M66" s="83"/>
      <c r="N66" s="83"/>
      <c r="O66" s="83"/>
    </row>
    <row r="67" spans="1:15" ht="15" customHeight="1">
      <c r="A67" s="82" t="s">
        <v>130</v>
      </c>
      <c r="B67" s="83"/>
      <c r="C67" s="83"/>
      <c r="D67" s="83"/>
      <c r="E67" s="83"/>
      <c r="F67" s="83"/>
      <c r="G67" s="83"/>
      <c r="H67" s="83"/>
      <c r="I67" s="83"/>
      <c r="J67" s="83"/>
      <c r="K67" s="83"/>
      <c r="L67" s="83"/>
      <c r="M67" s="83"/>
      <c r="N67" s="83"/>
      <c r="O67" s="83"/>
    </row>
    <row r="68" spans="1:15">
      <c r="A68" s="85" t="s">
        <v>131</v>
      </c>
      <c r="B68" s="86"/>
      <c r="C68" s="86"/>
      <c r="D68" s="86"/>
      <c r="E68" s="86"/>
      <c r="F68" s="86"/>
      <c r="G68" s="86"/>
      <c r="H68" s="86"/>
      <c r="I68" s="86"/>
      <c r="J68" s="86"/>
      <c r="K68" s="86"/>
      <c r="L68" s="86"/>
      <c r="M68" s="86"/>
      <c r="N68" s="86"/>
      <c r="O68" s="87"/>
    </row>
    <row r="69" spans="1:15" ht="15" customHeight="1">
      <c r="A69" s="88" t="s">
        <v>15</v>
      </c>
      <c r="B69" s="89"/>
      <c r="C69" s="89"/>
      <c r="D69" s="89"/>
      <c r="E69" s="89"/>
      <c r="F69" s="89"/>
      <c r="G69" s="89"/>
      <c r="H69" s="89"/>
      <c r="I69" s="89"/>
      <c r="J69" s="89"/>
      <c r="K69" s="89"/>
      <c r="L69" s="89"/>
      <c r="M69" s="89"/>
      <c r="N69" s="89"/>
      <c r="O69" s="90"/>
    </row>
    <row r="70" spans="1:15" ht="15" customHeight="1">
      <c r="A70" s="76" t="s">
        <v>132</v>
      </c>
      <c r="B70" s="77"/>
      <c r="C70" s="77"/>
      <c r="D70" s="77"/>
      <c r="E70" s="77"/>
      <c r="F70" s="77"/>
      <c r="G70" s="77"/>
      <c r="H70" s="77"/>
      <c r="I70" s="77"/>
      <c r="J70" s="77"/>
      <c r="K70" s="77"/>
      <c r="L70" s="77"/>
      <c r="M70" s="77"/>
      <c r="N70" s="77"/>
      <c r="O70" s="78"/>
    </row>
    <row r="71" spans="1:15">
      <c r="A71" s="76" t="s">
        <v>16</v>
      </c>
      <c r="B71" s="77"/>
      <c r="C71" s="77"/>
      <c r="D71" s="77"/>
      <c r="E71" s="77"/>
      <c r="F71" s="77"/>
      <c r="G71" s="77"/>
      <c r="H71" s="77"/>
      <c r="I71" s="77"/>
      <c r="J71" s="77"/>
      <c r="K71" s="77"/>
      <c r="L71" s="77"/>
      <c r="M71" s="77"/>
      <c r="N71" s="77"/>
      <c r="O71" s="78"/>
    </row>
    <row r="72" spans="1:15">
      <c r="A72" s="79" t="s">
        <v>128</v>
      </c>
      <c r="B72" s="80"/>
      <c r="C72" s="80"/>
      <c r="D72" s="80"/>
      <c r="E72" s="80"/>
      <c r="F72" s="80"/>
      <c r="G72" s="80"/>
      <c r="H72" s="80"/>
      <c r="I72" s="80"/>
      <c r="J72" s="80"/>
      <c r="K72" s="80"/>
      <c r="L72" s="80"/>
      <c r="M72" s="80"/>
      <c r="N72" s="80"/>
      <c r="O72" s="81"/>
    </row>
    <row r="73" spans="1:15">
      <c r="A73" s="2"/>
      <c r="B73" s="2"/>
      <c r="C73" s="2"/>
      <c r="D73" s="2"/>
      <c r="E73" s="2"/>
      <c r="F73" s="2"/>
      <c r="G73" s="2"/>
      <c r="H73" s="2"/>
      <c r="I73" s="2"/>
      <c r="J73" s="2"/>
      <c r="K73" s="2"/>
    </row>
    <row r="74" spans="1:15">
      <c r="A74" s="2"/>
      <c r="B74" s="2"/>
      <c r="C74" s="2"/>
      <c r="D74" s="2"/>
      <c r="E74" s="2"/>
      <c r="F74" s="2"/>
      <c r="G74" s="2"/>
      <c r="H74" s="2"/>
      <c r="I74" s="2"/>
      <c r="J74" s="2"/>
      <c r="K74" s="2"/>
    </row>
    <row r="75" spans="1:15">
      <c r="A75" s="2"/>
      <c r="B75" s="2"/>
      <c r="C75" s="2"/>
      <c r="D75" s="2"/>
      <c r="E75" s="2"/>
      <c r="F75" s="2"/>
      <c r="G75" s="2"/>
      <c r="H75" s="2"/>
      <c r="I75" s="2"/>
      <c r="J75" s="2"/>
      <c r="K75" s="2"/>
    </row>
    <row r="76" spans="1:15">
      <c r="A76" s="2"/>
      <c r="B76" s="2"/>
      <c r="C76" s="2"/>
      <c r="D76" s="2"/>
      <c r="E76" s="2"/>
      <c r="F76" s="2"/>
      <c r="G76" s="2"/>
      <c r="H76" s="2"/>
      <c r="I76" s="2"/>
      <c r="J76" s="2"/>
      <c r="K76" s="2"/>
    </row>
    <row r="77" spans="1:15">
      <c r="A77" s="2"/>
      <c r="B77" s="2"/>
      <c r="C77" s="2"/>
      <c r="D77" s="2"/>
      <c r="E77" s="2"/>
      <c r="F77" s="2"/>
      <c r="G77" s="2"/>
      <c r="H77" s="2"/>
      <c r="I77" s="2"/>
      <c r="J77" s="2"/>
      <c r="K77" s="2"/>
    </row>
    <row r="78" spans="1:15">
      <c r="A78" s="2"/>
      <c r="B78" s="2"/>
      <c r="C78" s="2"/>
      <c r="D78" s="2"/>
      <c r="E78" s="2"/>
      <c r="F78" s="2"/>
      <c r="G78" s="2"/>
      <c r="H78" s="2"/>
      <c r="I78" s="2"/>
      <c r="J78" s="2"/>
      <c r="K78" s="2"/>
    </row>
    <row r="79" spans="1:15">
      <c r="A79" s="2"/>
      <c r="B79" s="2"/>
      <c r="C79" s="2"/>
      <c r="D79" s="2"/>
      <c r="E79" s="2"/>
      <c r="F79" s="2"/>
      <c r="G79" s="2"/>
      <c r="H79" s="2"/>
      <c r="I79" s="2"/>
      <c r="J79" s="2"/>
      <c r="K79" s="2"/>
    </row>
    <row r="80" spans="1:15">
      <c r="A80" s="2"/>
      <c r="B80" s="2"/>
      <c r="C80" s="2"/>
      <c r="D80" s="2"/>
      <c r="E80" s="2"/>
      <c r="F80" s="2"/>
      <c r="G80" s="2"/>
      <c r="H80" s="2"/>
      <c r="I80" s="2"/>
      <c r="J80" s="2"/>
      <c r="K80" s="2"/>
    </row>
    <row r="81" spans="1:11">
      <c r="A81" s="2"/>
      <c r="B81" s="2"/>
      <c r="C81" s="2"/>
      <c r="D81" s="2"/>
      <c r="E81" s="2"/>
      <c r="F81" s="2"/>
      <c r="G81" s="2"/>
      <c r="H81" s="2"/>
      <c r="I81" s="2"/>
      <c r="J81" s="2"/>
      <c r="K81" s="2"/>
    </row>
    <row r="82" spans="1:11">
      <c r="A82" s="2"/>
      <c r="B82" s="2"/>
      <c r="C82" s="2"/>
      <c r="D82" s="2"/>
      <c r="E82" s="2"/>
      <c r="F82" s="2"/>
      <c r="G82" s="2"/>
      <c r="H82" s="2"/>
      <c r="I82" s="2"/>
      <c r="J82" s="2"/>
      <c r="K82" s="2"/>
    </row>
  </sheetData>
  <mergeCells count="21">
    <mergeCell ref="L9:N9"/>
    <mergeCell ref="P9:Q9"/>
    <mergeCell ref="S9:T9"/>
    <mergeCell ref="V9:W9"/>
    <mergeCell ref="A1:K1"/>
    <mergeCell ref="A2:K2"/>
    <mergeCell ref="A3:A5"/>
    <mergeCell ref="E3:K3"/>
    <mergeCell ref="C4:C5"/>
    <mergeCell ref="E4:E5"/>
    <mergeCell ref="F4:H4"/>
    <mergeCell ref="I4:K4"/>
    <mergeCell ref="A70:O70"/>
    <mergeCell ref="A71:O71"/>
    <mergeCell ref="A72:O72"/>
    <mergeCell ref="A64:O64"/>
    <mergeCell ref="A65:O65"/>
    <mergeCell ref="A66:O66"/>
    <mergeCell ref="A67:O67"/>
    <mergeCell ref="A68:O68"/>
    <mergeCell ref="A69:O6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59C52-4BAD-4BDC-8490-236228B913D8}">
  <dimension ref="A1:O67"/>
  <sheetViews>
    <sheetView zoomScale="90" zoomScaleNormal="90" workbookViewId="0">
      <pane ySplit="10" topLeftCell="A11" activePane="bottomLeft" state="frozen"/>
      <selection pane="bottomLeft" activeCell="J26" sqref="J26"/>
    </sheetView>
  </sheetViews>
  <sheetFormatPr defaultRowHeight="15"/>
  <cols>
    <col min="1" max="2" width="28.5703125" style="2" customWidth="1"/>
    <col min="3" max="5" width="15.42578125" style="2" customWidth="1"/>
    <col min="6" max="8" width="16" style="2" customWidth="1"/>
    <col min="9" max="9" width="9.140625" style="2"/>
    <col min="10" max="10" width="11" style="2" bestFit="1" customWidth="1"/>
    <col min="11" max="13" width="9.140625" style="2"/>
    <col min="14" max="14" width="11" style="2" bestFit="1" customWidth="1"/>
    <col min="15" max="16384" width="9.140625" style="2"/>
  </cols>
  <sheetData>
    <row r="1" spans="1:15" ht="12" customHeight="1">
      <c r="A1" s="94" t="s">
        <v>2</v>
      </c>
      <c r="B1" s="94"/>
      <c r="C1" s="94"/>
      <c r="D1" s="94"/>
      <c r="E1" s="94"/>
      <c r="F1" s="94"/>
      <c r="G1" s="69"/>
      <c r="H1" s="69"/>
    </row>
    <row r="2" spans="1:15" ht="25.5" customHeight="1">
      <c r="A2" s="104" t="s">
        <v>125</v>
      </c>
      <c r="B2" s="105"/>
      <c r="C2" s="105"/>
      <c r="D2" s="105"/>
      <c r="E2" s="105"/>
      <c r="F2" s="105"/>
      <c r="G2" s="105"/>
      <c r="H2" s="105"/>
    </row>
    <row r="3" spans="1:15" s="12" customFormat="1" ht="15" customHeight="1">
      <c r="A3" s="106" t="s">
        <v>3</v>
      </c>
      <c r="B3" s="56"/>
      <c r="C3" s="102" t="s">
        <v>60</v>
      </c>
      <c r="D3" s="100" t="s">
        <v>32</v>
      </c>
      <c r="E3" s="101"/>
      <c r="F3" s="101"/>
      <c r="G3" s="101"/>
      <c r="H3" s="101"/>
    </row>
    <row r="4" spans="1:15" s="4" customFormat="1" ht="25.5" customHeight="1">
      <c r="A4" s="103"/>
      <c r="B4" s="55" t="s">
        <v>17</v>
      </c>
      <c r="C4" s="103"/>
      <c r="D4" s="55">
        <v>2020</v>
      </c>
      <c r="E4" s="55">
        <v>2021</v>
      </c>
      <c r="F4" s="55">
        <v>2022</v>
      </c>
      <c r="G4" s="55">
        <v>2023</v>
      </c>
      <c r="H4" s="55">
        <v>2024</v>
      </c>
    </row>
    <row r="5" spans="1:15">
      <c r="A5" s="47" t="s">
        <v>0</v>
      </c>
      <c r="B5" s="61">
        <v>331449281</v>
      </c>
      <c r="C5" s="72">
        <v>331515736</v>
      </c>
      <c r="D5" s="72">
        <v>331577720</v>
      </c>
      <c r="E5" s="72">
        <v>332099760</v>
      </c>
      <c r="F5" s="72">
        <v>334017321</v>
      </c>
      <c r="G5" s="72">
        <v>336806231</v>
      </c>
      <c r="H5" s="72">
        <v>340110988</v>
      </c>
      <c r="I5" s="13"/>
      <c r="J5" s="5">
        <f>H5-C5</f>
        <v>8595252</v>
      </c>
      <c r="K5" s="17">
        <f>J5/C5</f>
        <v>2.5927131253884128E-2</v>
      </c>
      <c r="N5" s="5">
        <f t="shared" ref="N5:N24" si="0">H5-G5</f>
        <v>3304757</v>
      </c>
      <c r="O5" s="17">
        <f>N5/E5</f>
        <v>9.9510972245207292E-3</v>
      </c>
    </row>
    <row r="6" spans="1:15">
      <c r="A6" s="48" t="s">
        <v>11</v>
      </c>
      <c r="B6" s="61">
        <v>57609148</v>
      </c>
      <c r="C6" s="49">
        <v>57617706</v>
      </c>
      <c r="D6" s="49">
        <v>57431458</v>
      </c>
      <c r="E6" s="49">
        <v>57252533</v>
      </c>
      <c r="F6" s="49">
        <v>57159597</v>
      </c>
      <c r="G6" s="49">
        <v>57398303</v>
      </c>
      <c r="H6" s="49">
        <v>57832935</v>
      </c>
      <c r="J6" s="5">
        <f t="shared" ref="J6:J60" si="1">H6-C6</f>
        <v>215229</v>
      </c>
      <c r="K6" s="17">
        <f t="shared" ref="K6:K36" si="2">J6/C6</f>
        <v>3.7354663165520682E-3</v>
      </c>
      <c r="N6" s="5">
        <f t="shared" si="0"/>
        <v>434632</v>
      </c>
      <c r="O6" s="17"/>
    </row>
    <row r="7" spans="1:15">
      <c r="A7" s="48" t="s">
        <v>12</v>
      </c>
      <c r="B7" s="61">
        <v>68985454</v>
      </c>
      <c r="C7" s="49">
        <v>68998970</v>
      </c>
      <c r="D7" s="49">
        <v>68984258</v>
      </c>
      <c r="E7" s="49">
        <v>68872831</v>
      </c>
      <c r="F7" s="49">
        <v>68903297</v>
      </c>
      <c r="G7" s="49">
        <v>69186401</v>
      </c>
      <c r="H7" s="49">
        <v>69596584</v>
      </c>
      <c r="J7" s="5">
        <f t="shared" si="1"/>
        <v>597614</v>
      </c>
      <c r="K7" s="17">
        <f t="shared" si="2"/>
        <v>8.661201754171113E-3</v>
      </c>
      <c r="N7" s="5">
        <f t="shared" si="0"/>
        <v>410183</v>
      </c>
      <c r="O7" s="17"/>
    </row>
    <row r="8" spans="1:15">
      <c r="A8" s="48" t="s">
        <v>13</v>
      </c>
      <c r="B8" s="61">
        <v>126266107</v>
      </c>
      <c r="C8" s="49">
        <v>126281537</v>
      </c>
      <c r="D8" s="49">
        <v>126476549</v>
      </c>
      <c r="E8" s="49">
        <v>127368010</v>
      </c>
      <c r="F8" s="49">
        <v>129037849</v>
      </c>
      <c r="G8" s="49">
        <v>130893358</v>
      </c>
      <c r="H8" s="49">
        <v>132665693</v>
      </c>
      <c r="J8" s="5">
        <f t="shared" si="1"/>
        <v>6384156</v>
      </c>
      <c r="K8" s="17">
        <f t="shared" si="2"/>
        <v>5.0554943752387178E-2</v>
      </c>
      <c r="N8" s="5">
        <f t="shared" si="0"/>
        <v>1772335</v>
      </c>
      <c r="O8" s="17"/>
    </row>
    <row r="9" spans="1:15">
      <c r="A9" s="50" t="s">
        <v>14</v>
      </c>
      <c r="B9" s="61">
        <v>78588572</v>
      </c>
      <c r="C9" s="73">
        <v>78617523</v>
      </c>
      <c r="D9" s="73">
        <v>78685455</v>
      </c>
      <c r="E9" s="73">
        <v>78606386</v>
      </c>
      <c r="F9" s="73">
        <v>78916578</v>
      </c>
      <c r="G9" s="73">
        <v>79328169</v>
      </c>
      <c r="H9" s="73">
        <v>80015776</v>
      </c>
      <c r="J9" s="5">
        <f t="shared" si="1"/>
        <v>1398253</v>
      </c>
      <c r="K9" s="17">
        <f t="shared" si="2"/>
        <v>1.7785513288176225E-2</v>
      </c>
      <c r="N9" s="5">
        <f t="shared" si="0"/>
        <v>687607</v>
      </c>
      <c r="O9" s="17"/>
    </row>
    <row r="10" spans="1:15">
      <c r="A10" s="46" t="s">
        <v>61</v>
      </c>
      <c r="B10" s="61">
        <v>5024279</v>
      </c>
      <c r="C10" s="49">
        <v>5025369</v>
      </c>
      <c r="D10" s="49">
        <v>5033094</v>
      </c>
      <c r="E10" s="49">
        <v>5049196</v>
      </c>
      <c r="F10" s="49">
        <v>5076181</v>
      </c>
      <c r="G10" s="49">
        <v>5117673</v>
      </c>
      <c r="H10" s="49">
        <v>5157699</v>
      </c>
      <c r="J10" s="5">
        <f t="shared" si="1"/>
        <v>132330</v>
      </c>
      <c r="K10" s="17">
        <f t="shared" si="2"/>
        <v>2.6332394695792488E-2</v>
      </c>
      <c r="L10" s="2">
        <f>RANK(K10,$K$10:$K$60,0)</f>
        <v>18</v>
      </c>
      <c r="N10" s="5">
        <f t="shared" si="0"/>
        <v>40026</v>
      </c>
    </row>
    <row r="11" spans="1:15">
      <c r="A11" s="46" t="s">
        <v>62</v>
      </c>
      <c r="B11" s="61">
        <v>733391</v>
      </c>
      <c r="C11" s="49">
        <v>733395</v>
      </c>
      <c r="D11" s="49">
        <v>733017</v>
      </c>
      <c r="E11" s="49">
        <v>734420</v>
      </c>
      <c r="F11" s="49">
        <v>734442</v>
      </c>
      <c r="G11" s="49">
        <v>736510</v>
      </c>
      <c r="H11" s="49">
        <v>740133</v>
      </c>
      <c r="J11" s="5">
        <f t="shared" si="1"/>
        <v>6738</v>
      </c>
      <c r="K11" s="17">
        <f t="shared" si="2"/>
        <v>9.1874092405865877E-3</v>
      </c>
      <c r="L11" s="2">
        <f t="shared" ref="L11:L60" si="3">RANK(K11,$K$10:$K$60,0)</f>
        <v>38</v>
      </c>
      <c r="N11" s="5">
        <f t="shared" si="0"/>
        <v>3623</v>
      </c>
    </row>
    <row r="12" spans="1:15">
      <c r="A12" s="46" t="s">
        <v>63</v>
      </c>
      <c r="B12" s="61">
        <v>7151502</v>
      </c>
      <c r="C12" s="49">
        <v>7158110</v>
      </c>
      <c r="D12" s="49">
        <v>7187135</v>
      </c>
      <c r="E12" s="49">
        <v>7274078</v>
      </c>
      <c r="F12" s="49">
        <v>7377566</v>
      </c>
      <c r="G12" s="49">
        <v>7473027</v>
      </c>
      <c r="H12" s="49">
        <v>7582384</v>
      </c>
      <c r="J12" s="5">
        <f t="shared" si="1"/>
        <v>424274</v>
      </c>
      <c r="K12" s="17">
        <f t="shared" si="2"/>
        <v>5.9271791017461314E-2</v>
      </c>
      <c r="L12" s="2">
        <f t="shared" si="3"/>
        <v>7</v>
      </c>
      <c r="N12" s="5">
        <f t="shared" si="0"/>
        <v>109357</v>
      </c>
    </row>
    <row r="13" spans="1:15">
      <c r="A13" s="46" t="s">
        <v>64</v>
      </c>
      <c r="B13" s="61">
        <v>3011524</v>
      </c>
      <c r="C13" s="49">
        <v>3011553</v>
      </c>
      <c r="D13" s="49">
        <v>3014546</v>
      </c>
      <c r="E13" s="49">
        <v>3026870</v>
      </c>
      <c r="F13" s="49">
        <v>3047704</v>
      </c>
      <c r="G13" s="49">
        <v>3069463</v>
      </c>
      <c r="H13" s="49">
        <v>3088354</v>
      </c>
      <c r="J13" s="5">
        <f t="shared" si="1"/>
        <v>76801</v>
      </c>
      <c r="K13" s="17">
        <f t="shared" si="2"/>
        <v>2.5502124651301174E-2</v>
      </c>
      <c r="L13" s="2">
        <f t="shared" si="3"/>
        <v>19</v>
      </c>
      <c r="N13" s="5">
        <f t="shared" si="0"/>
        <v>18891</v>
      </c>
    </row>
    <row r="14" spans="1:15">
      <c r="A14" s="46" t="s">
        <v>65</v>
      </c>
      <c r="B14" s="61">
        <v>39538223</v>
      </c>
      <c r="C14" s="49">
        <v>39555674</v>
      </c>
      <c r="D14" s="49">
        <v>39521958</v>
      </c>
      <c r="E14" s="49">
        <v>39142565</v>
      </c>
      <c r="F14" s="49">
        <v>39142414</v>
      </c>
      <c r="G14" s="49">
        <v>39198693</v>
      </c>
      <c r="H14" s="49">
        <v>39431263</v>
      </c>
      <c r="J14" s="5">
        <f t="shared" si="1"/>
        <v>-124411</v>
      </c>
      <c r="K14" s="17">
        <f t="shared" si="2"/>
        <v>-3.1452124921446164E-3</v>
      </c>
      <c r="L14" s="2">
        <f t="shared" si="3"/>
        <v>45</v>
      </c>
      <c r="N14" s="5">
        <f t="shared" si="0"/>
        <v>232570</v>
      </c>
    </row>
    <row r="15" spans="1:15">
      <c r="A15" s="46" t="s">
        <v>66</v>
      </c>
      <c r="B15" s="61">
        <v>5773714</v>
      </c>
      <c r="C15" s="49">
        <v>5775324</v>
      </c>
      <c r="D15" s="49">
        <v>5787129</v>
      </c>
      <c r="E15" s="49">
        <v>5814036</v>
      </c>
      <c r="F15" s="49">
        <v>5850935</v>
      </c>
      <c r="G15" s="49">
        <v>5901339</v>
      </c>
      <c r="H15" s="49">
        <v>5957493</v>
      </c>
      <c r="J15" s="5">
        <f t="shared" si="1"/>
        <v>182169</v>
      </c>
      <c r="K15" s="17">
        <f t="shared" si="2"/>
        <v>3.15426459190861E-2</v>
      </c>
      <c r="L15" s="2">
        <f t="shared" si="3"/>
        <v>16</v>
      </c>
      <c r="N15" s="5">
        <f t="shared" si="0"/>
        <v>56154</v>
      </c>
    </row>
    <row r="16" spans="1:15">
      <c r="A16" s="46" t="s">
        <v>67</v>
      </c>
      <c r="B16" s="61">
        <v>3605944</v>
      </c>
      <c r="C16" s="49">
        <v>3607701</v>
      </c>
      <c r="D16" s="49">
        <v>3579918</v>
      </c>
      <c r="E16" s="49">
        <v>3606607</v>
      </c>
      <c r="F16" s="49">
        <v>3617925</v>
      </c>
      <c r="G16" s="49">
        <v>3643023</v>
      </c>
      <c r="H16" s="49">
        <v>3675069</v>
      </c>
      <c r="J16" s="5">
        <f t="shared" si="1"/>
        <v>67368</v>
      </c>
      <c r="K16" s="17">
        <f t="shared" si="2"/>
        <v>1.8673387844502634E-2</v>
      </c>
      <c r="L16" s="2">
        <f t="shared" si="3"/>
        <v>27</v>
      </c>
      <c r="N16" s="5">
        <f t="shared" si="0"/>
        <v>32046</v>
      </c>
    </row>
    <row r="17" spans="1:15">
      <c r="A17" s="46" t="s">
        <v>68</v>
      </c>
      <c r="B17" s="61">
        <v>989948</v>
      </c>
      <c r="C17" s="49">
        <v>989955</v>
      </c>
      <c r="D17" s="49">
        <v>991928</v>
      </c>
      <c r="E17" s="49">
        <v>1005062</v>
      </c>
      <c r="F17" s="49">
        <v>1020625</v>
      </c>
      <c r="G17" s="49">
        <v>1036423</v>
      </c>
      <c r="H17" s="49">
        <v>1051917</v>
      </c>
      <c r="J17" s="5">
        <f t="shared" si="1"/>
        <v>61962</v>
      </c>
      <c r="K17" s="17">
        <f t="shared" si="2"/>
        <v>6.2590723820779737E-2</v>
      </c>
      <c r="L17" s="2">
        <f t="shared" si="3"/>
        <v>6</v>
      </c>
      <c r="N17" s="5">
        <f t="shared" si="0"/>
        <v>15494</v>
      </c>
    </row>
    <row r="18" spans="1:15">
      <c r="A18" s="46" t="s">
        <v>69</v>
      </c>
      <c r="B18" s="61">
        <v>689545</v>
      </c>
      <c r="C18" s="49">
        <v>689545</v>
      </c>
      <c r="D18" s="49">
        <v>670917</v>
      </c>
      <c r="E18" s="49">
        <v>669256</v>
      </c>
      <c r="F18" s="49">
        <v>676725</v>
      </c>
      <c r="G18" s="49">
        <v>687324</v>
      </c>
      <c r="H18" s="49">
        <v>702250</v>
      </c>
      <c r="J18" s="5">
        <f t="shared" si="1"/>
        <v>12705</v>
      </c>
      <c r="K18" s="17">
        <f t="shared" si="2"/>
        <v>1.8425193424649589E-2</v>
      </c>
      <c r="L18" s="2">
        <f t="shared" si="3"/>
        <v>28</v>
      </c>
      <c r="N18" s="5">
        <f t="shared" si="0"/>
        <v>14926</v>
      </c>
    </row>
    <row r="19" spans="1:15">
      <c r="A19" s="46" t="s">
        <v>70</v>
      </c>
      <c r="B19" s="61">
        <v>21538187</v>
      </c>
      <c r="C19" s="49">
        <v>21538192</v>
      </c>
      <c r="D19" s="49">
        <v>21592035</v>
      </c>
      <c r="E19" s="49">
        <v>21831949</v>
      </c>
      <c r="F19" s="49">
        <v>22379312</v>
      </c>
      <c r="G19" s="49">
        <v>22904868</v>
      </c>
      <c r="H19" s="49">
        <v>23372215</v>
      </c>
      <c r="J19" s="5">
        <f t="shared" si="1"/>
        <v>1834023</v>
      </c>
      <c r="K19" s="17">
        <f t="shared" si="2"/>
        <v>8.5152133475270342E-2</v>
      </c>
      <c r="L19" s="2">
        <f t="shared" si="3"/>
        <v>2</v>
      </c>
      <c r="N19" s="5">
        <f>H19-G19</f>
        <v>467347</v>
      </c>
    </row>
    <row r="20" spans="1:15">
      <c r="A20" s="46" t="s">
        <v>71</v>
      </c>
      <c r="B20" s="61">
        <v>10711908</v>
      </c>
      <c r="C20" s="49">
        <v>10713755</v>
      </c>
      <c r="D20" s="49">
        <v>10732888</v>
      </c>
      <c r="E20" s="49">
        <v>10792060</v>
      </c>
      <c r="F20" s="49">
        <v>10931805</v>
      </c>
      <c r="G20" s="49">
        <v>11064432</v>
      </c>
      <c r="H20" s="49">
        <v>11180878</v>
      </c>
      <c r="J20" s="5">
        <f t="shared" si="1"/>
        <v>467123</v>
      </c>
      <c r="K20" s="17">
        <f t="shared" si="2"/>
        <v>4.3600306335173804E-2</v>
      </c>
      <c r="L20" s="2">
        <f t="shared" si="3"/>
        <v>12</v>
      </c>
      <c r="N20" s="5">
        <f t="shared" si="0"/>
        <v>116446</v>
      </c>
    </row>
    <row r="21" spans="1:15">
      <c r="A21" s="46" t="s">
        <v>72</v>
      </c>
      <c r="B21" s="61">
        <v>1455271</v>
      </c>
      <c r="C21" s="49">
        <v>1455252</v>
      </c>
      <c r="D21" s="49">
        <v>1451252</v>
      </c>
      <c r="E21" s="49">
        <v>1447029</v>
      </c>
      <c r="F21" s="49">
        <v>1440359</v>
      </c>
      <c r="G21" s="49">
        <v>1441387</v>
      </c>
      <c r="H21" s="49">
        <v>1446146</v>
      </c>
      <c r="J21" s="5">
        <f t="shared" si="1"/>
        <v>-9106</v>
      </c>
      <c r="K21" s="17">
        <f t="shared" si="2"/>
        <v>-6.2573354992812242E-3</v>
      </c>
      <c r="L21" s="2">
        <f t="shared" si="3"/>
        <v>47</v>
      </c>
      <c r="N21" s="5">
        <f t="shared" si="0"/>
        <v>4759</v>
      </c>
    </row>
    <row r="22" spans="1:15">
      <c r="A22" s="46" t="s">
        <v>73</v>
      </c>
      <c r="B22" s="61">
        <v>1839106</v>
      </c>
      <c r="C22" s="49">
        <v>1839140</v>
      </c>
      <c r="D22" s="49">
        <v>1849415</v>
      </c>
      <c r="E22" s="49">
        <v>1904848</v>
      </c>
      <c r="F22" s="49">
        <v>1944299</v>
      </c>
      <c r="G22" s="49">
        <v>1971122</v>
      </c>
      <c r="H22" s="49">
        <v>2001619</v>
      </c>
      <c r="J22" s="5">
        <f t="shared" si="1"/>
        <v>162479</v>
      </c>
      <c r="K22" s="17">
        <f t="shared" si="2"/>
        <v>8.8345096077514493E-2</v>
      </c>
      <c r="L22" s="2">
        <f t="shared" si="3"/>
        <v>1</v>
      </c>
      <c r="N22" s="5">
        <f t="shared" si="0"/>
        <v>30497</v>
      </c>
    </row>
    <row r="23" spans="1:15">
      <c r="A23" s="46" t="s">
        <v>74</v>
      </c>
      <c r="B23" s="61">
        <v>12812508</v>
      </c>
      <c r="C23" s="49">
        <v>12821814</v>
      </c>
      <c r="D23" s="49">
        <v>12799088</v>
      </c>
      <c r="E23" s="49">
        <v>12700641</v>
      </c>
      <c r="F23" s="49">
        <v>12621821</v>
      </c>
      <c r="G23" s="49">
        <v>12642259</v>
      </c>
      <c r="H23" s="49">
        <v>12710158</v>
      </c>
      <c r="J23" s="5">
        <f t="shared" si="1"/>
        <v>-111656</v>
      </c>
      <c r="K23" s="17">
        <f t="shared" si="2"/>
        <v>-8.7082841788221222E-3</v>
      </c>
      <c r="L23" s="2">
        <f t="shared" si="3"/>
        <v>48</v>
      </c>
      <c r="N23" s="5">
        <f t="shared" si="0"/>
        <v>67899</v>
      </c>
    </row>
    <row r="24" spans="1:15">
      <c r="A24" s="46" t="s">
        <v>75</v>
      </c>
      <c r="B24" s="61">
        <v>6785528</v>
      </c>
      <c r="C24" s="49">
        <v>6786587</v>
      </c>
      <c r="D24" s="49">
        <v>6790497</v>
      </c>
      <c r="E24" s="49">
        <v>6815907</v>
      </c>
      <c r="F24" s="49">
        <v>6844545</v>
      </c>
      <c r="G24" s="49">
        <v>6880131</v>
      </c>
      <c r="H24" s="49">
        <v>6924275</v>
      </c>
      <c r="J24" s="5">
        <f t="shared" si="1"/>
        <v>137688</v>
      </c>
      <c r="K24" s="17">
        <f t="shared" si="2"/>
        <v>2.0288253874885861E-2</v>
      </c>
      <c r="L24" s="2">
        <f t="shared" si="3"/>
        <v>25</v>
      </c>
      <c r="N24" s="5">
        <f t="shared" si="0"/>
        <v>44144</v>
      </c>
    </row>
    <row r="25" spans="1:15">
      <c r="A25" s="66" t="s">
        <v>76</v>
      </c>
      <c r="B25" s="61">
        <v>3190369</v>
      </c>
      <c r="C25" s="49">
        <v>3190546</v>
      </c>
      <c r="D25" s="49">
        <v>3191141</v>
      </c>
      <c r="E25" s="49">
        <v>3198613</v>
      </c>
      <c r="F25" s="49">
        <v>3202820</v>
      </c>
      <c r="G25" s="49">
        <v>3218414</v>
      </c>
      <c r="H25" s="49">
        <v>3241488</v>
      </c>
      <c r="I25" s="5"/>
      <c r="J25" s="5">
        <f>H25-C25</f>
        <v>50942</v>
      </c>
      <c r="K25" s="17">
        <f>J25/C25</f>
        <v>1.5966546164825707E-2</v>
      </c>
      <c r="L25" s="2">
        <f>RANK(K25,$K$10:$K$60,0)</f>
        <v>30</v>
      </c>
      <c r="N25" s="67">
        <f>H25-G25</f>
        <v>23074</v>
      </c>
      <c r="O25" s="17">
        <f>N25/E25</f>
        <v>7.213751710507023E-3</v>
      </c>
    </row>
    <row r="26" spans="1:15">
      <c r="A26" s="46" t="s">
        <v>77</v>
      </c>
      <c r="B26" s="61">
        <v>2937880</v>
      </c>
      <c r="C26" s="49">
        <v>2937745</v>
      </c>
      <c r="D26" s="49">
        <v>2938172</v>
      </c>
      <c r="E26" s="49">
        <v>2938338</v>
      </c>
      <c r="F26" s="49">
        <v>2937324</v>
      </c>
      <c r="G26" s="49">
        <v>2951500</v>
      </c>
      <c r="H26" s="49">
        <v>2970606</v>
      </c>
      <c r="I26" s="13"/>
      <c r="J26" s="5">
        <f t="shared" si="1"/>
        <v>32861</v>
      </c>
      <c r="K26" s="17">
        <f t="shared" si="2"/>
        <v>1.1185790461731702E-2</v>
      </c>
      <c r="L26" s="2">
        <f t="shared" si="3"/>
        <v>37</v>
      </c>
      <c r="N26" s="5">
        <f t="shared" ref="N26:N60" si="4">H26-G26</f>
        <v>19106</v>
      </c>
    </row>
    <row r="27" spans="1:15">
      <c r="A27" s="46" t="s">
        <v>78</v>
      </c>
      <c r="B27" s="61">
        <v>4505836</v>
      </c>
      <c r="C27" s="49">
        <v>4506302</v>
      </c>
      <c r="D27" s="49">
        <v>4508318</v>
      </c>
      <c r="E27" s="49">
        <v>4507583</v>
      </c>
      <c r="F27" s="49">
        <v>4519233</v>
      </c>
      <c r="G27" s="49">
        <v>4550595</v>
      </c>
      <c r="H27" s="49">
        <v>4588372</v>
      </c>
      <c r="J27" s="5">
        <f t="shared" si="1"/>
        <v>82070</v>
      </c>
      <c r="K27" s="17">
        <f t="shared" si="2"/>
        <v>1.8212272501931741E-2</v>
      </c>
      <c r="L27" s="2">
        <f t="shared" si="3"/>
        <v>29</v>
      </c>
      <c r="N27" s="5">
        <f t="shared" si="4"/>
        <v>37777</v>
      </c>
    </row>
    <row r="28" spans="1:15">
      <c r="A28" s="46" t="s">
        <v>79</v>
      </c>
      <c r="B28" s="61">
        <v>4657757</v>
      </c>
      <c r="C28" s="49">
        <v>4657874</v>
      </c>
      <c r="D28" s="49">
        <v>4652301</v>
      </c>
      <c r="E28" s="49">
        <v>4627971</v>
      </c>
      <c r="F28" s="49">
        <v>4593687</v>
      </c>
      <c r="G28" s="49">
        <v>4588071</v>
      </c>
      <c r="H28" s="49">
        <v>4597740</v>
      </c>
      <c r="J28" s="5">
        <f t="shared" si="1"/>
        <v>-60134</v>
      </c>
      <c r="K28" s="17">
        <f t="shared" si="2"/>
        <v>-1.2910181769622794E-2</v>
      </c>
      <c r="L28" s="2">
        <f t="shared" si="3"/>
        <v>49</v>
      </c>
      <c r="N28" s="5">
        <f t="shared" si="4"/>
        <v>9669</v>
      </c>
    </row>
    <row r="29" spans="1:15">
      <c r="A29" s="46" t="s">
        <v>80</v>
      </c>
      <c r="B29" s="61">
        <v>1362359</v>
      </c>
      <c r="C29" s="49">
        <v>1363196</v>
      </c>
      <c r="D29" s="49">
        <v>1364571</v>
      </c>
      <c r="E29" s="49">
        <v>1378931</v>
      </c>
      <c r="F29" s="49">
        <v>1390922</v>
      </c>
      <c r="G29" s="49">
        <v>1399646</v>
      </c>
      <c r="H29" s="49">
        <v>1405012</v>
      </c>
      <c r="J29" s="5">
        <f t="shared" si="1"/>
        <v>41816</v>
      </c>
      <c r="K29" s="17">
        <f t="shared" si="2"/>
        <v>3.0674972637830509E-2</v>
      </c>
      <c r="L29" s="2">
        <f t="shared" si="3"/>
        <v>17</v>
      </c>
      <c r="N29" s="5">
        <f t="shared" si="4"/>
        <v>5366</v>
      </c>
    </row>
    <row r="30" spans="1:15">
      <c r="A30" s="46" t="s">
        <v>81</v>
      </c>
      <c r="B30" s="61">
        <v>6177224</v>
      </c>
      <c r="C30" s="49">
        <v>6181629</v>
      </c>
      <c r="D30" s="49">
        <v>6177935</v>
      </c>
      <c r="E30" s="49">
        <v>6179403</v>
      </c>
      <c r="F30" s="49">
        <v>6192440</v>
      </c>
      <c r="G30" s="49">
        <v>6217062</v>
      </c>
      <c r="H30" s="49">
        <v>6263220</v>
      </c>
      <c r="J30" s="5">
        <f t="shared" si="1"/>
        <v>81591</v>
      </c>
      <c r="K30" s="17">
        <f t="shared" si="2"/>
        <v>1.319894804427765E-2</v>
      </c>
      <c r="L30" s="2">
        <f t="shared" si="3"/>
        <v>35</v>
      </c>
      <c r="N30" s="5">
        <f t="shared" si="4"/>
        <v>46158</v>
      </c>
    </row>
    <row r="31" spans="1:15">
      <c r="A31" s="46" t="s">
        <v>82</v>
      </c>
      <c r="B31" s="61">
        <v>7029917</v>
      </c>
      <c r="C31" s="49">
        <v>7033132</v>
      </c>
      <c r="D31" s="49">
        <v>6994598</v>
      </c>
      <c r="E31" s="49">
        <v>7000474</v>
      </c>
      <c r="F31" s="49">
        <v>7022468</v>
      </c>
      <c r="G31" s="49">
        <v>7066568</v>
      </c>
      <c r="H31" s="49">
        <v>7136171</v>
      </c>
      <c r="J31" s="5">
        <f t="shared" si="1"/>
        <v>103039</v>
      </c>
      <c r="K31" s="17">
        <f t="shared" si="2"/>
        <v>1.4650514166377086E-2</v>
      </c>
      <c r="L31" s="2">
        <f t="shared" si="3"/>
        <v>33</v>
      </c>
      <c r="N31" s="5">
        <f t="shared" si="4"/>
        <v>69603</v>
      </c>
    </row>
    <row r="32" spans="1:15">
      <c r="A32" s="46" t="s">
        <v>83</v>
      </c>
      <c r="B32" s="61">
        <v>10077331</v>
      </c>
      <c r="C32" s="49">
        <v>10079338</v>
      </c>
      <c r="D32" s="49">
        <v>10072703</v>
      </c>
      <c r="E32" s="49">
        <v>10041351</v>
      </c>
      <c r="F32" s="49">
        <v>10050877</v>
      </c>
      <c r="G32" s="49">
        <v>10083356</v>
      </c>
      <c r="H32" s="49">
        <v>10140459</v>
      </c>
      <c r="J32" s="5">
        <f t="shared" si="1"/>
        <v>61121</v>
      </c>
      <c r="K32" s="17">
        <f t="shared" si="2"/>
        <v>6.063989519946647E-3</v>
      </c>
      <c r="L32" s="2">
        <f t="shared" si="3"/>
        <v>42</v>
      </c>
      <c r="N32" s="5">
        <f t="shared" si="4"/>
        <v>57103</v>
      </c>
    </row>
    <row r="33" spans="1:14">
      <c r="A33" s="46" t="s">
        <v>84</v>
      </c>
      <c r="B33" s="61">
        <v>5706494</v>
      </c>
      <c r="C33" s="49">
        <v>5706692</v>
      </c>
      <c r="D33" s="49">
        <v>5710735</v>
      </c>
      <c r="E33" s="49">
        <v>5718660</v>
      </c>
      <c r="F33" s="49">
        <v>5721621</v>
      </c>
      <c r="G33" s="49">
        <v>5753048</v>
      </c>
      <c r="H33" s="49">
        <v>5793151</v>
      </c>
      <c r="J33" s="5">
        <f t="shared" si="1"/>
        <v>86459</v>
      </c>
      <c r="K33" s="17">
        <f t="shared" si="2"/>
        <v>1.5150458444226533E-2</v>
      </c>
      <c r="L33" s="2">
        <f t="shared" si="3"/>
        <v>31</v>
      </c>
      <c r="N33" s="5">
        <f t="shared" si="4"/>
        <v>40103</v>
      </c>
    </row>
    <row r="34" spans="1:14">
      <c r="A34" s="46" t="s">
        <v>85</v>
      </c>
      <c r="B34" s="61">
        <v>2961279</v>
      </c>
      <c r="C34" s="49">
        <v>2961278</v>
      </c>
      <c r="D34" s="49">
        <v>2958536</v>
      </c>
      <c r="E34" s="49">
        <v>2947209</v>
      </c>
      <c r="F34" s="49">
        <v>2941939</v>
      </c>
      <c r="G34" s="49">
        <v>2943172</v>
      </c>
      <c r="H34" s="49">
        <v>2943045</v>
      </c>
      <c r="J34" s="5">
        <f t="shared" si="1"/>
        <v>-18233</v>
      </c>
      <c r="K34" s="17">
        <f t="shared" si="2"/>
        <v>-6.1571389109701963E-3</v>
      </c>
      <c r="L34" s="2">
        <f t="shared" si="3"/>
        <v>46</v>
      </c>
      <c r="N34" s="5">
        <f t="shared" si="4"/>
        <v>-127</v>
      </c>
    </row>
    <row r="35" spans="1:14">
      <c r="A35" s="46" t="s">
        <v>86</v>
      </c>
      <c r="B35" s="61">
        <v>6154913</v>
      </c>
      <c r="C35" s="49">
        <v>6154854</v>
      </c>
      <c r="D35" s="49">
        <v>6154744</v>
      </c>
      <c r="E35" s="49">
        <v>6171374</v>
      </c>
      <c r="F35" s="49">
        <v>6179414</v>
      </c>
      <c r="G35" s="49">
        <v>6208038</v>
      </c>
      <c r="H35" s="49">
        <v>6245466</v>
      </c>
      <c r="J35" s="5">
        <f t="shared" si="1"/>
        <v>90612</v>
      </c>
      <c r="K35" s="17">
        <f t="shared" si="2"/>
        <v>1.4722038898079466E-2</v>
      </c>
      <c r="L35" s="2">
        <f t="shared" si="3"/>
        <v>32</v>
      </c>
      <c r="N35" s="5">
        <f t="shared" si="4"/>
        <v>37428</v>
      </c>
    </row>
    <row r="36" spans="1:14">
      <c r="A36" s="46" t="s">
        <v>87</v>
      </c>
      <c r="B36" s="61">
        <v>1084225</v>
      </c>
      <c r="C36" s="49">
        <v>1084216</v>
      </c>
      <c r="D36" s="49">
        <v>1087230</v>
      </c>
      <c r="E36" s="49">
        <v>1106522</v>
      </c>
      <c r="F36" s="49">
        <v>1122095</v>
      </c>
      <c r="G36" s="49">
        <v>1131302</v>
      </c>
      <c r="H36" s="49">
        <v>1137233</v>
      </c>
      <c r="J36" s="5">
        <f t="shared" si="1"/>
        <v>53017</v>
      </c>
      <c r="K36" s="17">
        <f t="shared" si="2"/>
        <v>4.8898927888907748E-2</v>
      </c>
      <c r="L36" s="2">
        <f t="shared" si="3"/>
        <v>10</v>
      </c>
      <c r="N36" s="5">
        <f t="shared" si="4"/>
        <v>5931</v>
      </c>
    </row>
    <row r="37" spans="1:14">
      <c r="A37" s="46" t="s">
        <v>88</v>
      </c>
      <c r="B37" s="61">
        <v>1961504</v>
      </c>
      <c r="C37" s="49">
        <v>1961996</v>
      </c>
      <c r="D37" s="49">
        <v>1963387</v>
      </c>
      <c r="E37" s="49">
        <v>1964537</v>
      </c>
      <c r="F37" s="49">
        <v>1972246</v>
      </c>
      <c r="G37" s="49">
        <v>1987864</v>
      </c>
      <c r="H37" s="49">
        <v>2005465</v>
      </c>
      <c r="J37" s="5">
        <f t="shared" si="1"/>
        <v>43469</v>
      </c>
      <c r="K37" s="17">
        <f t="shared" ref="K37:K60" si="5">J37/C37</f>
        <v>2.2155498787968988E-2</v>
      </c>
      <c r="L37" s="2">
        <f t="shared" si="3"/>
        <v>23</v>
      </c>
      <c r="N37" s="5">
        <f t="shared" si="4"/>
        <v>17601</v>
      </c>
    </row>
    <row r="38" spans="1:14">
      <c r="A38" s="46" t="s">
        <v>89</v>
      </c>
      <c r="B38" s="61">
        <v>3104614</v>
      </c>
      <c r="C38" s="49">
        <v>3105595</v>
      </c>
      <c r="D38" s="49">
        <v>3116967</v>
      </c>
      <c r="E38" s="49">
        <v>3148141</v>
      </c>
      <c r="F38" s="49">
        <v>3176116</v>
      </c>
      <c r="G38" s="49">
        <v>3214363</v>
      </c>
      <c r="H38" s="49">
        <v>3267467</v>
      </c>
      <c r="J38" s="5">
        <f t="shared" si="1"/>
        <v>161872</v>
      </c>
      <c r="K38" s="17">
        <f t="shared" si="5"/>
        <v>5.2122701124905212E-2</v>
      </c>
      <c r="L38" s="2">
        <f t="shared" si="3"/>
        <v>9</v>
      </c>
      <c r="N38" s="5">
        <f t="shared" si="4"/>
        <v>53104</v>
      </c>
    </row>
    <row r="39" spans="1:14">
      <c r="A39" s="46" t="s">
        <v>90</v>
      </c>
      <c r="B39" s="61">
        <v>1377529</v>
      </c>
      <c r="C39" s="49">
        <v>1377546</v>
      </c>
      <c r="D39" s="49">
        <v>1378756</v>
      </c>
      <c r="E39" s="49">
        <v>1387677</v>
      </c>
      <c r="F39" s="49">
        <v>1396678</v>
      </c>
      <c r="G39" s="49">
        <v>1402199</v>
      </c>
      <c r="H39" s="49">
        <v>1409032</v>
      </c>
      <c r="J39" s="5">
        <f t="shared" si="1"/>
        <v>31486</v>
      </c>
      <c r="K39" s="17">
        <f t="shared" si="5"/>
        <v>2.2856587003265226E-2</v>
      </c>
      <c r="L39" s="2">
        <f t="shared" si="3"/>
        <v>20</v>
      </c>
      <c r="N39" s="5">
        <f t="shared" si="4"/>
        <v>6833</v>
      </c>
    </row>
    <row r="40" spans="1:14">
      <c r="A40" s="46" t="s">
        <v>91</v>
      </c>
      <c r="B40" s="61">
        <v>9288994</v>
      </c>
      <c r="C40" s="49">
        <v>9289014</v>
      </c>
      <c r="D40" s="49">
        <v>9272794</v>
      </c>
      <c r="E40" s="49">
        <v>9270541</v>
      </c>
      <c r="F40" s="49">
        <v>9295227</v>
      </c>
      <c r="G40" s="49">
        <v>9379642</v>
      </c>
      <c r="H40" s="49">
        <v>9500851</v>
      </c>
      <c r="J40" s="5">
        <f t="shared" si="1"/>
        <v>211837</v>
      </c>
      <c r="K40" s="17">
        <f t="shared" si="5"/>
        <v>2.2805111500531702E-2</v>
      </c>
      <c r="L40" s="2">
        <f t="shared" si="3"/>
        <v>21</v>
      </c>
      <c r="N40" s="5">
        <f t="shared" si="4"/>
        <v>121209</v>
      </c>
    </row>
    <row r="41" spans="1:14">
      <c r="A41" s="46" t="s">
        <v>92</v>
      </c>
      <c r="B41" s="61">
        <v>2117522</v>
      </c>
      <c r="C41" s="49">
        <v>2117555</v>
      </c>
      <c r="D41" s="49">
        <v>2118606</v>
      </c>
      <c r="E41" s="49">
        <v>2117333</v>
      </c>
      <c r="F41" s="49">
        <v>2113868</v>
      </c>
      <c r="G41" s="49">
        <v>2121164</v>
      </c>
      <c r="H41" s="49">
        <v>2130256</v>
      </c>
      <c r="J41" s="5">
        <f t="shared" si="1"/>
        <v>12701</v>
      </c>
      <c r="K41" s="17">
        <f t="shared" si="5"/>
        <v>5.9979551888852947E-3</v>
      </c>
      <c r="L41" s="2">
        <f t="shared" si="3"/>
        <v>43</v>
      </c>
      <c r="N41" s="5">
        <f t="shared" si="4"/>
        <v>9092</v>
      </c>
    </row>
    <row r="42" spans="1:14">
      <c r="A42" s="46" t="s">
        <v>93</v>
      </c>
      <c r="B42" s="61">
        <v>20201249</v>
      </c>
      <c r="C42" s="49">
        <v>20203772</v>
      </c>
      <c r="D42" s="49">
        <v>20105171</v>
      </c>
      <c r="E42" s="49">
        <v>19848276</v>
      </c>
      <c r="F42" s="49">
        <v>19703747</v>
      </c>
      <c r="G42" s="49">
        <v>19737367</v>
      </c>
      <c r="H42" s="49">
        <v>19867248</v>
      </c>
      <c r="J42" s="5">
        <f t="shared" si="1"/>
        <v>-336524</v>
      </c>
      <c r="K42" s="17">
        <f t="shared" si="5"/>
        <v>-1.6656493648809736E-2</v>
      </c>
      <c r="L42" s="2">
        <f t="shared" si="3"/>
        <v>51</v>
      </c>
      <c r="N42" s="5">
        <f t="shared" si="4"/>
        <v>129881</v>
      </c>
    </row>
    <row r="43" spans="1:14">
      <c r="A43" s="46" t="s">
        <v>94</v>
      </c>
      <c r="B43" s="61">
        <v>10439388</v>
      </c>
      <c r="C43" s="49">
        <v>10441499</v>
      </c>
      <c r="D43" s="49">
        <v>10449652</v>
      </c>
      <c r="E43" s="49">
        <v>10564320</v>
      </c>
      <c r="F43" s="49">
        <v>10710793</v>
      </c>
      <c r="G43" s="49">
        <v>10881189</v>
      </c>
      <c r="H43" s="49">
        <v>11046024</v>
      </c>
      <c r="J43" s="5">
        <f t="shared" si="1"/>
        <v>604525</v>
      </c>
      <c r="K43" s="17">
        <f t="shared" si="5"/>
        <v>5.7896380586733763E-2</v>
      </c>
      <c r="L43" s="2">
        <f t="shared" si="3"/>
        <v>8</v>
      </c>
      <c r="N43" s="5">
        <f t="shared" si="4"/>
        <v>164835</v>
      </c>
    </row>
    <row r="44" spans="1:14">
      <c r="A44" s="46" t="s">
        <v>95</v>
      </c>
      <c r="B44" s="61">
        <v>779094</v>
      </c>
      <c r="C44" s="49">
        <v>779046</v>
      </c>
      <c r="D44" s="49">
        <v>779563</v>
      </c>
      <c r="E44" s="49">
        <v>777966</v>
      </c>
      <c r="F44" s="49">
        <v>781057</v>
      </c>
      <c r="G44" s="49">
        <v>789047</v>
      </c>
      <c r="H44" s="49">
        <v>796568</v>
      </c>
      <c r="J44" s="5">
        <f t="shared" si="1"/>
        <v>17522</v>
      </c>
      <c r="K44" s="17">
        <f t="shared" si="5"/>
        <v>2.2491611535133998E-2</v>
      </c>
      <c r="L44" s="2">
        <f t="shared" si="3"/>
        <v>22</v>
      </c>
      <c r="N44" s="5">
        <f t="shared" si="4"/>
        <v>7521</v>
      </c>
    </row>
    <row r="45" spans="1:14">
      <c r="A45" s="46" t="s">
        <v>96</v>
      </c>
      <c r="B45" s="61">
        <v>11799448</v>
      </c>
      <c r="C45" s="49">
        <v>11799453</v>
      </c>
      <c r="D45" s="49">
        <v>11798905</v>
      </c>
      <c r="E45" s="49">
        <v>11767344</v>
      </c>
      <c r="F45" s="49">
        <v>11777874</v>
      </c>
      <c r="G45" s="49">
        <v>11824034</v>
      </c>
      <c r="H45" s="49">
        <v>11883304</v>
      </c>
      <c r="J45" s="5">
        <f t="shared" si="1"/>
        <v>83851</v>
      </c>
      <c r="K45" s="17">
        <f t="shared" si="5"/>
        <v>7.106346370463105E-3</v>
      </c>
      <c r="L45" s="2">
        <f t="shared" si="3"/>
        <v>41</v>
      </c>
      <c r="N45" s="5">
        <f t="shared" si="4"/>
        <v>59270</v>
      </c>
    </row>
    <row r="46" spans="1:14">
      <c r="A46" s="46" t="s">
        <v>97</v>
      </c>
      <c r="B46" s="61">
        <v>3959353</v>
      </c>
      <c r="C46" s="49">
        <v>3959405</v>
      </c>
      <c r="D46" s="49">
        <v>3965415</v>
      </c>
      <c r="E46" s="49">
        <v>3992238</v>
      </c>
      <c r="F46" s="49">
        <v>4026229</v>
      </c>
      <c r="G46" s="49">
        <v>4063882</v>
      </c>
      <c r="H46" s="49">
        <v>4095393</v>
      </c>
      <c r="J46" s="5">
        <f t="shared" si="1"/>
        <v>135988</v>
      </c>
      <c r="K46" s="17">
        <f t="shared" si="5"/>
        <v>3.4345564548208633E-2</v>
      </c>
      <c r="L46" s="2">
        <f t="shared" si="3"/>
        <v>14</v>
      </c>
      <c r="N46" s="5">
        <f t="shared" si="4"/>
        <v>31511</v>
      </c>
    </row>
    <row r="47" spans="1:14">
      <c r="A47" s="46" t="s">
        <v>98</v>
      </c>
      <c r="B47" s="61">
        <v>4237256</v>
      </c>
      <c r="C47" s="49">
        <v>4237224</v>
      </c>
      <c r="D47" s="49">
        <v>4243779</v>
      </c>
      <c r="E47" s="49">
        <v>4254280</v>
      </c>
      <c r="F47" s="49">
        <v>4247372</v>
      </c>
      <c r="G47" s="49">
        <v>4253653</v>
      </c>
      <c r="H47" s="49">
        <v>4272371</v>
      </c>
      <c r="J47" s="5">
        <f t="shared" si="1"/>
        <v>35147</v>
      </c>
      <c r="K47" s="17">
        <f t="shared" si="5"/>
        <v>8.2948175503584423E-3</v>
      </c>
      <c r="L47" s="2">
        <f t="shared" si="3"/>
        <v>40</v>
      </c>
      <c r="N47" s="5">
        <f t="shared" si="4"/>
        <v>18718</v>
      </c>
    </row>
    <row r="48" spans="1:14">
      <c r="A48" s="46" t="s">
        <v>99</v>
      </c>
      <c r="B48" s="61">
        <v>13002700</v>
      </c>
      <c r="C48" s="49">
        <v>13002909</v>
      </c>
      <c r="D48" s="49">
        <v>12996143</v>
      </c>
      <c r="E48" s="49">
        <v>13015571</v>
      </c>
      <c r="F48" s="49">
        <v>12984990</v>
      </c>
      <c r="G48" s="49">
        <v>13017721</v>
      </c>
      <c r="H48" s="49">
        <v>13078751</v>
      </c>
      <c r="J48" s="5">
        <f t="shared" si="1"/>
        <v>75842</v>
      </c>
      <c r="K48" s="17">
        <f t="shared" si="5"/>
        <v>5.8326948223662873E-3</v>
      </c>
      <c r="L48" s="2">
        <f t="shared" si="3"/>
        <v>44</v>
      </c>
      <c r="N48" s="5">
        <f t="shared" si="4"/>
        <v>61030</v>
      </c>
    </row>
    <row r="49" spans="1:14">
      <c r="A49" s="46" t="s">
        <v>100</v>
      </c>
      <c r="B49" s="61">
        <v>1097379</v>
      </c>
      <c r="C49" s="49">
        <v>1097354</v>
      </c>
      <c r="D49" s="49">
        <v>1096530</v>
      </c>
      <c r="E49" s="49">
        <v>1097246</v>
      </c>
      <c r="F49" s="49">
        <v>1099498</v>
      </c>
      <c r="G49" s="49">
        <v>1103429</v>
      </c>
      <c r="H49" s="49">
        <v>1112308</v>
      </c>
      <c r="J49" s="5">
        <f t="shared" si="1"/>
        <v>14954</v>
      </c>
      <c r="K49" s="17">
        <f t="shared" si="5"/>
        <v>1.3627325366290185E-2</v>
      </c>
      <c r="L49" s="2">
        <f t="shared" si="3"/>
        <v>34</v>
      </c>
      <c r="N49" s="5">
        <f t="shared" si="4"/>
        <v>8879</v>
      </c>
    </row>
    <row r="50" spans="1:14">
      <c r="A50" s="46" t="s">
        <v>101</v>
      </c>
      <c r="B50" s="61">
        <v>5118425</v>
      </c>
      <c r="C50" s="49">
        <v>5118252</v>
      </c>
      <c r="D50" s="49">
        <v>5132249</v>
      </c>
      <c r="E50" s="49">
        <v>5194274</v>
      </c>
      <c r="F50" s="49">
        <v>5287935</v>
      </c>
      <c r="G50" s="49">
        <v>5387830</v>
      </c>
      <c r="H50" s="49">
        <v>5478831</v>
      </c>
      <c r="J50" s="5">
        <f t="shared" si="1"/>
        <v>360579</v>
      </c>
      <c r="K50" s="17">
        <f t="shared" si="5"/>
        <v>7.0449637884183902E-2</v>
      </c>
      <c r="L50" s="2">
        <f t="shared" si="3"/>
        <v>5</v>
      </c>
      <c r="N50" s="5">
        <f t="shared" si="4"/>
        <v>91001</v>
      </c>
    </row>
    <row r="51" spans="1:14">
      <c r="A51" s="46" t="s">
        <v>102</v>
      </c>
      <c r="B51" s="61">
        <v>886667</v>
      </c>
      <c r="C51" s="49">
        <v>886729</v>
      </c>
      <c r="D51" s="49">
        <v>887948</v>
      </c>
      <c r="E51" s="49">
        <v>896492</v>
      </c>
      <c r="F51" s="49">
        <v>909723</v>
      </c>
      <c r="G51" s="49">
        <v>918305</v>
      </c>
      <c r="H51" s="49">
        <v>924669</v>
      </c>
      <c r="J51" s="5">
        <f t="shared" si="1"/>
        <v>37940</v>
      </c>
      <c r="K51" s="17">
        <f t="shared" si="5"/>
        <v>4.2786465763497081E-2</v>
      </c>
      <c r="L51" s="2">
        <f t="shared" si="3"/>
        <v>13</v>
      </c>
      <c r="N51" s="5">
        <f t="shared" si="4"/>
        <v>6364</v>
      </c>
    </row>
    <row r="52" spans="1:14">
      <c r="A52" s="46" t="s">
        <v>103</v>
      </c>
      <c r="B52" s="61">
        <v>6910840</v>
      </c>
      <c r="C52" s="49">
        <v>6912347</v>
      </c>
      <c r="D52" s="49">
        <v>6927904</v>
      </c>
      <c r="E52" s="49">
        <v>6965740</v>
      </c>
      <c r="F52" s="49">
        <v>7062217</v>
      </c>
      <c r="G52" s="49">
        <v>7148304</v>
      </c>
      <c r="H52" s="49">
        <v>7227750</v>
      </c>
      <c r="J52" s="5">
        <f t="shared" si="1"/>
        <v>315403</v>
      </c>
      <c r="K52" s="17">
        <f t="shared" si="5"/>
        <v>4.562893037632515E-2</v>
      </c>
      <c r="L52" s="2">
        <f t="shared" si="3"/>
        <v>11</v>
      </c>
      <c r="N52" s="5">
        <f t="shared" si="4"/>
        <v>79446</v>
      </c>
    </row>
    <row r="53" spans="1:14">
      <c r="A53" s="46" t="s">
        <v>104</v>
      </c>
      <c r="B53" s="61">
        <v>29145505</v>
      </c>
      <c r="C53" s="49">
        <v>29149458</v>
      </c>
      <c r="D53" s="49">
        <v>29239570</v>
      </c>
      <c r="E53" s="49">
        <v>29570351</v>
      </c>
      <c r="F53" s="49">
        <v>30113488</v>
      </c>
      <c r="G53" s="49">
        <v>30727890</v>
      </c>
      <c r="H53" s="49">
        <v>31290831</v>
      </c>
      <c r="J53" s="5">
        <f t="shared" si="1"/>
        <v>2141373</v>
      </c>
      <c r="K53" s="17">
        <f t="shared" si="5"/>
        <v>7.3461846185956525E-2</v>
      </c>
      <c r="L53" s="2">
        <f t="shared" si="3"/>
        <v>3</v>
      </c>
      <c r="N53" s="5">
        <f t="shared" si="4"/>
        <v>562941</v>
      </c>
    </row>
    <row r="54" spans="1:14">
      <c r="A54" s="46" t="s">
        <v>105</v>
      </c>
      <c r="B54" s="61">
        <v>3271616</v>
      </c>
      <c r="C54" s="49">
        <v>3271608</v>
      </c>
      <c r="D54" s="49">
        <v>3284077</v>
      </c>
      <c r="E54" s="49">
        <v>3339738</v>
      </c>
      <c r="F54" s="49">
        <v>3391011</v>
      </c>
      <c r="G54" s="49">
        <v>3443222</v>
      </c>
      <c r="H54" s="49">
        <v>3503613</v>
      </c>
      <c r="J54" s="5">
        <f t="shared" si="1"/>
        <v>232005</v>
      </c>
      <c r="K54" s="17">
        <f t="shared" si="5"/>
        <v>7.0914669483630066E-2</v>
      </c>
      <c r="L54" s="2">
        <f t="shared" si="3"/>
        <v>4</v>
      </c>
      <c r="N54" s="5">
        <f t="shared" si="4"/>
        <v>60391</v>
      </c>
    </row>
    <row r="55" spans="1:14">
      <c r="A55" s="46" t="s">
        <v>106</v>
      </c>
      <c r="B55" s="61">
        <v>643077</v>
      </c>
      <c r="C55" s="49">
        <v>643082</v>
      </c>
      <c r="D55" s="49">
        <v>642977</v>
      </c>
      <c r="E55" s="49">
        <v>647210</v>
      </c>
      <c r="F55" s="49">
        <v>648142</v>
      </c>
      <c r="G55" s="49">
        <v>648708</v>
      </c>
      <c r="H55" s="49">
        <v>648493</v>
      </c>
      <c r="J55" s="5">
        <f t="shared" si="1"/>
        <v>5411</v>
      </c>
      <c r="K55" s="17">
        <f t="shared" si="5"/>
        <v>8.4141680221184855E-3</v>
      </c>
      <c r="L55" s="2">
        <f t="shared" si="3"/>
        <v>39</v>
      </c>
      <c r="N55" s="5">
        <f t="shared" si="4"/>
        <v>-215</v>
      </c>
    </row>
    <row r="56" spans="1:14">
      <c r="A56" s="46" t="s">
        <v>107</v>
      </c>
      <c r="B56" s="61">
        <v>8631393</v>
      </c>
      <c r="C56" s="49">
        <v>8631388</v>
      </c>
      <c r="D56" s="49">
        <v>8637615</v>
      </c>
      <c r="E56" s="49">
        <v>8658910</v>
      </c>
      <c r="F56" s="49">
        <v>8683414</v>
      </c>
      <c r="G56" s="49">
        <v>8734685</v>
      </c>
      <c r="H56" s="49">
        <v>8811195</v>
      </c>
      <c r="J56" s="5">
        <f t="shared" si="1"/>
        <v>179807</v>
      </c>
      <c r="K56" s="17">
        <f t="shared" si="5"/>
        <v>2.0831759619657927E-2</v>
      </c>
      <c r="L56" s="2">
        <f t="shared" si="3"/>
        <v>24</v>
      </c>
      <c r="N56" s="5">
        <f t="shared" si="4"/>
        <v>76510</v>
      </c>
    </row>
    <row r="57" spans="1:14">
      <c r="A57" s="46" t="s">
        <v>108</v>
      </c>
      <c r="B57" s="61">
        <v>7705281</v>
      </c>
      <c r="C57" s="49">
        <v>7707586</v>
      </c>
      <c r="D57" s="49">
        <v>7727209</v>
      </c>
      <c r="E57" s="49">
        <v>7743760</v>
      </c>
      <c r="F57" s="49">
        <v>7794123</v>
      </c>
      <c r="G57" s="49">
        <v>7857320</v>
      </c>
      <c r="H57" s="49">
        <v>7958180</v>
      </c>
      <c r="J57" s="5">
        <f t="shared" si="1"/>
        <v>250594</v>
      </c>
      <c r="K57" s="17">
        <f t="shared" si="5"/>
        <v>3.2512644036667253E-2</v>
      </c>
      <c r="L57" s="2">
        <f t="shared" si="3"/>
        <v>15</v>
      </c>
      <c r="N57" s="5">
        <f t="shared" si="4"/>
        <v>100860</v>
      </c>
    </row>
    <row r="58" spans="1:14">
      <c r="A58" s="46" t="s">
        <v>109</v>
      </c>
      <c r="B58" s="61">
        <v>1793716</v>
      </c>
      <c r="C58" s="49">
        <v>1793736</v>
      </c>
      <c r="D58" s="49">
        <v>1791646</v>
      </c>
      <c r="E58" s="49">
        <v>1785618</v>
      </c>
      <c r="F58" s="49">
        <v>1774122</v>
      </c>
      <c r="G58" s="49">
        <v>1770495</v>
      </c>
      <c r="H58" s="49">
        <v>1769979</v>
      </c>
      <c r="J58" s="5">
        <f t="shared" si="1"/>
        <v>-23757</v>
      </c>
      <c r="K58" s="17">
        <f t="shared" si="5"/>
        <v>-1.3244423928604879E-2</v>
      </c>
      <c r="L58" s="2">
        <f t="shared" si="3"/>
        <v>50</v>
      </c>
      <c r="N58" s="5">
        <f t="shared" si="4"/>
        <v>-516</v>
      </c>
    </row>
    <row r="59" spans="1:14">
      <c r="A59" s="46" t="s">
        <v>110</v>
      </c>
      <c r="B59" s="61">
        <v>5893718</v>
      </c>
      <c r="C59" s="49">
        <v>5894170</v>
      </c>
      <c r="D59" s="49">
        <v>5897375</v>
      </c>
      <c r="E59" s="49">
        <v>5881608</v>
      </c>
      <c r="F59" s="49">
        <v>5903975</v>
      </c>
      <c r="G59" s="49">
        <v>5930405</v>
      </c>
      <c r="H59" s="49">
        <v>5960975</v>
      </c>
      <c r="J59" s="5">
        <f t="shared" si="1"/>
        <v>66805</v>
      </c>
      <c r="K59" s="17">
        <f t="shared" si="5"/>
        <v>1.1334080964749913E-2</v>
      </c>
      <c r="L59" s="2">
        <f t="shared" si="3"/>
        <v>36</v>
      </c>
      <c r="N59" s="5">
        <f t="shared" si="4"/>
        <v>30570</v>
      </c>
    </row>
    <row r="60" spans="1:14">
      <c r="A60" s="46" t="s">
        <v>111</v>
      </c>
      <c r="B60" s="61">
        <v>576851</v>
      </c>
      <c r="C60" s="49">
        <v>576844</v>
      </c>
      <c r="D60" s="49">
        <v>577681</v>
      </c>
      <c r="E60" s="49">
        <v>579636</v>
      </c>
      <c r="F60" s="49">
        <v>581978</v>
      </c>
      <c r="G60" s="49">
        <v>585067</v>
      </c>
      <c r="H60" s="49">
        <v>587618</v>
      </c>
      <c r="J60" s="5">
        <f t="shared" si="1"/>
        <v>10774</v>
      </c>
      <c r="K60" s="17">
        <f t="shared" si="5"/>
        <v>1.8677493395094686E-2</v>
      </c>
      <c r="L60" s="2">
        <f t="shared" si="3"/>
        <v>26</v>
      </c>
      <c r="N60" s="5">
        <f t="shared" si="4"/>
        <v>2551</v>
      </c>
    </row>
    <row r="61" spans="1:14">
      <c r="A61" s="51"/>
      <c r="B61" s="49"/>
      <c r="C61" s="49"/>
      <c r="D61" s="49"/>
      <c r="E61" s="49"/>
      <c r="F61" s="49"/>
      <c r="G61" s="49"/>
      <c r="H61" s="49"/>
    </row>
    <row r="62" spans="1:14">
      <c r="A62" s="57" t="s">
        <v>112</v>
      </c>
      <c r="B62" s="58">
        <v>3285874</v>
      </c>
      <c r="C62" s="58">
        <v>3285874</v>
      </c>
      <c r="D62" s="58">
        <v>3281590</v>
      </c>
      <c r="E62" s="58">
        <v>3262711</v>
      </c>
      <c r="F62" s="58">
        <v>3220137</v>
      </c>
      <c r="G62" s="58">
        <v>3203792</v>
      </c>
      <c r="H62" s="74">
        <v>3203295</v>
      </c>
    </row>
    <row r="63" spans="1:14" ht="36" customHeight="1">
      <c r="A63" s="85" t="s">
        <v>126</v>
      </c>
      <c r="B63" s="86"/>
      <c r="C63" s="86"/>
      <c r="D63" s="86"/>
      <c r="E63" s="86"/>
      <c r="F63" s="86"/>
      <c r="G63" s="87"/>
      <c r="H63" s="70"/>
    </row>
    <row r="64" spans="1:14">
      <c r="A64" s="88" t="s">
        <v>15</v>
      </c>
      <c r="B64" s="89"/>
      <c r="C64" s="89"/>
      <c r="D64" s="89"/>
      <c r="E64" s="89"/>
      <c r="F64" s="89"/>
      <c r="G64" s="90"/>
      <c r="H64" s="68"/>
    </row>
    <row r="65" spans="1:8" ht="12.75" customHeight="1">
      <c r="A65" s="76" t="s">
        <v>127</v>
      </c>
      <c r="B65" s="77"/>
      <c r="C65" s="77"/>
      <c r="D65" s="77"/>
      <c r="E65" s="77"/>
      <c r="F65" s="77"/>
      <c r="G65" s="78"/>
      <c r="H65" s="68"/>
    </row>
    <row r="66" spans="1:8" ht="15" customHeight="1">
      <c r="A66" s="76" t="s">
        <v>16</v>
      </c>
      <c r="B66" s="77"/>
      <c r="C66" s="77"/>
      <c r="D66" s="77"/>
      <c r="E66" s="77"/>
      <c r="F66" s="77"/>
      <c r="G66" s="78"/>
      <c r="H66" s="68"/>
    </row>
    <row r="67" spans="1:8">
      <c r="A67" s="79" t="s">
        <v>128</v>
      </c>
      <c r="B67" s="80"/>
      <c r="C67" s="80"/>
      <c r="D67" s="80"/>
      <c r="E67" s="80"/>
      <c r="F67" s="80"/>
      <c r="G67" s="81"/>
      <c r="H67" s="68"/>
    </row>
  </sheetData>
  <mergeCells count="10">
    <mergeCell ref="A1:F1"/>
    <mergeCell ref="A3:A4"/>
    <mergeCell ref="A67:G67"/>
    <mergeCell ref="D3:H3"/>
    <mergeCell ref="A2:H2"/>
    <mergeCell ref="A63:G63"/>
    <mergeCell ref="A64:G64"/>
    <mergeCell ref="A65:G65"/>
    <mergeCell ref="A66:G66"/>
    <mergeCell ref="C3:C4"/>
  </mergeCells>
  <pageMargins left="0.25" right="0.25" top="0.75" bottom="1" header="0.5" footer="0.5"/>
  <pageSetup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5CEB2-F485-4A12-B05C-AECD21191EC8}">
  <sheetPr>
    <pageSetUpPr fitToPage="1"/>
  </sheetPr>
  <dimension ref="B1:Q32"/>
  <sheetViews>
    <sheetView showGridLines="0" workbookViewId="0">
      <selection activeCell="L26" sqref="L26"/>
    </sheetView>
  </sheetViews>
  <sheetFormatPr defaultRowHeight="14.25"/>
  <cols>
    <col min="1" max="1" width="9.140625" style="19"/>
    <col min="2" max="2" width="1.5703125" style="19" customWidth="1"/>
    <col min="3" max="3" width="19.28515625" style="19" bestFit="1" customWidth="1"/>
    <col min="4" max="4" width="1.5703125" style="19" customWidth="1"/>
    <col min="5" max="5" width="12.42578125" style="20" bestFit="1" customWidth="1"/>
    <col min="6" max="6" width="1.28515625" style="20" customWidth="1"/>
    <col min="7" max="7" width="8" style="19" bestFit="1" customWidth="1"/>
    <col min="8" max="8" width="1.28515625" style="19" customWidth="1"/>
    <col min="9" max="9" width="8" style="19" bestFit="1" customWidth="1"/>
    <col min="10" max="10" width="1.28515625" style="19" customWidth="1"/>
    <col min="11" max="11" width="9.140625" style="19"/>
    <col min="12" max="12" width="12.42578125" style="19" customWidth="1"/>
    <col min="13" max="13" width="10.42578125" style="19" customWidth="1"/>
    <col min="14" max="14" width="9.140625" style="19"/>
    <col min="15" max="15" width="23.5703125" style="19" customWidth="1"/>
    <col min="16" max="16" width="18" style="19" customWidth="1"/>
    <col min="17" max="16384" width="9.140625" style="19"/>
  </cols>
  <sheetData>
    <row r="1" spans="2:16" ht="15" thickBot="1"/>
    <row r="2" spans="2:16" ht="8.25" customHeight="1">
      <c r="B2" s="109"/>
      <c r="C2" s="26"/>
      <c r="D2" s="26"/>
      <c r="E2" s="27"/>
      <c r="F2" s="27"/>
      <c r="G2" s="26"/>
      <c r="H2" s="26"/>
      <c r="I2" s="26"/>
      <c r="J2" s="28"/>
    </row>
    <row r="3" spans="2:16">
      <c r="B3" s="110"/>
      <c r="C3" s="107" t="s">
        <v>133</v>
      </c>
      <c r="D3" s="107"/>
      <c r="E3" s="107"/>
      <c r="F3" s="107"/>
      <c r="G3" s="107"/>
      <c r="H3" s="107"/>
      <c r="I3" s="107"/>
      <c r="J3" s="29"/>
    </row>
    <row r="4" spans="2:16" ht="6.75" customHeight="1">
      <c r="B4" s="110"/>
      <c r="C4" s="30"/>
      <c r="D4" s="30"/>
      <c r="E4" s="31"/>
      <c r="F4" s="31"/>
      <c r="G4" s="30"/>
      <c r="H4" s="30"/>
      <c r="I4" s="30"/>
      <c r="J4" s="29"/>
    </row>
    <row r="5" spans="2:16">
      <c r="B5" s="110"/>
      <c r="C5" s="30" t="s">
        <v>113</v>
      </c>
      <c r="D5" s="30"/>
      <c r="E5" s="31">
        <v>3190369</v>
      </c>
      <c r="F5" s="31"/>
      <c r="G5" s="30"/>
      <c r="H5" s="30"/>
      <c r="I5" s="30"/>
      <c r="J5" s="29"/>
    </row>
    <row r="6" spans="2:16">
      <c r="B6" s="110"/>
      <c r="C6" s="30" t="s">
        <v>114</v>
      </c>
      <c r="D6" s="30"/>
      <c r="E6" s="31">
        <f>Years!C25</f>
        <v>3190546</v>
      </c>
      <c r="F6" s="31"/>
      <c r="G6" s="30"/>
      <c r="H6" s="30"/>
      <c r="I6" s="30"/>
      <c r="J6" s="29"/>
    </row>
    <row r="7" spans="2:16">
      <c r="B7" s="110"/>
      <c r="C7" s="30" t="s">
        <v>134</v>
      </c>
      <c r="D7" s="30"/>
      <c r="E7" s="31">
        <f>Years!H25</f>
        <v>3241488</v>
      </c>
      <c r="F7" s="31"/>
      <c r="G7" s="30"/>
      <c r="H7" s="30"/>
      <c r="I7" s="30"/>
      <c r="J7" s="29"/>
    </row>
    <row r="8" spans="2:16" ht="28.5">
      <c r="B8" s="110"/>
      <c r="C8" s="30"/>
      <c r="D8" s="30"/>
      <c r="E8" s="32" t="s">
        <v>25</v>
      </c>
      <c r="F8" s="33"/>
      <c r="G8" s="34" t="s">
        <v>45</v>
      </c>
      <c r="H8" s="35"/>
      <c r="I8" s="34" t="s">
        <v>46</v>
      </c>
      <c r="J8" s="29"/>
      <c r="L8" s="19" t="s">
        <v>28</v>
      </c>
      <c r="M8" s="19" t="s">
        <v>29</v>
      </c>
      <c r="P8" s="19" t="s">
        <v>34</v>
      </c>
    </row>
    <row r="9" spans="2:16" ht="15" customHeight="1">
      <c r="B9" s="110"/>
      <c r="C9" s="30" t="s">
        <v>18</v>
      </c>
      <c r="D9" s="30"/>
      <c r="E9" s="36">
        <f>E7-E6</f>
        <v>50942</v>
      </c>
      <c r="F9" s="60"/>
      <c r="G9" s="37">
        <f>E9/E6</f>
        <v>1.5966546164825707E-2</v>
      </c>
      <c r="H9" s="38"/>
      <c r="I9" s="38">
        <f>P17</f>
        <v>2.5927131253884128E-2</v>
      </c>
      <c r="J9" s="29"/>
      <c r="L9" s="20">
        <f>ROUND($E$6*I9,0)</f>
        <v>82722</v>
      </c>
      <c r="M9" s="21">
        <f>E9-L9</f>
        <v>-31780</v>
      </c>
      <c r="O9" s="19" t="s">
        <v>113</v>
      </c>
      <c r="P9" s="22">
        <v>331449281</v>
      </c>
    </row>
    <row r="10" spans="2:16" ht="7.5" customHeight="1">
      <c r="B10" s="110"/>
      <c r="C10" s="30"/>
      <c r="D10" s="30"/>
      <c r="E10" s="36"/>
      <c r="F10" s="31"/>
      <c r="G10" s="30"/>
      <c r="H10" s="30"/>
      <c r="I10" s="38"/>
      <c r="J10" s="29"/>
    </row>
    <row r="11" spans="2:16" ht="15" customHeight="1">
      <c r="B11" s="110"/>
      <c r="C11" s="108" t="s">
        <v>19</v>
      </c>
      <c r="D11" s="108"/>
      <c r="E11" s="108"/>
      <c r="F11" s="108"/>
      <c r="G11" s="108"/>
      <c r="H11" s="108"/>
      <c r="I11" s="108"/>
      <c r="J11" s="29"/>
      <c r="O11" s="19" t="s">
        <v>114</v>
      </c>
      <c r="P11" s="22">
        <f>Years!C5</f>
        <v>331515736</v>
      </c>
    </row>
    <row r="12" spans="2:16">
      <c r="B12" s="110"/>
      <c r="C12" s="30" t="s">
        <v>6</v>
      </c>
      <c r="D12" s="30"/>
      <c r="E12" s="36">
        <f>'2020-2024'!G26</f>
        <v>154592</v>
      </c>
      <c r="F12" s="31"/>
      <c r="G12" s="37">
        <f>E12/$E$6</f>
        <v>4.8453148771401507E-2</v>
      </c>
      <c r="H12" s="38"/>
      <c r="I12" s="38">
        <f>Q22</f>
        <v>4.6493783933080027E-2</v>
      </c>
      <c r="J12" s="29"/>
      <c r="L12" s="20">
        <f>ROUND($E$6*I12,0)</f>
        <v>148341</v>
      </c>
      <c r="M12" s="21">
        <f>E12-L12</f>
        <v>6251</v>
      </c>
      <c r="N12" s="23"/>
    </row>
    <row r="13" spans="2:16">
      <c r="B13" s="110"/>
      <c r="C13" s="39" t="s">
        <v>7</v>
      </c>
      <c r="D13" s="30"/>
      <c r="E13" s="40">
        <f>-'2020-2024'!H26</f>
        <v>-144497</v>
      </c>
      <c r="F13" s="31"/>
      <c r="G13" s="41">
        <f>E13/$E$6</f>
        <v>-4.528911352476974E-2</v>
      </c>
      <c r="H13" s="30"/>
      <c r="I13" s="42">
        <f>Q23</f>
        <v>-4.2194108698357533E-2</v>
      </c>
      <c r="J13" s="29"/>
      <c r="L13" s="20">
        <f>ROUND($E$6*I13,0)</f>
        <v>-134622</v>
      </c>
      <c r="M13" s="21">
        <f>E13-L13</f>
        <v>-9875</v>
      </c>
      <c r="N13" s="23"/>
      <c r="O13" s="19" t="s">
        <v>135</v>
      </c>
      <c r="P13" s="22">
        <f>Years!H5</f>
        <v>340110988</v>
      </c>
    </row>
    <row r="14" spans="2:16">
      <c r="B14" s="110"/>
      <c r="C14" s="30" t="s">
        <v>23</v>
      </c>
      <c r="D14" s="30"/>
      <c r="E14" s="36">
        <f>E12+E13</f>
        <v>10095</v>
      </c>
      <c r="F14" s="31"/>
      <c r="G14" s="37">
        <f>E14/$E$6</f>
        <v>3.1640352466317679E-3</v>
      </c>
      <c r="H14" s="30"/>
      <c r="I14" s="38">
        <f>Q24</f>
        <v>4.2996752347224925E-3</v>
      </c>
      <c r="J14" s="29"/>
      <c r="L14" s="20">
        <f>ROUND($E$6*I14,0)</f>
        <v>13718</v>
      </c>
      <c r="M14" s="21">
        <f>E14-L14</f>
        <v>-3623</v>
      </c>
      <c r="N14" s="23"/>
    </row>
    <row r="15" spans="2:16" ht="7.5" customHeight="1">
      <c r="B15" s="110"/>
      <c r="C15" s="30"/>
      <c r="D15" s="30"/>
      <c r="E15" s="36"/>
      <c r="F15" s="31"/>
      <c r="G15" s="30"/>
      <c r="H15" s="30"/>
      <c r="I15" s="38"/>
      <c r="J15" s="29"/>
    </row>
    <row r="16" spans="2:16">
      <c r="B16" s="110"/>
      <c r="C16" s="30" t="s">
        <v>20</v>
      </c>
      <c r="D16" s="30"/>
      <c r="E16" s="36">
        <f>'2020-2024'!J26</f>
        <v>49793</v>
      </c>
      <c r="F16" s="31"/>
      <c r="G16" s="37">
        <f>E16/$E$6</f>
        <v>1.5606419716249193E-2</v>
      </c>
      <c r="H16" s="30"/>
      <c r="I16" s="38">
        <f>Q25</f>
        <v>2.1627456019161637E-2</v>
      </c>
      <c r="J16" s="29"/>
      <c r="L16" s="20">
        <f>ROUND($E$6*I16,0)</f>
        <v>69003</v>
      </c>
      <c r="M16" s="21">
        <f>E16-L16</f>
        <v>-19210</v>
      </c>
      <c r="N16" s="23"/>
      <c r="O16" s="19" t="s">
        <v>35</v>
      </c>
      <c r="P16" s="21">
        <f>P13-P11</f>
        <v>8595252</v>
      </c>
    </row>
    <row r="17" spans="2:17">
      <c r="B17" s="110"/>
      <c r="C17" s="39" t="s">
        <v>21</v>
      </c>
      <c r="D17" s="30"/>
      <c r="E17" s="40">
        <f>'2020-2024'!K26</f>
        <v>-9482</v>
      </c>
      <c r="F17" s="31"/>
      <c r="G17" s="41">
        <f>E17/$E$6</f>
        <v>-2.9719051221953861E-3</v>
      </c>
      <c r="H17" s="30"/>
      <c r="I17" s="42">
        <f>Q26</f>
        <v>0</v>
      </c>
      <c r="J17" s="29"/>
      <c r="L17" s="20">
        <f>ROUND($E$6*I17,0)</f>
        <v>0</v>
      </c>
      <c r="M17" s="21">
        <f>E17-L17</f>
        <v>-9482</v>
      </c>
      <c r="N17" s="23"/>
      <c r="O17" s="19" t="s">
        <v>24</v>
      </c>
      <c r="P17" s="24">
        <f>P16/P11</f>
        <v>2.5927131253884128E-2</v>
      </c>
    </row>
    <row r="18" spans="2:17">
      <c r="B18" s="110"/>
      <c r="C18" s="30" t="s">
        <v>5</v>
      </c>
      <c r="D18" s="30"/>
      <c r="E18" s="36">
        <f>E16+E17</f>
        <v>40311</v>
      </c>
      <c r="F18" s="31"/>
      <c r="G18" s="37">
        <f>E18/$E$6</f>
        <v>1.2634514594053807E-2</v>
      </c>
      <c r="H18" s="30"/>
      <c r="I18" s="38">
        <f>Q27</f>
        <v>2.1627456019161637E-2</v>
      </c>
      <c r="J18" s="29"/>
      <c r="L18" s="20">
        <f>ROUND($E$6*I18,0)</f>
        <v>69003</v>
      </c>
      <c r="M18" s="21">
        <f>E18-L18</f>
        <v>-28692</v>
      </c>
      <c r="N18" s="23"/>
    </row>
    <row r="19" spans="2:17" ht="7.5" customHeight="1">
      <c r="B19" s="110"/>
      <c r="C19" s="30"/>
      <c r="D19" s="30"/>
      <c r="E19" s="36"/>
      <c r="F19" s="31"/>
      <c r="G19" s="30"/>
      <c r="H19" s="30"/>
      <c r="I19" s="38"/>
      <c r="J19" s="29"/>
    </row>
    <row r="20" spans="2:17">
      <c r="B20" s="110"/>
      <c r="C20" s="30" t="s">
        <v>22</v>
      </c>
      <c r="D20" s="30"/>
      <c r="E20" s="36">
        <f>E9-E14-E18</f>
        <v>536</v>
      </c>
      <c r="F20" s="31"/>
      <c r="G20" s="37">
        <f>E20/$E$6</f>
        <v>1.6799632414013149E-4</v>
      </c>
      <c r="H20" s="30"/>
      <c r="I20" s="38">
        <v>0</v>
      </c>
      <c r="J20" s="29"/>
      <c r="L20" s="20">
        <f>ROUND($E$6*I20,0)</f>
        <v>0</v>
      </c>
      <c r="M20" s="21">
        <f>E20-L20</f>
        <v>536</v>
      </c>
      <c r="N20" s="23"/>
    </row>
    <row r="21" spans="2:17" ht="6.75" customHeight="1" thickBot="1">
      <c r="B21" s="111"/>
      <c r="C21" s="43"/>
      <c r="D21" s="43"/>
      <c r="E21" s="44"/>
      <c r="F21" s="44"/>
      <c r="G21" s="43"/>
      <c r="H21" s="43"/>
      <c r="I21" s="43"/>
      <c r="J21" s="45"/>
    </row>
    <row r="22" spans="2:17">
      <c r="O22" s="19" t="s">
        <v>36</v>
      </c>
      <c r="P22" s="20">
        <f>'2020-2024'!G6</f>
        <v>15413421</v>
      </c>
      <c r="Q22" s="23">
        <f>P22/P11</f>
        <v>4.6493783933080027E-2</v>
      </c>
    </row>
    <row r="23" spans="2:17">
      <c r="O23" s="19" t="s">
        <v>37</v>
      </c>
      <c r="P23" s="20">
        <f>-'2020-2024'!H6</f>
        <v>-13988011</v>
      </c>
      <c r="Q23" s="23">
        <f>P23/P11</f>
        <v>-4.2194108698357533E-2</v>
      </c>
    </row>
    <row r="24" spans="2:17">
      <c r="O24" s="19" t="s">
        <v>43</v>
      </c>
      <c r="P24" s="20">
        <f>'2020-2024'!F6</f>
        <v>1425410</v>
      </c>
      <c r="Q24" s="23">
        <f>P24/P11</f>
        <v>4.2996752347224925E-3</v>
      </c>
    </row>
    <row r="25" spans="2:17">
      <c r="C25" s="19" t="s">
        <v>40</v>
      </c>
      <c r="E25" s="23">
        <f>E14/E9</f>
        <v>0.1981665423422716</v>
      </c>
      <c r="O25" s="19" t="s">
        <v>38</v>
      </c>
      <c r="P25" s="20">
        <f>'2020-2024'!J6</f>
        <v>7169842</v>
      </c>
      <c r="Q25" s="23">
        <f>P25/P11</f>
        <v>2.1627456019161637E-2</v>
      </c>
    </row>
    <row r="26" spans="2:17">
      <c r="C26" s="19" t="s">
        <v>41</v>
      </c>
      <c r="E26" s="23">
        <f>E18/E9</f>
        <v>0.79131168780181382</v>
      </c>
      <c r="G26" s="25"/>
      <c r="H26" s="25"/>
      <c r="I26" s="25"/>
      <c r="J26" s="25"/>
      <c r="O26" s="19" t="s">
        <v>39</v>
      </c>
      <c r="P26" s="20">
        <v>0</v>
      </c>
      <c r="Q26" s="23">
        <f>P26/P11</f>
        <v>0</v>
      </c>
    </row>
    <row r="27" spans="2:17">
      <c r="C27" s="19" t="s">
        <v>42</v>
      </c>
      <c r="E27" s="23">
        <f>E20/E9</f>
        <v>1.0521769855914569E-2</v>
      </c>
      <c r="O27" s="19" t="s">
        <v>44</v>
      </c>
      <c r="P27" s="20">
        <f>SUM(P25:P26)</f>
        <v>7169842</v>
      </c>
      <c r="Q27" s="23">
        <f>P27/P11</f>
        <v>2.1627456019161637E-2</v>
      </c>
    </row>
    <row r="32" spans="2:17">
      <c r="P32" s="54">
        <f>P11+P22+P23+P25</f>
        <v>340110988</v>
      </c>
    </row>
  </sheetData>
  <mergeCells count="3">
    <mergeCell ref="C3:I3"/>
    <mergeCell ref="C11:I11"/>
    <mergeCell ref="B2:B21"/>
  </mergeCells>
  <pageMargins left="0.7" right="0.7" top="0.75" bottom="0.75"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607B8-BEC8-4C82-AE33-A4FA5A755BEB}">
  <dimension ref="A1:A8"/>
  <sheetViews>
    <sheetView workbookViewId="0">
      <selection activeCell="A8" sqref="A8"/>
    </sheetView>
  </sheetViews>
  <sheetFormatPr defaultRowHeight="15"/>
  <sheetData>
    <row r="1" spans="1:1">
      <c r="A1" t="s">
        <v>31</v>
      </c>
    </row>
    <row r="3" spans="1:1">
      <c r="A3" s="9" t="s">
        <v>33</v>
      </c>
    </row>
    <row r="7" spans="1:1">
      <c r="A7" t="s">
        <v>57</v>
      </c>
    </row>
    <row r="8" spans="1:1">
      <c r="A8" s="9" t="s">
        <v>58</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1900-2024</vt:lpstr>
      <vt:lpstr>2020-2024</vt:lpstr>
      <vt:lpstr>Years</vt:lpstr>
      <vt:lpstr>Table</vt:lpstr>
      <vt:lpstr>Source</vt:lpstr>
      <vt:lpstr>_NST01</vt:lpstr>
      <vt:lpstr>Table!Print_Area</vt:lpstr>
      <vt:lpstr>Years!Print_Area</vt:lpstr>
      <vt:lpstr>Years!Print_Titles</vt:lpstr>
    </vt:vector>
  </TitlesOfParts>
  <Company>Iowa Legislature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Robinson, Jeff [LEGIS]</dc:creator>
  <cp:lastModifiedBy>Richardson, Eric [LEGIS]</cp:lastModifiedBy>
  <cp:lastPrinted>2021-06-25T17:30:54Z</cp:lastPrinted>
  <dcterms:created xsi:type="dcterms:W3CDTF">2014-12-29T20:00:21Z</dcterms:created>
  <dcterms:modified xsi:type="dcterms:W3CDTF">2025-03-20T15:00:41Z</dcterms:modified>
</cp:coreProperties>
</file>