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G:\Fiscal Services\Projects\Fee Project\2022\"/>
    </mc:Choice>
  </mc:AlternateContent>
  <xr:revisionPtr revIDLastSave="0" documentId="8_{C5280BA5-B529-4982-BAF7-C24521B44423}" xr6:coauthVersionLast="36" xr6:coauthVersionMax="36" xr10:uidLastSave="{00000000-0000-0000-0000-000000000000}"/>
  <bookViews>
    <workbookView xWindow="0" yWindow="0" windowWidth="28800" windowHeight="11025" activeTab="5" xr2:uid="{00000000-000D-0000-FFFF-FFFF00000000}"/>
  </bookViews>
  <sheets>
    <sheet name="DOC" sheetId="1" r:id="rId1"/>
    <sheet name="ILEA" sheetId="2" r:id="rId2"/>
    <sheet name="AG" sheetId="3" r:id="rId3"/>
    <sheet name="EMD" sheetId="4" r:id="rId4"/>
    <sheet name="Courts" sheetId="5" r:id="rId5"/>
    <sheet name="DPS" sheetId="6" r:id="rId6"/>
  </sheets>
  <definedNames>
    <definedName name="_xlnm._FilterDatabase" localSheetId="5" hidden="1">DPS!$A$1:$BK$169</definedName>
    <definedName name="_xlnm._FilterDatabase" localSheetId="1" hidden="1">ILEA!$A$1:$N$106</definedName>
    <definedName name="_xlnm.Print_Area" localSheetId="2">AG!$A$1:$Q$11</definedName>
    <definedName name="_xlnm.Print_Area" localSheetId="4">Courts!$A$1:$P$38</definedName>
    <definedName name="_xlnm.Print_Area" localSheetId="5">DPS!$A$1:$AT$90</definedName>
    <definedName name="_xlnm.Print_Area" localSheetId="3">EMD!$A$1:$P$6</definedName>
    <definedName name="_xlnm.Print_Area" localSheetId="1">ILEA!$A$1:$N$108</definedName>
    <definedName name="_xlnm.Print_Titles" localSheetId="2">AG!$1:$1</definedName>
    <definedName name="_xlnm.Print_Titles" localSheetId="5">DPS!$1:$1</definedName>
    <definedName name="_xlnm.Print_Titles" localSheetId="1">ILEA!$1:$1</definedName>
    <definedName name="Z_30E81BCE_40A4_42D1_944C_D21A22D32224_.wvu.FilterData" localSheetId="0" hidden="1">DOC!$A$1:$P$160</definedName>
  </definedNames>
  <calcPr calcId="191029"/>
  <customWorkbookViews>
    <customWorkbookView name="Filter 1" guid="{30E81BCE-40A4-42D1-944C-D21A22D32224}" maximized="1" windowWidth="0" windowHeight="0" activeSheetId="0"/>
  </customWorkbookViews>
</workbook>
</file>

<file path=xl/calcChain.xml><?xml version="1.0" encoding="utf-8"?>
<calcChain xmlns="http://schemas.openxmlformats.org/spreadsheetml/2006/main">
  <c r="Q90" i="6" l="1"/>
  <c r="S90" i="6"/>
  <c r="U90" i="6"/>
  <c r="W90" i="6"/>
  <c r="Y90" i="6"/>
  <c r="AA90" i="6"/>
  <c r="AC90" i="6"/>
  <c r="AE90" i="6"/>
  <c r="AF90" i="6"/>
  <c r="AH90" i="6"/>
  <c r="AI90" i="6"/>
  <c r="AJ90" i="6"/>
  <c r="AK90" i="6"/>
  <c r="AL90" i="6"/>
  <c r="AM90" i="6"/>
  <c r="AN90" i="6"/>
  <c r="AO90" i="6"/>
  <c r="AQ90" i="6"/>
  <c r="AR90" i="6"/>
  <c r="AT90" i="6"/>
  <c r="M10" i="5" l="1"/>
  <c r="K104" i="2" l="1"/>
  <c r="K106" i="2" s="1"/>
  <c r="M104" i="2"/>
  <c r="M106" i="2" s="1"/>
  <c r="J106" i="2"/>
  <c r="L106" i="2"/>
  <c r="N160" i="1" l="1"/>
  <c r="M158" i="1"/>
  <c r="K158" i="1"/>
  <c r="M157" i="1"/>
  <c r="K157" i="1"/>
  <c r="K156" i="1"/>
  <c r="M155" i="1"/>
  <c r="K155" i="1"/>
  <c r="M153" i="1"/>
  <c r="K153" i="1"/>
  <c r="M152" i="1"/>
  <c r="K152" i="1"/>
  <c r="L107" i="1"/>
  <c r="M106" i="1"/>
  <c r="L105" i="1"/>
  <c r="L102" i="1"/>
  <c r="M22" i="1"/>
  <c r="L22" i="1"/>
  <c r="J22" i="1"/>
  <c r="L21" i="1"/>
  <c r="L20" i="1"/>
  <c r="J20" i="1"/>
  <c r="L18" i="1"/>
  <c r="J18" i="1"/>
  <c r="M17" i="1"/>
  <c r="K17" i="1"/>
  <c r="M16" i="1"/>
  <c r="M160" i="1" s="1"/>
  <c r="L16" i="1"/>
  <c r="K16" i="1"/>
  <c r="K160" i="1" s="1"/>
  <c r="J16" i="1"/>
  <c r="L15" i="1"/>
  <c r="J15" i="1"/>
  <c r="L14" i="1"/>
  <c r="J14" i="1"/>
  <c r="L13" i="1"/>
  <c r="J13" i="1"/>
  <c r="L12" i="1"/>
  <c r="J12" i="1"/>
  <c r="L11" i="1"/>
  <c r="L160" i="1" s="1"/>
  <c r="J11" i="1"/>
  <c r="J10" i="1"/>
  <c r="J16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Seiler, Katelyn</author>
    <author>heuton</author>
  </authors>
  <commentList>
    <comment ref="BG2" authorId="0" shapeId="0" xr:uid="{385AFCE0-C9E0-4428-8965-1BBBBCFEFC18}">
      <text>
        <r>
          <rPr>
            <b/>
            <sz val="9"/>
            <color indexed="81"/>
            <rFont val="Tahoma"/>
            <family val="2"/>
          </rPr>
          <t>Seiler, Katelyn:</t>
        </r>
        <r>
          <rPr>
            <sz val="9"/>
            <color indexed="81"/>
            <rFont val="Tahoma"/>
            <family val="2"/>
          </rPr>
          <t xml:space="preserve">
Provided by Sara McDermott</t>
        </r>
      </text>
    </comment>
    <comment ref="BH2" authorId="0" shapeId="0" xr:uid="{7EEA6D17-CF79-43DF-94AC-A3289BA1B240}">
      <text>
        <r>
          <rPr>
            <b/>
            <sz val="9"/>
            <color indexed="81"/>
            <rFont val="Tahoma"/>
            <family val="2"/>
          </rPr>
          <t>Seiler, Katelyn:</t>
        </r>
        <r>
          <rPr>
            <sz val="9"/>
            <color indexed="81"/>
            <rFont val="Tahoma"/>
            <family val="2"/>
          </rPr>
          <t xml:space="preserve">
Seiler, Katelyn:
Provided by Sara McDermott</t>
        </r>
      </text>
    </comment>
    <comment ref="BI2" authorId="0" shapeId="0" xr:uid="{48C83311-BCDD-4029-ADD9-19B0B8009072}">
      <text>
        <r>
          <rPr>
            <b/>
            <sz val="9"/>
            <color indexed="81"/>
            <rFont val="Tahoma"/>
            <family val="2"/>
          </rPr>
          <t>Seiler, Katelyn:</t>
        </r>
        <r>
          <rPr>
            <sz val="9"/>
            <color indexed="81"/>
            <rFont val="Tahoma"/>
            <family val="2"/>
          </rPr>
          <t xml:space="preserve">
Seiler, Katelyn:
Provided by Sara McDermott</t>
        </r>
      </text>
    </comment>
    <comment ref="BJ2" authorId="0" shapeId="0" xr:uid="{5105E814-20D8-48FD-875E-810ABE6FC371}">
      <text>
        <r>
          <rPr>
            <b/>
            <sz val="9"/>
            <color indexed="81"/>
            <rFont val="Tahoma"/>
            <family val="2"/>
          </rPr>
          <t>Seiler, Katelyn:</t>
        </r>
        <r>
          <rPr>
            <sz val="9"/>
            <color indexed="81"/>
            <rFont val="Tahoma"/>
            <family val="2"/>
          </rPr>
          <t xml:space="preserve">
Seiler, Katelyn:
Provided by Sara McDermott</t>
        </r>
      </text>
    </comment>
    <comment ref="O3" authorId="1" shapeId="0" xr:uid="{7037698A-3EA1-428F-83BC-77432A46CBD1}">
      <text>
        <r>
          <rPr>
            <b/>
            <sz val="10"/>
            <color indexed="81"/>
            <rFont val="Tahoma"/>
            <family val="2"/>
          </rPr>
          <t>heuton:</t>
        </r>
        <r>
          <rPr>
            <sz val="10"/>
            <color indexed="81"/>
            <rFont val="Tahoma"/>
            <family val="2"/>
          </rPr>
          <t xml:space="preserve">
While the fee structure changed in 2010 it was changed from a $10 one-year permit to a $50 5-year permit.  Any change in fees collected will be based on volume.</t>
        </r>
      </text>
    </comment>
    <comment ref="S3" authorId="1" shapeId="0" xr:uid="{03638647-0306-4A04-AE95-E97CE7BB75A0}">
      <text>
        <r>
          <rPr>
            <b/>
            <sz val="10"/>
            <color indexed="81"/>
            <rFont val="Tahoma"/>
            <family val="2"/>
          </rPr>
          <t>heuton:</t>
        </r>
        <r>
          <rPr>
            <sz val="10"/>
            <color indexed="81"/>
            <rFont val="Tahoma"/>
            <family val="2"/>
          </rPr>
          <t xml:space="preserve">
Fee collections will likely very due to the change in issuance laws.  Combined with renewal revenue.
</t>
        </r>
      </text>
    </comment>
    <comment ref="AA3" authorId="1" shapeId="0" xr:uid="{545527DA-DBC6-4B0C-BB98-19DFB312567A}">
      <text>
        <r>
          <rPr>
            <b/>
            <sz val="10"/>
            <color indexed="81"/>
            <rFont val="Tahoma"/>
            <family val="2"/>
          </rPr>
          <t>heuton:</t>
        </r>
        <r>
          <rPr>
            <sz val="10"/>
            <color indexed="81"/>
            <rFont val="Tahoma"/>
            <family val="2"/>
          </rPr>
          <t xml:space="preserve">
Fee collections will likely very due to the change in issuance laws.  Combined with renewal revenue.
</t>
        </r>
      </text>
    </comment>
    <comment ref="BG3" authorId="0" shapeId="0" xr:uid="{6F5358FA-EA51-4DAD-BD3C-77CE556CE98D}">
      <text>
        <r>
          <rPr>
            <b/>
            <sz val="9"/>
            <color indexed="81"/>
            <rFont val="Tahoma"/>
            <family val="2"/>
          </rPr>
          <t>Seiler, Katelyn:</t>
        </r>
        <r>
          <rPr>
            <sz val="9"/>
            <color indexed="81"/>
            <rFont val="Tahoma"/>
            <family val="2"/>
          </rPr>
          <t xml:space="preserve">
Provided by Kimberly Adams, Program Services Bureau
</t>
        </r>
      </text>
    </comment>
    <comment ref="BH3" authorId="0" shapeId="0" xr:uid="{11136CFF-79EB-4001-BCC6-49E329DBED49}">
      <text>
        <r>
          <rPr>
            <b/>
            <sz val="9"/>
            <color indexed="81"/>
            <rFont val="Tahoma"/>
            <family val="2"/>
          </rPr>
          <t>Seiler, Katelyn:</t>
        </r>
        <r>
          <rPr>
            <sz val="9"/>
            <color indexed="81"/>
            <rFont val="Tahoma"/>
            <family val="2"/>
          </rPr>
          <t xml:space="preserve">
Provided by Kimberly Adams, Program Services Bureau</t>
        </r>
      </text>
    </comment>
    <comment ref="BI3" authorId="0" shapeId="0" xr:uid="{4BF0EF96-56FB-4BAB-9075-DA1A7E0D1059}">
      <text>
        <r>
          <rPr>
            <b/>
            <sz val="9"/>
            <color indexed="81"/>
            <rFont val="Tahoma"/>
            <family val="2"/>
          </rPr>
          <t>Seiler, Katelyn:</t>
        </r>
        <r>
          <rPr>
            <sz val="9"/>
            <color indexed="81"/>
            <rFont val="Tahoma"/>
            <family val="2"/>
          </rPr>
          <t xml:space="preserve">
Provided by Kimberly Adams, Program Services Bureau</t>
        </r>
      </text>
    </comment>
    <comment ref="BJ3" authorId="0" shapeId="0" xr:uid="{767465E2-FFD1-446D-BF31-640F490E3146}">
      <text>
        <r>
          <rPr>
            <b/>
            <sz val="9"/>
            <color indexed="81"/>
            <rFont val="Tahoma"/>
            <family val="2"/>
          </rPr>
          <t>Seiler, Katelyn:</t>
        </r>
        <r>
          <rPr>
            <sz val="9"/>
            <color indexed="81"/>
            <rFont val="Tahoma"/>
            <family val="2"/>
          </rPr>
          <t xml:space="preserve">
Provided by Kimberly Adams, Program Services Bureau</t>
        </r>
      </text>
    </comment>
    <comment ref="BG4" authorId="0" shapeId="0" xr:uid="{53839EE7-FED3-4680-8A37-892D5DD994F3}">
      <text>
        <r>
          <rPr>
            <b/>
            <sz val="9"/>
            <color indexed="81"/>
            <rFont val="Tahoma"/>
            <family val="2"/>
          </rPr>
          <t>Seiler, Katelyn:</t>
        </r>
        <r>
          <rPr>
            <sz val="9"/>
            <color indexed="81"/>
            <rFont val="Tahoma"/>
            <family val="2"/>
          </rPr>
          <t xml:space="preserve">
Provided by Kimberly Adams, Program Services Bureau</t>
        </r>
      </text>
    </comment>
    <comment ref="BH4" authorId="0" shapeId="0" xr:uid="{6A0C52DA-874D-4F2C-BB53-EAC8F05560F1}">
      <text>
        <r>
          <rPr>
            <b/>
            <sz val="9"/>
            <color indexed="81"/>
            <rFont val="Tahoma"/>
            <family val="2"/>
          </rPr>
          <t>Seiler, Katelyn:</t>
        </r>
        <r>
          <rPr>
            <sz val="9"/>
            <color indexed="81"/>
            <rFont val="Tahoma"/>
            <family val="2"/>
          </rPr>
          <t xml:space="preserve">
Provided by Kimberly Adams, Program Services Bureau</t>
        </r>
      </text>
    </comment>
    <comment ref="BI4" authorId="0" shapeId="0" xr:uid="{B9FBFEED-5353-4DDC-AC31-ACD098B1E09E}">
      <text>
        <r>
          <rPr>
            <b/>
            <sz val="9"/>
            <color indexed="81"/>
            <rFont val="Tahoma"/>
            <family val="2"/>
          </rPr>
          <t>Seiler, Katelyn:</t>
        </r>
        <r>
          <rPr>
            <sz val="9"/>
            <color indexed="81"/>
            <rFont val="Tahoma"/>
            <family val="2"/>
          </rPr>
          <t xml:space="preserve">
Provided by Kimberly Adams, Program Services Bureau</t>
        </r>
      </text>
    </comment>
    <comment ref="BJ4" authorId="0" shapeId="0" xr:uid="{0679BF71-FE88-4FFA-BBB1-7EE5BCFA047F}">
      <text>
        <r>
          <rPr>
            <b/>
            <sz val="9"/>
            <color indexed="81"/>
            <rFont val="Tahoma"/>
            <family val="2"/>
          </rPr>
          <t>Seiler, Katelyn:</t>
        </r>
        <r>
          <rPr>
            <sz val="9"/>
            <color indexed="81"/>
            <rFont val="Tahoma"/>
            <family val="2"/>
          </rPr>
          <t xml:space="preserve">
Provided by Kimberly Adams, Program Services Bureau</t>
        </r>
      </text>
    </comment>
    <comment ref="BG5" authorId="0" shapeId="0" xr:uid="{27183FA3-DA58-4851-B4CC-AD60D32BB90F}">
      <text>
        <r>
          <rPr>
            <b/>
            <sz val="9"/>
            <color indexed="81"/>
            <rFont val="Tahoma"/>
            <family val="2"/>
          </rPr>
          <t>Seiler, Katelyn:</t>
        </r>
        <r>
          <rPr>
            <sz val="9"/>
            <color indexed="81"/>
            <rFont val="Tahoma"/>
            <family val="2"/>
          </rPr>
          <t xml:space="preserve">
Provided by Kimberly Adams, Program Services Bureau</t>
        </r>
      </text>
    </comment>
    <comment ref="BH5" authorId="0" shapeId="0" xr:uid="{F069E981-B167-4CA2-AAEE-A8BC74329969}">
      <text>
        <r>
          <rPr>
            <b/>
            <sz val="9"/>
            <color indexed="81"/>
            <rFont val="Tahoma"/>
            <family val="2"/>
          </rPr>
          <t>Seiler, Katelyn:</t>
        </r>
        <r>
          <rPr>
            <sz val="9"/>
            <color indexed="81"/>
            <rFont val="Tahoma"/>
            <family val="2"/>
          </rPr>
          <t xml:space="preserve">
Provided by Kimberly Adams, Program Services Bureau</t>
        </r>
      </text>
    </comment>
    <comment ref="BI5" authorId="0" shapeId="0" xr:uid="{05A041E2-4D94-40E6-B18A-23B8732A696D}">
      <text>
        <r>
          <rPr>
            <b/>
            <sz val="9"/>
            <color indexed="81"/>
            <rFont val="Tahoma"/>
            <family val="2"/>
          </rPr>
          <t>Seiler, Katelyn:</t>
        </r>
        <r>
          <rPr>
            <sz val="9"/>
            <color indexed="81"/>
            <rFont val="Tahoma"/>
            <family val="2"/>
          </rPr>
          <t xml:space="preserve">
Provided by Kimberly Adams, Program Services Bureau</t>
        </r>
      </text>
    </comment>
    <comment ref="BJ5" authorId="0" shapeId="0" xr:uid="{8030E877-6A91-4F39-8038-DD165D946239}">
      <text>
        <r>
          <rPr>
            <b/>
            <sz val="9"/>
            <color indexed="81"/>
            <rFont val="Tahoma"/>
            <family val="2"/>
          </rPr>
          <t>Seiler, Katelyn:</t>
        </r>
        <r>
          <rPr>
            <sz val="9"/>
            <color indexed="81"/>
            <rFont val="Tahoma"/>
            <family val="2"/>
          </rPr>
          <t xml:space="preserve">
Provided by Kimberly Adams, Program Services Bureau</t>
        </r>
      </text>
    </comment>
    <comment ref="BG6" authorId="0" shapeId="0" xr:uid="{61C6DCCA-A5B3-4E68-8B73-1AA2ACFFF2B8}">
      <text>
        <r>
          <rPr>
            <b/>
            <sz val="9"/>
            <color indexed="81"/>
            <rFont val="Tahoma"/>
            <family val="2"/>
          </rPr>
          <t>Seiler, Katelyn:</t>
        </r>
        <r>
          <rPr>
            <sz val="9"/>
            <color indexed="81"/>
            <rFont val="Tahoma"/>
            <family val="2"/>
          </rPr>
          <t xml:space="preserve">
Provided by Kimberly Adams, Program Services Bureau</t>
        </r>
      </text>
    </comment>
    <comment ref="BH6" authorId="0" shapeId="0" xr:uid="{1A80253E-6184-4828-9551-7B473B0795C7}">
      <text>
        <r>
          <rPr>
            <b/>
            <sz val="9"/>
            <color indexed="81"/>
            <rFont val="Tahoma"/>
            <family val="2"/>
          </rPr>
          <t>Seiler, Katelyn:</t>
        </r>
        <r>
          <rPr>
            <sz val="9"/>
            <color indexed="81"/>
            <rFont val="Tahoma"/>
            <family val="2"/>
          </rPr>
          <t xml:space="preserve">
Provided by Kimberly Adams, Program Services Bureau</t>
        </r>
      </text>
    </comment>
    <comment ref="BI6" authorId="0" shapeId="0" xr:uid="{36A4657F-DA70-4D07-85EE-3BD72BE8D6BE}">
      <text>
        <r>
          <rPr>
            <b/>
            <sz val="9"/>
            <color indexed="81"/>
            <rFont val="Tahoma"/>
            <family val="2"/>
          </rPr>
          <t>Seiler, Katelyn:</t>
        </r>
        <r>
          <rPr>
            <sz val="9"/>
            <color indexed="81"/>
            <rFont val="Tahoma"/>
            <family val="2"/>
          </rPr>
          <t xml:space="preserve">
Provided by Kimberly Adams, Program Services Bureau</t>
        </r>
      </text>
    </comment>
    <comment ref="BJ6" authorId="0" shapeId="0" xr:uid="{89F596FA-4084-405B-8411-D92B81696681}">
      <text>
        <r>
          <rPr>
            <b/>
            <sz val="9"/>
            <color indexed="81"/>
            <rFont val="Tahoma"/>
            <family val="2"/>
          </rPr>
          <t>Seiler, Katelyn:</t>
        </r>
        <r>
          <rPr>
            <sz val="9"/>
            <color indexed="81"/>
            <rFont val="Tahoma"/>
            <family val="2"/>
          </rPr>
          <t xml:space="preserve">
Provided by Kimberly Adams, Program Services Bureau</t>
        </r>
      </text>
    </comment>
    <comment ref="BG7" authorId="0" shapeId="0" xr:uid="{B02877F6-8808-4BD5-85BD-A6F40E3D4324}">
      <text>
        <r>
          <rPr>
            <b/>
            <sz val="9"/>
            <color indexed="81"/>
            <rFont val="Tahoma"/>
            <family val="2"/>
          </rPr>
          <t>Seiler, Katelyn:</t>
        </r>
        <r>
          <rPr>
            <sz val="9"/>
            <color indexed="81"/>
            <rFont val="Tahoma"/>
            <family val="2"/>
          </rPr>
          <t xml:space="preserve">
Provided by Kimberly Adams, Program Services Bureau</t>
        </r>
      </text>
    </comment>
    <comment ref="BH7" authorId="0" shapeId="0" xr:uid="{877D2982-1E66-41DE-89AA-CB0062A02610}">
      <text>
        <r>
          <rPr>
            <b/>
            <sz val="9"/>
            <color indexed="81"/>
            <rFont val="Tahoma"/>
            <family val="2"/>
          </rPr>
          <t>Seiler, Katelyn:</t>
        </r>
        <r>
          <rPr>
            <sz val="9"/>
            <color indexed="81"/>
            <rFont val="Tahoma"/>
            <family val="2"/>
          </rPr>
          <t xml:space="preserve">
Provided by Kimberly Adams, Program Services Bureau</t>
        </r>
      </text>
    </comment>
    <comment ref="BI7" authorId="0" shapeId="0" xr:uid="{32018E64-BC57-4415-BD0C-0A4CB9FD228F}">
      <text>
        <r>
          <rPr>
            <b/>
            <sz val="9"/>
            <color indexed="81"/>
            <rFont val="Tahoma"/>
            <family val="2"/>
          </rPr>
          <t>Seiler, Katelyn:</t>
        </r>
        <r>
          <rPr>
            <sz val="9"/>
            <color indexed="81"/>
            <rFont val="Tahoma"/>
            <family val="2"/>
          </rPr>
          <t xml:space="preserve">
Provided by Kimberly Adams, Program Services Bureau</t>
        </r>
      </text>
    </comment>
    <comment ref="BJ7" authorId="0" shapeId="0" xr:uid="{DEAC4B7F-3330-4312-9C08-DC778D3A197A}">
      <text>
        <r>
          <rPr>
            <b/>
            <sz val="9"/>
            <color indexed="81"/>
            <rFont val="Tahoma"/>
            <family val="2"/>
          </rPr>
          <t>Seiler, Katelyn:</t>
        </r>
        <r>
          <rPr>
            <sz val="9"/>
            <color indexed="81"/>
            <rFont val="Tahoma"/>
            <family val="2"/>
          </rPr>
          <t xml:space="preserve">
Provided by Kimberly Adams, Program Services Bureau</t>
        </r>
      </text>
    </comment>
    <comment ref="BG8" authorId="0" shapeId="0" xr:uid="{BA47B716-D355-4294-9377-2BADAFE05746}">
      <text>
        <r>
          <rPr>
            <b/>
            <sz val="9"/>
            <color indexed="81"/>
            <rFont val="Tahoma"/>
            <family val="2"/>
          </rPr>
          <t>Seiler, Katelyn:</t>
        </r>
        <r>
          <rPr>
            <sz val="9"/>
            <color indexed="81"/>
            <rFont val="Tahoma"/>
            <family val="2"/>
          </rPr>
          <t xml:space="preserve">
Provided by Kimberly Adams, Program Services Bureau</t>
        </r>
      </text>
    </comment>
    <comment ref="BH8" authorId="0" shapeId="0" xr:uid="{FFCAA33A-EAE6-42CD-9DBD-34F5F9632BF5}">
      <text>
        <r>
          <rPr>
            <b/>
            <sz val="9"/>
            <color indexed="81"/>
            <rFont val="Tahoma"/>
            <family val="2"/>
          </rPr>
          <t>Seiler, Katelyn:</t>
        </r>
        <r>
          <rPr>
            <sz val="9"/>
            <color indexed="81"/>
            <rFont val="Tahoma"/>
            <family val="2"/>
          </rPr>
          <t xml:space="preserve">
Provided by Kimberly Adams, Program Services Bureau</t>
        </r>
      </text>
    </comment>
    <comment ref="BI8" authorId="0" shapeId="0" xr:uid="{DEBCF287-CD10-4380-9AF7-728F8C1CB40C}">
      <text>
        <r>
          <rPr>
            <b/>
            <sz val="9"/>
            <color indexed="81"/>
            <rFont val="Tahoma"/>
            <family val="2"/>
          </rPr>
          <t>Seiler, Katelyn:</t>
        </r>
        <r>
          <rPr>
            <sz val="9"/>
            <color indexed="81"/>
            <rFont val="Tahoma"/>
            <family val="2"/>
          </rPr>
          <t xml:space="preserve">
Provided by Kimberly Adams, Program Services Bureau</t>
        </r>
      </text>
    </comment>
    <comment ref="BJ8" authorId="0" shapeId="0" xr:uid="{A4D5593F-4C5E-42E5-82CA-62519E67A043}">
      <text>
        <r>
          <rPr>
            <b/>
            <sz val="9"/>
            <color indexed="81"/>
            <rFont val="Tahoma"/>
            <family val="2"/>
          </rPr>
          <t>Seiler, Katelyn:</t>
        </r>
        <r>
          <rPr>
            <sz val="9"/>
            <color indexed="81"/>
            <rFont val="Tahoma"/>
            <family val="2"/>
          </rPr>
          <t xml:space="preserve">
Provided by Kimberly Adams, Program Services Bureau</t>
        </r>
      </text>
    </comment>
    <comment ref="BG9" authorId="0" shapeId="0" xr:uid="{DC7704FE-8120-42A3-8FAB-320DEFBD8D70}">
      <text>
        <r>
          <rPr>
            <b/>
            <sz val="9"/>
            <color indexed="81"/>
            <rFont val="Tahoma"/>
            <family val="2"/>
          </rPr>
          <t>Seiler, Katelyn:</t>
        </r>
        <r>
          <rPr>
            <sz val="9"/>
            <color indexed="81"/>
            <rFont val="Tahoma"/>
            <family val="2"/>
          </rPr>
          <t xml:space="preserve">
Provided by Kimberly Adams, Program Services Bureau</t>
        </r>
      </text>
    </comment>
    <comment ref="BH9" authorId="0" shapeId="0" xr:uid="{E32210E8-BD0B-436D-83E9-9E0EE2D55DD4}">
      <text>
        <r>
          <rPr>
            <b/>
            <sz val="9"/>
            <color indexed="81"/>
            <rFont val="Tahoma"/>
            <family val="2"/>
          </rPr>
          <t>Seiler, Katelyn:</t>
        </r>
        <r>
          <rPr>
            <sz val="9"/>
            <color indexed="81"/>
            <rFont val="Tahoma"/>
            <family val="2"/>
          </rPr>
          <t xml:space="preserve">
Provided by Kimberly Adams, Program Services Bureau</t>
        </r>
      </text>
    </comment>
    <comment ref="BI9" authorId="0" shapeId="0" xr:uid="{C06AEE91-3226-480C-89A1-99F9BAF64C4F}">
      <text>
        <r>
          <rPr>
            <b/>
            <sz val="9"/>
            <color indexed="81"/>
            <rFont val="Tahoma"/>
            <family val="2"/>
          </rPr>
          <t>Seiler, Katelyn:</t>
        </r>
        <r>
          <rPr>
            <sz val="9"/>
            <color indexed="81"/>
            <rFont val="Tahoma"/>
            <family val="2"/>
          </rPr>
          <t xml:space="preserve">
Provided by Kimberly Adams, Program Services Bureau</t>
        </r>
      </text>
    </comment>
    <comment ref="BJ9" authorId="0" shapeId="0" xr:uid="{F3D1A202-BE2C-40A3-A8A7-9991DBD4F912}">
      <text>
        <r>
          <rPr>
            <b/>
            <sz val="9"/>
            <color indexed="81"/>
            <rFont val="Tahoma"/>
            <family val="2"/>
          </rPr>
          <t>Seiler, Katelyn:</t>
        </r>
        <r>
          <rPr>
            <sz val="9"/>
            <color indexed="81"/>
            <rFont val="Tahoma"/>
            <family val="2"/>
          </rPr>
          <t xml:space="preserve">
Provided by Kimberly Adams, Program Services Bureau</t>
        </r>
      </text>
    </comment>
    <comment ref="BG10" authorId="0" shapeId="0" xr:uid="{9C7263D4-2AD8-4759-9171-27B5AC88C326}">
      <text>
        <r>
          <rPr>
            <b/>
            <sz val="9"/>
            <color indexed="81"/>
            <rFont val="Tahoma"/>
            <family val="2"/>
          </rPr>
          <t>Seiler, Katelyn:</t>
        </r>
        <r>
          <rPr>
            <sz val="9"/>
            <color indexed="81"/>
            <rFont val="Tahoma"/>
            <family val="2"/>
          </rPr>
          <t xml:space="preserve">
Provided by Kimberly Adams, Program Services Bureau</t>
        </r>
      </text>
    </comment>
    <comment ref="BH10" authorId="0" shapeId="0" xr:uid="{E0300182-43E9-45E6-9698-3162B5052B2D}">
      <text>
        <r>
          <rPr>
            <b/>
            <sz val="9"/>
            <color indexed="81"/>
            <rFont val="Tahoma"/>
            <family val="2"/>
          </rPr>
          <t>Seiler, Katelyn:</t>
        </r>
        <r>
          <rPr>
            <sz val="9"/>
            <color indexed="81"/>
            <rFont val="Tahoma"/>
            <family val="2"/>
          </rPr>
          <t xml:space="preserve">
Provided by Kimberly Adams, Program Services Bureau</t>
        </r>
      </text>
    </comment>
    <comment ref="BI10" authorId="0" shapeId="0" xr:uid="{C903EA06-C373-4D03-B51D-5DC70A508A5C}">
      <text>
        <r>
          <rPr>
            <b/>
            <sz val="9"/>
            <color indexed="81"/>
            <rFont val="Tahoma"/>
            <family val="2"/>
          </rPr>
          <t>Seiler, Katelyn:</t>
        </r>
        <r>
          <rPr>
            <sz val="9"/>
            <color indexed="81"/>
            <rFont val="Tahoma"/>
            <family val="2"/>
          </rPr>
          <t xml:space="preserve">
Provided by Kimberly Adams, Program Services Bureau</t>
        </r>
      </text>
    </comment>
    <comment ref="BJ10" authorId="0" shapeId="0" xr:uid="{D477FC4E-2836-4DFB-AC42-8953B3C1C511}">
      <text>
        <r>
          <rPr>
            <b/>
            <sz val="9"/>
            <color indexed="81"/>
            <rFont val="Tahoma"/>
            <family val="2"/>
          </rPr>
          <t>Seiler, Katelyn:</t>
        </r>
        <r>
          <rPr>
            <sz val="9"/>
            <color indexed="81"/>
            <rFont val="Tahoma"/>
            <family val="2"/>
          </rPr>
          <t xml:space="preserve">
Provided by Kimberly Adams, Program Services Bureau</t>
        </r>
      </text>
    </comment>
    <comment ref="BG11" authorId="0" shapeId="0" xr:uid="{47753C6F-844A-4387-89A5-E8B0CEF7CE26}">
      <text>
        <r>
          <rPr>
            <b/>
            <sz val="9"/>
            <color indexed="81"/>
            <rFont val="Tahoma"/>
            <charset val="1"/>
          </rPr>
          <t>Seiler, Katelyn:</t>
        </r>
        <r>
          <rPr>
            <sz val="9"/>
            <color indexed="81"/>
            <rFont val="Tahoma"/>
            <charset val="1"/>
          </rPr>
          <t xml:space="preserve">
Provided by Mike Fisher</t>
        </r>
      </text>
    </comment>
    <comment ref="BH11" authorId="0" shapeId="0" xr:uid="{5EF5AADD-8EB8-4EB4-8A03-4D4719C380D2}">
      <text>
        <r>
          <rPr>
            <b/>
            <sz val="9"/>
            <color indexed="81"/>
            <rFont val="Tahoma"/>
            <charset val="1"/>
          </rPr>
          <t>Seiler, Katelyn:</t>
        </r>
        <r>
          <rPr>
            <sz val="9"/>
            <color indexed="81"/>
            <rFont val="Tahoma"/>
            <charset val="1"/>
          </rPr>
          <t xml:space="preserve">
Provided by Mike Fisher</t>
        </r>
      </text>
    </comment>
    <comment ref="BI11" authorId="0" shapeId="0" xr:uid="{D2B4A0A7-3330-4BA3-80D5-D79FF7851C3A}">
      <text>
        <r>
          <rPr>
            <b/>
            <sz val="9"/>
            <color indexed="81"/>
            <rFont val="Tahoma"/>
            <charset val="1"/>
          </rPr>
          <t>Seiler, Katelyn:</t>
        </r>
        <r>
          <rPr>
            <sz val="9"/>
            <color indexed="81"/>
            <rFont val="Tahoma"/>
            <charset val="1"/>
          </rPr>
          <t xml:space="preserve">
Provided by Mike Fisher</t>
        </r>
      </text>
    </comment>
    <comment ref="BJ11" authorId="0" shapeId="0" xr:uid="{C67C52E8-D61C-454A-BCF3-2D6A85E2D74E}">
      <text>
        <r>
          <rPr>
            <b/>
            <sz val="9"/>
            <color indexed="81"/>
            <rFont val="Tahoma"/>
            <charset val="1"/>
          </rPr>
          <t>Seiler, Katelyn:</t>
        </r>
        <r>
          <rPr>
            <sz val="9"/>
            <color indexed="81"/>
            <rFont val="Tahoma"/>
            <charset val="1"/>
          </rPr>
          <t xml:space="preserve">
Provided by Mike Fisher</t>
        </r>
      </text>
    </comment>
    <comment ref="BG12" authorId="0" shapeId="0" xr:uid="{89351DB4-EC03-4AFF-AD3E-176C1B44B9FD}">
      <text>
        <r>
          <rPr>
            <b/>
            <sz val="9"/>
            <color indexed="81"/>
            <rFont val="Tahoma"/>
            <charset val="1"/>
          </rPr>
          <t>Seiler, Katelyn:</t>
        </r>
        <r>
          <rPr>
            <sz val="9"/>
            <color indexed="81"/>
            <rFont val="Tahoma"/>
            <charset val="1"/>
          </rPr>
          <t xml:space="preserve">
Provided by Mike Fisher</t>
        </r>
      </text>
    </comment>
    <comment ref="BH12" authorId="0" shapeId="0" xr:uid="{0DF6ECDF-1847-4DA8-AA1F-BAC2EB40A668}">
      <text>
        <r>
          <rPr>
            <b/>
            <sz val="9"/>
            <color indexed="81"/>
            <rFont val="Tahoma"/>
            <charset val="1"/>
          </rPr>
          <t>Seiler, Katelyn:</t>
        </r>
        <r>
          <rPr>
            <sz val="9"/>
            <color indexed="81"/>
            <rFont val="Tahoma"/>
            <charset val="1"/>
          </rPr>
          <t xml:space="preserve">
Provided by Mike Fisher</t>
        </r>
      </text>
    </comment>
    <comment ref="BI12" authorId="0" shapeId="0" xr:uid="{7E548158-C7CE-4963-A92A-92D7EFCDD0A9}">
      <text>
        <r>
          <rPr>
            <b/>
            <sz val="9"/>
            <color indexed="81"/>
            <rFont val="Tahoma"/>
            <charset val="1"/>
          </rPr>
          <t>Seiler, Katelyn:</t>
        </r>
        <r>
          <rPr>
            <sz val="9"/>
            <color indexed="81"/>
            <rFont val="Tahoma"/>
            <charset val="1"/>
          </rPr>
          <t xml:space="preserve">
Provided by Mike Fisher</t>
        </r>
      </text>
    </comment>
    <comment ref="BJ12" authorId="0" shapeId="0" xr:uid="{81E011D8-7D79-464C-AC0B-38C5C763B283}">
      <text>
        <r>
          <rPr>
            <b/>
            <sz val="9"/>
            <color indexed="81"/>
            <rFont val="Tahoma"/>
            <charset val="1"/>
          </rPr>
          <t>Seiler, Katelyn:</t>
        </r>
        <r>
          <rPr>
            <sz val="9"/>
            <color indexed="81"/>
            <rFont val="Tahoma"/>
            <charset val="1"/>
          </rPr>
          <t xml:space="preserve">
Provided by Mike Fisher</t>
        </r>
      </text>
    </comment>
    <comment ref="BG13" authorId="0" shapeId="0" xr:uid="{E3832F09-C64A-40F7-A530-C8BE3E769ED1}">
      <text>
        <r>
          <rPr>
            <b/>
            <sz val="9"/>
            <color indexed="81"/>
            <rFont val="Tahoma"/>
            <charset val="1"/>
          </rPr>
          <t>Seiler, Katelyn:</t>
        </r>
        <r>
          <rPr>
            <sz val="9"/>
            <color indexed="81"/>
            <rFont val="Tahoma"/>
            <charset val="1"/>
          </rPr>
          <t xml:space="preserve">
Provided by Mike Fisher</t>
        </r>
      </text>
    </comment>
    <comment ref="BH13" authorId="0" shapeId="0" xr:uid="{6DDEA11D-5B83-471B-A86F-84405570990A}">
      <text>
        <r>
          <rPr>
            <b/>
            <sz val="9"/>
            <color indexed="81"/>
            <rFont val="Tahoma"/>
            <charset val="1"/>
          </rPr>
          <t>Seiler, Katelyn:</t>
        </r>
        <r>
          <rPr>
            <sz val="9"/>
            <color indexed="81"/>
            <rFont val="Tahoma"/>
            <charset val="1"/>
          </rPr>
          <t xml:space="preserve">
Provided by Mike Fisher</t>
        </r>
      </text>
    </comment>
    <comment ref="BI13" authorId="0" shapeId="0" xr:uid="{CC5AE49E-E4C4-46D3-887A-8935519AAFF9}">
      <text>
        <r>
          <rPr>
            <b/>
            <sz val="9"/>
            <color indexed="81"/>
            <rFont val="Tahoma"/>
            <charset val="1"/>
          </rPr>
          <t>Seiler, Katelyn:</t>
        </r>
        <r>
          <rPr>
            <sz val="9"/>
            <color indexed="81"/>
            <rFont val="Tahoma"/>
            <charset val="1"/>
          </rPr>
          <t xml:space="preserve">
Provided by Mike Fisher</t>
        </r>
      </text>
    </comment>
    <comment ref="BJ13" authorId="0" shapeId="0" xr:uid="{C4BC8860-C8C4-4AB6-B570-B6ABB544C110}">
      <text>
        <r>
          <rPr>
            <b/>
            <sz val="9"/>
            <color indexed="81"/>
            <rFont val="Tahoma"/>
            <charset val="1"/>
          </rPr>
          <t>Seiler, Katelyn:</t>
        </r>
        <r>
          <rPr>
            <sz val="9"/>
            <color indexed="81"/>
            <rFont val="Tahoma"/>
            <charset val="1"/>
          </rPr>
          <t xml:space="preserve">
Provided by Mike Fisher</t>
        </r>
      </text>
    </comment>
    <comment ref="S14" authorId="1" shapeId="0" xr:uid="{7B8B5C69-0B5C-435A-ABE5-C914DD95D1A2}">
      <text>
        <r>
          <rPr>
            <b/>
            <sz val="10"/>
            <color indexed="81"/>
            <rFont val="Tahoma"/>
            <family val="2"/>
          </rPr>
          <t>heuton:</t>
        </r>
        <r>
          <rPr>
            <sz val="10"/>
            <color indexed="81"/>
            <rFont val="Tahoma"/>
            <family val="2"/>
          </rPr>
          <t xml:space="preserve">
In FY10 these fees were deposited to 0001-595-2700, 2750 and 2755.
</t>
        </r>
      </text>
    </comment>
    <comment ref="AA14" authorId="1" shapeId="0" xr:uid="{2882D5A3-B602-442F-A2CE-058A11E4DDCA}">
      <text>
        <r>
          <rPr>
            <b/>
            <sz val="10"/>
            <color indexed="81"/>
            <rFont val="Tahoma"/>
            <family val="2"/>
          </rPr>
          <t>heuton:</t>
        </r>
        <r>
          <rPr>
            <sz val="10"/>
            <color indexed="81"/>
            <rFont val="Tahoma"/>
            <family val="2"/>
          </rPr>
          <t xml:space="preserve">
In FY10 these fees were deposited to 0001-595-2700, 2750 and 2755.
</t>
        </r>
      </text>
    </comment>
    <comment ref="BG14" authorId="0" shapeId="0" xr:uid="{FDBFC75A-D094-4475-ADF1-FE46A515C97B}">
      <text>
        <r>
          <rPr>
            <b/>
            <sz val="9"/>
            <color indexed="81"/>
            <rFont val="Tahoma"/>
            <family val="2"/>
          </rPr>
          <t>Seiler, Katelyn:</t>
        </r>
        <r>
          <rPr>
            <sz val="9"/>
            <color indexed="81"/>
            <rFont val="Tahoma"/>
            <family val="2"/>
          </rPr>
          <t xml:space="preserve">
Provided by David Jobes, Assistant Director of Gaming in DCI</t>
        </r>
      </text>
    </comment>
    <comment ref="BH14" authorId="0" shapeId="0" xr:uid="{BC4D188E-373E-437E-AC89-BFD3D4C83660}">
      <text>
        <r>
          <rPr>
            <b/>
            <sz val="9"/>
            <color indexed="81"/>
            <rFont val="Tahoma"/>
            <family val="2"/>
          </rPr>
          <t>Seiler, Katelyn:</t>
        </r>
        <r>
          <rPr>
            <sz val="9"/>
            <color indexed="81"/>
            <rFont val="Tahoma"/>
            <family val="2"/>
          </rPr>
          <t xml:space="preserve">
Provided by David Jobes, Assistant Director of Gaming in DCI</t>
        </r>
      </text>
    </comment>
    <comment ref="BI14" authorId="0" shapeId="0" xr:uid="{CBA3D986-6D07-4BE2-AD94-B10951C9C69C}">
      <text>
        <r>
          <rPr>
            <b/>
            <sz val="9"/>
            <color indexed="81"/>
            <rFont val="Tahoma"/>
            <family val="2"/>
          </rPr>
          <t>Seiler, Katelyn:</t>
        </r>
        <r>
          <rPr>
            <sz val="9"/>
            <color indexed="81"/>
            <rFont val="Tahoma"/>
            <family val="2"/>
          </rPr>
          <t xml:space="preserve">
Provided by David Jobes, Assistant Director of Gaming in DCI</t>
        </r>
      </text>
    </comment>
    <comment ref="BJ14" authorId="0" shapeId="0" xr:uid="{7BBC71D9-2E3E-4991-8A94-4888A02761A8}">
      <text>
        <r>
          <rPr>
            <b/>
            <sz val="9"/>
            <color indexed="81"/>
            <rFont val="Tahoma"/>
            <family val="2"/>
          </rPr>
          <t>Seiler, Katelyn:</t>
        </r>
        <r>
          <rPr>
            <sz val="9"/>
            <color indexed="81"/>
            <rFont val="Tahoma"/>
            <family val="2"/>
          </rPr>
          <t xml:space="preserve">
Provided by David Jobes, Assistant Director of Gaming in DCI</t>
        </r>
      </text>
    </comment>
    <comment ref="S15" authorId="1" shapeId="0" xr:uid="{A61F1EB8-D5FD-45ED-91C6-D4FB92DF42EC}">
      <text>
        <r>
          <rPr>
            <b/>
            <sz val="10"/>
            <color indexed="81"/>
            <rFont val="Tahoma"/>
            <family val="2"/>
          </rPr>
          <t>heuton:</t>
        </r>
        <r>
          <rPr>
            <sz val="10"/>
            <color indexed="81"/>
            <rFont val="Tahoma"/>
            <family val="2"/>
          </rPr>
          <t xml:space="preserve">
In FY10 these fees were deposited directly into the State General Fund.</t>
        </r>
      </text>
    </comment>
    <comment ref="AA15" authorId="1" shapeId="0" xr:uid="{F6C0F219-ED42-4025-AF9A-B99925AF8F5F}">
      <text>
        <r>
          <rPr>
            <b/>
            <sz val="10"/>
            <color indexed="81"/>
            <rFont val="Tahoma"/>
            <family val="2"/>
          </rPr>
          <t>heuton:</t>
        </r>
        <r>
          <rPr>
            <sz val="10"/>
            <color indexed="81"/>
            <rFont val="Tahoma"/>
            <family val="2"/>
          </rPr>
          <t xml:space="preserve">
In FY10 these fees were deposited directly into the State General Fund.</t>
        </r>
      </text>
    </comment>
    <comment ref="BG15" authorId="0" shapeId="0" xr:uid="{2B019187-5729-4321-86DB-8ABEB6750018}">
      <text>
        <r>
          <rPr>
            <b/>
            <sz val="9"/>
            <color indexed="81"/>
            <rFont val="Tahoma"/>
            <family val="2"/>
          </rPr>
          <t>Seiler, Katelyn:</t>
        </r>
        <r>
          <rPr>
            <sz val="9"/>
            <color indexed="81"/>
            <rFont val="Tahoma"/>
            <family val="2"/>
          </rPr>
          <t xml:space="preserve">
Provided by David Jobes, Assistant Director of Gaming in DCI</t>
        </r>
      </text>
    </comment>
    <comment ref="BH15" authorId="0" shapeId="0" xr:uid="{FA756698-FB0F-4F62-879E-AB9F38B76AD5}">
      <text>
        <r>
          <rPr>
            <b/>
            <sz val="9"/>
            <color indexed="81"/>
            <rFont val="Tahoma"/>
            <family val="2"/>
          </rPr>
          <t>Seiler, Katelyn:</t>
        </r>
        <r>
          <rPr>
            <sz val="9"/>
            <color indexed="81"/>
            <rFont val="Tahoma"/>
            <family val="2"/>
          </rPr>
          <t xml:space="preserve">
Provided by David Jobes, Assistant Director of Gaming in DCI</t>
        </r>
      </text>
    </comment>
    <comment ref="BI15" authorId="0" shapeId="0" xr:uid="{BD14809E-71A5-4DB3-A2A3-62BB998241E6}">
      <text>
        <r>
          <rPr>
            <b/>
            <sz val="9"/>
            <color indexed="81"/>
            <rFont val="Tahoma"/>
            <family val="2"/>
          </rPr>
          <t>Seiler, Katelyn:</t>
        </r>
        <r>
          <rPr>
            <sz val="9"/>
            <color indexed="81"/>
            <rFont val="Tahoma"/>
            <family val="2"/>
          </rPr>
          <t xml:space="preserve">
Provided by David Jobes, Assistant Director of Gaming in DCI</t>
        </r>
      </text>
    </comment>
    <comment ref="BJ15" authorId="0" shapeId="0" xr:uid="{3D365A47-CAAD-4143-92B8-C9B8A271C63A}">
      <text>
        <r>
          <rPr>
            <b/>
            <sz val="9"/>
            <color indexed="81"/>
            <rFont val="Tahoma"/>
            <family val="2"/>
          </rPr>
          <t>Seiler, Katelyn:</t>
        </r>
        <r>
          <rPr>
            <sz val="9"/>
            <color indexed="81"/>
            <rFont val="Tahoma"/>
            <family val="2"/>
          </rPr>
          <t xml:space="preserve">
Provided by David Jobes, Assistant Director of Gaming in DCI</t>
        </r>
      </text>
    </comment>
    <comment ref="BG16" authorId="0" shapeId="0" xr:uid="{4E79BEEC-C0AA-4FAA-A8F4-0740320B23B5}">
      <text>
        <r>
          <rPr>
            <b/>
            <sz val="9"/>
            <color indexed="81"/>
            <rFont val="Tahoma"/>
            <charset val="1"/>
          </rPr>
          <t>Seiler, Katelyn:</t>
        </r>
        <r>
          <rPr>
            <sz val="9"/>
            <color indexed="81"/>
            <rFont val="Tahoma"/>
            <charset val="1"/>
          </rPr>
          <t xml:space="preserve">
Provided by Mike Fisher</t>
        </r>
      </text>
    </comment>
    <comment ref="BH16" authorId="0" shapeId="0" xr:uid="{FBF420F0-27BE-4CE1-962F-1168CE3D71A8}">
      <text>
        <r>
          <rPr>
            <b/>
            <sz val="9"/>
            <color indexed="81"/>
            <rFont val="Tahoma"/>
            <charset val="1"/>
          </rPr>
          <t>Seiler, Katelyn:</t>
        </r>
        <r>
          <rPr>
            <sz val="9"/>
            <color indexed="81"/>
            <rFont val="Tahoma"/>
            <charset val="1"/>
          </rPr>
          <t xml:space="preserve">
Provided by Mike Fisher</t>
        </r>
      </text>
    </comment>
    <comment ref="BI16" authorId="0" shapeId="0" xr:uid="{FD226965-2B1C-48FD-8B78-9188CAB287E5}">
      <text>
        <r>
          <rPr>
            <b/>
            <sz val="9"/>
            <color indexed="81"/>
            <rFont val="Tahoma"/>
            <charset val="1"/>
          </rPr>
          <t>Seiler, Katelyn:</t>
        </r>
        <r>
          <rPr>
            <sz val="9"/>
            <color indexed="81"/>
            <rFont val="Tahoma"/>
            <charset val="1"/>
          </rPr>
          <t xml:space="preserve">
Provided by Mike Fisher</t>
        </r>
      </text>
    </comment>
    <comment ref="BJ16" authorId="0" shapeId="0" xr:uid="{C98CF581-3845-4293-91B7-7B5D2DC7277C}">
      <text>
        <r>
          <rPr>
            <b/>
            <sz val="9"/>
            <color indexed="81"/>
            <rFont val="Tahoma"/>
            <charset val="1"/>
          </rPr>
          <t>Seiler, Katelyn:</t>
        </r>
        <r>
          <rPr>
            <sz val="9"/>
            <color indexed="81"/>
            <rFont val="Tahoma"/>
            <charset val="1"/>
          </rPr>
          <t xml:space="preserve">
</t>
        </r>
      </text>
    </comment>
    <comment ref="C76" authorId="0" shapeId="0" xr:uid="{3CB8F0C6-0F75-412D-94E6-53932BB07CB3}">
      <text>
        <r>
          <rPr>
            <b/>
            <sz val="9"/>
            <color indexed="81"/>
            <rFont val="Tahoma"/>
            <charset val="1"/>
          </rPr>
          <t>Seiler, Katelyn:</t>
        </r>
        <r>
          <rPr>
            <sz val="9"/>
            <color indexed="81"/>
            <rFont val="Tahoma"/>
            <charset val="1"/>
          </rPr>
          <t xml:space="preserve">
Received data from Cindi Hayes and Brian Young</t>
        </r>
      </text>
    </comment>
    <comment ref="BG76" authorId="0" shapeId="0" xr:uid="{E0949145-4295-478A-A939-07485704F61E}">
      <text>
        <r>
          <rPr>
            <b/>
            <sz val="9"/>
            <color indexed="81"/>
            <rFont val="Tahoma"/>
            <charset val="1"/>
          </rPr>
          <t>Seiler, Katelyn:</t>
        </r>
        <r>
          <rPr>
            <sz val="9"/>
            <color indexed="81"/>
            <rFont val="Tahoma"/>
            <charset val="1"/>
          </rPr>
          <t xml:space="preserve">
Received data from Cindi Hayes and Brian Young</t>
        </r>
      </text>
    </comment>
    <comment ref="BH76" authorId="0" shapeId="0" xr:uid="{79FA4664-F80A-4BDF-A550-AB9B5B8632C3}">
      <text>
        <r>
          <rPr>
            <b/>
            <sz val="9"/>
            <color indexed="81"/>
            <rFont val="Tahoma"/>
            <charset val="1"/>
          </rPr>
          <t>Seiler, Katelyn:</t>
        </r>
        <r>
          <rPr>
            <sz val="9"/>
            <color indexed="81"/>
            <rFont val="Tahoma"/>
            <charset val="1"/>
          </rPr>
          <t xml:space="preserve">
Received data from Cindi Hayes and Brian Young</t>
        </r>
      </text>
    </comment>
    <comment ref="BI76" authorId="0" shapeId="0" xr:uid="{25C5E94B-FE22-4B35-AFF4-C87BC0A801B2}">
      <text>
        <r>
          <rPr>
            <b/>
            <sz val="9"/>
            <color indexed="81"/>
            <rFont val="Tahoma"/>
            <charset val="1"/>
          </rPr>
          <t>Seiler, Katelyn:</t>
        </r>
        <r>
          <rPr>
            <sz val="9"/>
            <color indexed="81"/>
            <rFont val="Tahoma"/>
            <charset val="1"/>
          </rPr>
          <t xml:space="preserve">
Received data from Cindi Hayes and Brian Young</t>
        </r>
      </text>
    </comment>
    <comment ref="BJ76" authorId="0" shapeId="0" xr:uid="{4F89661D-E102-414F-8744-58B3D4F03118}">
      <text>
        <r>
          <rPr>
            <b/>
            <sz val="9"/>
            <color indexed="81"/>
            <rFont val="Tahoma"/>
            <charset val="1"/>
          </rPr>
          <t>Seiler, Katelyn:</t>
        </r>
        <r>
          <rPr>
            <sz val="9"/>
            <color indexed="81"/>
            <rFont val="Tahoma"/>
            <charset val="1"/>
          </rPr>
          <t xml:space="preserve">
Received data from Cindi Hayes and Brian Young</t>
        </r>
      </text>
    </comment>
    <comment ref="C77" authorId="0" shapeId="0" xr:uid="{BDAD881D-D90C-40D7-BC95-57202641064C}">
      <text>
        <r>
          <rPr>
            <b/>
            <sz val="9"/>
            <color indexed="81"/>
            <rFont val="Tahoma"/>
            <charset val="1"/>
          </rPr>
          <t>Seiler, Katelyn:</t>
        </r>
        <r>
          <rPr>
            <sz val="9"/>
            <color indexed="81"/>
            <rFont val="Tahoma"/>
            <charset val="1"/>
          </rPr>
          <t xml:space="preserve">
Received data from Cindi Hayes and Brian Young</t>
        </r>
      </text>
    </comment>
    <comment ref="BG77" authorId="0" shapeId="0" xr:uid="{9451E2B3-D626-471B-97CA-04D89967B95D}">
      <text>
        <r>
          <rPr>
            <b/>
            <sz val="9"/>
            <color indexed="81"/>
            <rFont val="Tahoma"/>
            <charset val="1"/>
          </rPr>
          <t>Seiler, Katelyn:</t>
        </r>
        <r>
          <rPr>
            <sz val="9"/>
            <color indexed="81"/>
            <rFont val="Tahoma"/>
            <charset val="1"/>
          </rPr>
          <t xml:space="preserve">
Received data from Cindi Hayes and Brian Young</t>
        </r>
      </text>
    </comment>
    <comment ref="BH77" authorId="0" shapeId="0" xr:uid="{6E114FF1-DDBD-471C-B799-1DE5963F5E9A}">
      <text>
        <r>
          <rPr>
            <b/>
            <sz val="9"/>
            <color indexed="81"/>
            <rFont val="Tahoma"/>
            <charset val="1"/>
          </rPr>
          <t>Seiler, Katelyn:</t>
        </r>
        <r>
          <rPr>
            <sz val="9"/>
            <color indexed="81"/>
            <rFont val="Tahoma"/>
            <charset val="1"/>
          </rPr>
          <t xml:space="preserve">
Received data from Cindi Hayes and Brian Young</t>
        </r>
      </text>
    </comment>
    <comment ref="BI77" authorId="0" shapeId="0" xr:uid="{FBB08664-FF94-43AE-8A73-83041205A90A}">
      <text>
        <r>
          <rPr>
            <b/>
            <sz val="9"/>
            <color indexed="81"/>
            <rFont val="Tahoma"/>
            <charset val="1"/>
          </rPr>
          <t>Seiler, Katelyn:</t>
        </r>
        <r>
          <rPr>
            <sz val="9"/>
            <color indexed="81"/>
            <rFont val="Tahoma"/>
            <charset val="1"/>
          </rPr>
          <t xml:space="preserve">
Received data from Cindi Hayes and Brian Young</t>
        </r>
      </text>
    </comment>
    <comment ref="BJ77" authorId="0" shapeId="0" xr:uid="{9F788844-BE0A-4682-9085-7700A9D81D2C}">
      <text>
        <r>
          <rPr>
            <b/>
            <sz val="9"/>
            <color indexed="81"/>
            <rFont val="Tahoma"/>
            <charset val="1"/>
          </rPr>
          <t>Seiler, Katelyn:</t>
        </r>
        <r>
          <rPr>
            <sz val="9"/>
            <color indexed="81"/>
            <rFont val="Tahoma"/>
            <charset val="1"/>
          </rPr>
          <t xml:space="preserve">
Received data from Cindi Hayes and Brian Young</t>
        </r>
      </text>
    </comment>
    <comment ref="C78" authorId="0" shapeId="0" xr:uid="{7838036D-1464-471E-9744-B773C4E9CF02}">
      <text>
        <r>
          <rPr>
            <b/>
            <sz val="9"/>
            <color indexed="81"/>
            <rFont val="Tahoma"/>
            <charset val="1"/>
          </rPr>
          <t>Seiler, Katelyn:</t>
        </r>
        <r>
          <rPr>
            <sz val="9"/>
            <color indexed="81"/>
            <rFont val="Tahoma"/>
            <charset val="1"/>
          </rPr>
          <t xml:space="preserve">
Received data from Cindi Hayes and Brian Young</t>
        </r>
      </text>
    </comment>
    <comment ref="BG78" authorId="0" shapeId="0" xr:uid="{0819867B-7599-4D87-8D69-F0B2C67F1A01}">
      <text>
        <r>
          <rPr>
            <b/>
            <sz val="9"/>
            <color indexed="81"/>
            <rFont val="Tahoma"/>
            <charset val="1"/>
          </rPr>
          <t>Seiler, Katelyn:</t>
        </r>
        <r>
          <rPr>
            <sz val="9"/>
            <color indexed="81"/>
            <rFont val="Tahoma"/>
            <charset val="1"/>
          </rPr>
          <t xml:space="preserve">
Received data from Cindi Hayes and Brian Young</t>
        </r>
      </text>
    </comment>
    <comment ref="BH78" authorId="0" shapeId="0" xr:uid="{53CB233B-9884-4388-AF75-114761BDE49E}">
      <text>
        <r>
          <rPr>
            <b/>
            <sz val="9"/>
            <color indexed="81"/>
            <rFont val="Tahoma"/>
            <charset val="1"/>
          </rPr>
          <t>Seiler, Katelyn:</t>
        </r>
        <r>
          <rPr>
            <sz val="9"/>
            <color indexed="81"/>
            <rFont val="Tahoma"/>
            <charset val="1"/>
          </rPr>
          <t xml:space="preserve">
Received data from Cindi Hayes and Brian Young</t>
        </r>
      </text>
    </comment>
    <comment ref="BI78" authorId="0" shapeId="0" xr:uid="{24A04EB7-42D3-45C1-8367-53314FBC38C3}">
      <text>
        <r>
          <rPr>
            <b/>
            <sz val="9"/>
            <color indexed="81"/>
            <rFont val="Tahoma"/>
            <charset val="1"/>
          </rPr>
          <t>Seiler, Katelyn:</t>
        </r>
        <r>
          <rPr>
            <sz val="9"/>
            <color indexed="81"/>
            <rFont val="Tahoma"/>
            <charset val="1"/>
          </rPr>
          <t xml:space="preserve">
Received data from Cindi Hayes and Brian Young</t>
        </r>
      </text>
    </comment>
    <comment ref="BJ78" authorId="0" shapeId="0" xr:uid="{A59912D7-592F-4FB1-B04F-1A6D7658BE17}">
      <text>
        <r>
          <rPr>
            <b/>
            <sz val="9"/>
            <color indexed="81"/>
            <rFont val="Tahoma"/>
            <charset val="1"/>
          </rPr>
          <t>Seiler, Katelyn:</t>
        </r>
        <r>
          <rPr>
            <sz val="9"/>
            <color indexed="81"/>
            <rFont val="Tahoma"/>
            <charset val="1"/>
          </rPr>
          <t xml:space="preserve">
Received data from Cindi Hayes and Brian Young</t>
        </r>
      </text>
    </comment>
    <comment ref="C79" authorId="0" shapeId="0" xr:uid="{8DB5D49E-8F40-4522-8C1D-6151810490E7}">
      <text>
        <r>
          <rPr>
            <b/>
            <sz val="9"/>
            <color indexed="81"/>
            <rFont val="Tahoma"/>
            <charset val="1"/>
          </rPr>
          <t>Seiler, Katelyn:</t>
        </r>
        <r>
          <rPr>
            <sz val="9"/>
            <color indexed="81"/>
            <rFont val="Tahoma"/>
            <charset val="1"/>
          </rPr>
          <t xml:space="preserve">
Received data from Cindi Hayes and Brian Young</t>
        </r>
      </text>
    </comment>
    <comment ref="BG79" authorId="0" shapeId="0" xr:uid="{AE876F01-915F-4CBC-BB5D-10CC3B0A3E9B}">
      <text>
        <r>
          <rPr>
            <b/>
            <sz val="9"/>
            <color indexed="81"/>
            <rFont val="Tahoma"/>
            <charset val="1"/>
          </rPr>
          <t>Seiler, Katelyn:</t>
        </r>
        <r>
          <rPr>
            <sz val="9"/>
            <color indexed="81"/>
            <rFont val="Tahoma"/>
            <charset val="1"/>
          </rPr>
          <t xml:space="preserve">
Received data from Cindi Hayes and Brian Young</t>
        </r>
      </text>
    </comment>
    <comment ref="BH79" authorId="0" shapeId="0" xr:uid="{F892650A-74A7-4C8A-8FB6-507CF7AC9AD0}">
      <text>
        <r>
          <rPr>
            <b/>
            <sz val="9"/>
            <color indexed="81"/>
            <rFont val="Tahoma"/>
            <charset val="1"/>
          </rPr>
          <t>Seiler, Katelyn:</t>
        </r>
        <r>
          <rPr>
            <sz val="9"/>
            <color indexed="81"/>
            <rFont val="Tahoma"/>
            <charset val="1"/>
          </rPr>
          <t xml:space="preserve">
Received data from Cindi Hayes and Brian Young</t>
        </r>
      </text>
    </comment>
    <comment ref="BI79" authorId="0" shapeId="0" xr:uid="{D3C6EE02-0D6D-44C0-B4C0-31A59FEC2CE1}">
      <text>
        <r>
          <rPr>
            <b/>
            <sz val="9"/>
            <color indexed="81"/>
            <rFont val="Tahoma"/>
            <charset val="1"/>
          </rPr>
          <t>Seiler, Katelyn:</t>
        </r>
        <r>
          <rPr>
            <sz val="9"/>
            <color indexed="81"/>
            <rFont val="Tahoma"/>
            <charset val="1"/>
          </rPr>
          <t xml:space="preserve">
Received data from Cindi Hayes and Brian Young</t>
        </r>
      </text>
    </comment>
    <comment ref="BJ79" authorId="0" shapeId="0" xr:uid="{E1A2A774-AFC5-407B-91C4-326286CC9933}">
      <text>
        <r>
          <rPr>
            <b/>
            <sz val="9"/>
            <color indexed="81"/>
            <rFont val="Tahoma"/>
            <family val="2"/>
          </rPr>
          <t>Seiler, Katelyn:</t>
        </r>
        <r>
          <rPr>
            <sz val="9"/>
            <color indexed="81"/>
            <rFont val="Tahoma"/>
            <family val="2"/>
          </rPr>
          <t xml:space="preserve">
Received data from Cindi Hayes and Brian Young</t>
        </r>
      </text>
    </comment>
    <comment ref="C80" authorId="0" shapeId="0" xr:uid="{DCDB0520-2876-490C-AC21-F7D9934D6D94}">
      <text>
        <r>
          <rPr>
            <b/>
            <sz val="9"/>
            <color indexed="81"/>
            <rFont val="Tahoma"/>
            <charset val="1"/>
          </rPr>
          <t>Seiler, Katelyn:</t>
        </r>
        <r>
          <rPr>
            <sz val="9"/>
            <color indexed="81"/>
            <rFont val="Tahoma"/>
            <charset val="1"/>
          </rPr>
          <t xml:space="preserve">
Received data from Cindi Hayes and Brian Young</t>
        </r>
      </text>
    </comment>
    <comment ref="BG80" authorId="0" shapeId="0" xr:uid="{8D600276-949B-4DF3-A162-7071F8ED7CDD}">
      <text>
        <r>
          <rPr>
            <b/>
            <sz val="9"/>
            <color indexed="81"/>
            <rFont val="Tahoma"/>
            <charset val="1"/>
          </rPr>
          <t>Seiler, Katelyn:</t>
        </r>
        <r>
          <rPr>
            <sz val="9"/>
            <color indexed="81"/>
            <rFont val="Tahoma"/>
            <charset val="1"/>
          </rPr>
          <t xml:space="preserve">
Received data from Cindi Hayes and Brian Young</t>
        </r>
      </text>
    </comment>
    <comment ref="BH80" authorId="0" shapeId="0" xr:uid="{82A4ECAF-EE2A-4A56-A70D-57826678B759}">
      <text>
        <r>
          <rPr>
            <b/>
            <sz val="9"/>
            <color indexed="81"/>
            <rFont val="Tahoma"/>
            <charset val="1"/>
          </rPr>
          <t>Seiler, Katelyn:</t>
        </r>
        <r>
          <rPr>
            <sz val="9"/>
            <color indexed="81"/>
            <rFont val="Tahoma"/>
            <charset val="1"/>
          </rPr>
          <t xml:space="preserve">
Received data from Cindi Hayes and Brian Young</t>
        </r>
      </text>
    </comment>
    <comment ref="BI80" authorId="0" shapeId="0" xr:uid="{80EA6A03-D282-4A32-8ECD-703C73B6C8FD}">
      <text>
        <r>
          <rPr>
            <b/>
            <sz val="9"/>
            <color indexed="81"/>
            <rFont val="Tahoma"/>
            <charset val="1"/>
          </rPr>
          <t>Seiler, Katelyn:</t>
        </r>
        <r>
          <rPr>
            <sz val="9"/>
            <color indexed="81"/>
            <rFont val="Tahoma"/>
            <charset val="1"/>
          </rPr>
          <t xml:space="preserve">
Received data from Cindi Hayes and Brian Young</t>
        </r>
      </text>
    </comment>
    <comment ref="BJ80" authorId="0" shapeId="0" xr:uid="{8558E91D-F49D-4BDF-BD93-F48DA4315E45}">
      <text>
        <r>
          <rPr>
            <b/>
            <sz val="9"/>
            <color indexed="81"/>
            <rFont val="Tahoma"/>
            <family val="2"/>
          </rPr>
          <t>Seiler, Katelyn:</t>
        </r>
        <r>
          <rPr>
            <sz val="9"/>
            <color indexed="81"/>
            <rFont val="Tahoma"/>
            <family val="2"/>
          </rPr>
          <t xml:space="preserve">
Received data from Cindi Hayes and Brian Young</t>
        </r>
      </text>
    </comment>
    <comment ref="C81" authorId="0" shapeId="0" xr:uid="{4F648A8B-8CF7-45C3-994F-D47425C9F3DC}">
      <text>
        <r>
          <rPr>
            <b/>
            <sz val="9"/>
            <color indexed="81"/>
            <rFont val="Tahoma"/>
            <charset val="1"/>
          </rPr>
          <t>Seiler, Katelyn:</t>
        </r>
        <r>
          <rPr>
            <sz val="9"/>
            <color indexed="81"/>
            <rFont val="Tahoma"/>
            <charset val="1"/>
          </rPr>
          <t xml:space="preserve">
Received data from Cindi Hayes and Brian Young</t>
        </r>
      </text>
    </comment>
    <comment ref="BG81" authorId="0" shapeId="0" xr:uid="{5939BD20-29D9-4D36-939E-B9EF9C1C20F0}">
      <text>
        <r>
          <rPr>
            <b/>
            <sz val="9"/>
            <color indexed="81"/>
            <rFont val="Tahoma"/>
            <charset val="1"/>
          </rPr>
          <t>Seiler, Katelyn:</t>
        </r>
        <r>
          <rPr>
            <sz val="9"/>
            <color indexed="81"/>
            <rFont val="Tahoma"/>
            <charset val="1"/>
          </rPr>
          <t xml:space="preserve">
Received data from Cindi Hayes and Brian Young</t>
        </r>
      </text>
    </comment>
    <comment ref="BH81" authorId="0" shapeId="0" xr:uid="{51DB4473-3A1B-4AC7-B581-345341D2CD33}">
      <text>
        <r>
          <rPr>
            <b/>
            <sz val="9"/>
            <color indexed="81"/>
            <rFont val="Tahoma"/>
            <charset val="1"/>
          </rPr>
          <t>Seiler, Katelyn:</t>
        </r>
        <r>
          <rPr>
            <sz val="9"/>
            <color indexed="81"/>
            <rFont val="Tahoma"/>
            <charset val="1"/>
          </rPr>
          <t xml:space="preserve">
Received data from Cindi Hayes and Brian Young</t>
        </r>
      </text>
    </comment>
    <comment ref="BI81" authorId="0" shapeId="0" xr:uid="{2AD2B408-0649-4956-9079-6F1F2AA5C921}">
      <text>
        <r>
          <rPr>
            <b/>
            <sz val="9"/>
            <color indexed="81"/>
            <rFont val="Tahoma"/>
            <charset val="1"/>
          </rPr>
          <t>Seiler, Katelyn:</t>
        </r>
        <r>
          <rPr>
            <sz val="9"/>
            <color indexed="81"/>
            <rFont val="Tahoma"/>
            <charset val="1"/>
          </rPr>
          <t xml:space="preserve">
Received data from Cindi Hayes and Brian Young</t>
        </r>
      </text>
    </comment>
    <comment ref="BJ81" authorId="0" shapeId="0" xr:uid="{BAF64028-CA88-4F68-9717-18E3A91BF002}">
      <text>
        <r>
          <rPr>
            <b/>
            <sz val="9"/>
            <color indexed="81"/>
            <rFont val="Tahoma"/>
            <family val="2"/>
          </rPr>
          <t>Seiler, Katelyn:</t>
        </r>
        <r>
          <rPr>
            <sz val="9"/>
            <color indexed="81"/>
            <rFont val="Tahoma"/>
            <family val="2"/>
          </rPr>
          <t xml:space="preserve">
Received data from Cindi Hayes and Brian Young</t>
        </r>
      </text>
    </comment>
    <comment ref="C82" authorId="0" shapeId="0" xr:uid="{1A57F6B8-139B-4003-A488-819924AEBE57}">
      <text>
        <r>
          <rPr>
            <b/>
            <sz val="9"/>
            <color indexed="81"/>
            <rFont val="Tahoma"/>
            <charset val="1"/>
          </rPr>
          <t>Seiler, Katelyn:</t>
        </r>
        <r>
          <rPr>
            <sz val="9"/>
            <color indexed="81"/>
            <rFont val="Tahoma"/>
            <charset val="1"/>
          </rPr>
          <t xml:space="preserve">
Received data from Cindi Hayes and Brian Young</t>
        </r>
      </text>
    </comment>
    <comment ref="BG82" authorId="0" shapeId="0" xr:uid="{FA338015-5CFE-428E-8ACE-E2C1FD44ABA0}">
      <text>
        <r>
          <rPr>
            <b/>
            <sz val="9"/>
            <color indexed="81"/>
            <rFont val="Tahoma"/>
            <charset val="1"/>
          </rPr>
          <t>Seiler, Katelyn:</t>
        </r>
        <r>
          <rPr>
            <sz val="9"/>
            <color indexed="81"/>
            <rFont val="Tahoma"/>
            <charset val="1"/>
          </rPr>
          <t xml:space="preserve">
Received data from Cindi Hayes and Brian Young</t>
        </r>
      </text>
    </comment>
    <comment ref="BH82" authorId="0" shapeId="0" xr:uid="{677DC8E7-BDF1-453D-B78A-98B0CA9CCB43}">
      <text>
        <r>
          <rPr>
            <b/>
            <sz val="9"/>
            <color indexed="81"/>
            <rFont val="Tahoma"/>
            <charset val="1"/>
          </rPr>
          <t>Seiler, Katelyn:</t>
        </r>
        <r>
          <rPr>
            <sz val="9"/>
            <color indexed="81"/>
            <rFont val="Tahoma"/>
            <charset val="1"/>
          </rPr>
          <t xml:space="preserve">
Received data from Cindi Hayes and Brian Young</t>
        </r>
      </text>
    </comment>
    <comment ref="BI82" authorId="0" shapeId="0" xr:uid="{08E2F38D-BC82-4B49-8650-AE1233DC20AA}">
      <text>
        <r>
          <rPr>
            <b/>
            <sz val="9"/>
            <color indexed="81"/>
            <rFont val="Tahoma"/>
            <charset val="1"/>
          </rPr>
          <t>Seiler, Katelyn:</t>
        </r>
        <r>
          <rPr>
            <sz val="9"/>
            <color indexed="81"/>
            <rFont val="Tahoma"/>
            <charset val="1"/>
          </rPr>
          <t xml:space="preserve">
Received data from Cindi Hayes and Brian Young</t>
        </r>
      </text>
    </comment>
    <comment ref="BJ82" authorId="0" shapeId="0" xr:uid="{F53A6A4F-94A6-420F-B44E-3C9E7CF99EC2}">
      <text>
        <r>
          <rPr>
            <b/>
            <sz val="9"/>
            <color indexed="81"/>
            <rFont val="Tahoma"/>
            <family val="2"/>
          </rPr>
          <t>Seiler, Katelyn:</t>
        </r>
        <r>
          <rPr>
            <sz val="9"/>
            <color indexed="81"/>
            <rFont val="Tahoma"/>
            <family val="2"/>
          </rPr>
          <t xml:space="preserve">
Received data from Cindi Hayes and Brian Young</t>
        </r>
      </text>
    </comment>
    <comment ref="C83" authorId="0" shapeId="0" xr:uid="{60AC3C65-E968-4E6D-828E-E5F20FA96BAC}">
      <text>
        <r>
          <rPr>
            <b/>
            <sz val="9"/>
            <color indexed="81"/>
            <rFont val="Tahoma"/>
            <charset val="1"/>
          </rPr>
          <t>Seiler, Katelyn:</t>
        </r>
        <r>
          <rPr>
            <sz val="9"/>
            <color indexed="81"/>
            <rFont val="Tahoma"/>
            <charset val="1"/>
          </rPr>
          <t xml:space="preserve">
Received data from Cindi Hayes and Brian Young</t>
        </r>
      </text>
    </comment>
    <comment ref="BG83" authorId="0" shapeId="0" xr:uid="{DA52BFCC-CBA3-48A4-8DF0-955E74865AC2}">
      <text>
        <r>
          <rPr>
            <b/>
            <sz val="9"/>
            <color indexed="81"/>
            <rFont val="Tahoma"/>
            <charset val="1"/>
          </rPr>
          <t>Seiler, Katelyn:</t>
        </r>
        <r>
          <rPr>
            <sz val="9"/>
            <color indexed="81"/>
            <rFont val="Tahoma"/>
            <charset val="1"/>
          </rPr>
          <t xml:space="preserve">
Received data from Cindi Hayes and Brian Young</t>
        </r>
      </text>
    </comment>
    <comment ref="BH83" authorId="0" shapeId="0" xr:uid="{B2DA381A-57C8-4174-8A2A-39F6418ACFE3}">
      <text>
        <r>
          <rPr>
            <b/>
            <sz val="9"/>
            <color indexed="81"/>
            <rFont val="Tahoma"/>
            <charset val="1"/>
          </rPr>
          <t>Seiler, Katelyn:</t>
        </r>
        <r>
          <rPr>
            <sz val="9"/>
            <color indexed="81"/>
            <rFont val="Tahoma"/>
            <charset val="1"/>
          </rPr>
          <t xml:space="preserve">
Received data from Cindi Hayes and Brian Young</t>
        </r>
      </text>
    </comment>
    <comment ref="BI83" authorId="0" shapeId="0" xr:uid="{A5DDDB6C-4B00-4DC9-ADA3-112B9296F4BE}">
      <text>
        <r>
          <rPr>
            <b/>
            <sz val="9"/>
            <color indexed="81"/>
            <rFont val="Tahoma"/>
            <charset val="1"/>
          </rPr>
          <t>Seiler, Katelyn:</t>
        </r>
        <r>
          <rPr>
            <sz val="9"/>
            <color indexed="81"/>
            <rFont val="Tahoma"/>
            <charset val="1"/>
          </rPr>
          <t xml:space="preserve">
Received data from Cindi Hayes and Brian Young</t>
        </r>
      </text>
    </comment>
    <comment ref="BJ83" authorId="0" shapeId="0" xr:uid="{80610BB3-A2AC-41F8-B256-7BA01131FFFA}">
      <text>
        <r>
          <rPr>
            <b/>
            <sz val="9"/>
            <color indexed="81"/>
            <rFont val="Tahoma"/>
            <family val="2"/>
          </rPr>
          <t>Seiler, Katelyn:</t>
        </r>
        <r>
          <rPr>
            <sz val="9"/>
            <color indexed="81"/>
            <rFont val="Tahoma"/>
            <family val="2"/>
          </rPr>
          <t xml:space="preserve">
Received data from Cindi Hayes and Brian Young</t>
        </r>
      </text>
    </comment>
    <comment ref="C84" authorId="0" shapeId="0" xr:uid="{9A9282CB-1F18-4F82-A216-5F8807ED0987}">
      <text>
        <r>
          <rPr>
            <b/>
            <sz val="9"/>
            <color indexed="81"/>
            <rFont val="Tahoma"/>
            <charset val="1"/>
          </rPr>
          <t>Seiler, Katelyn:</t>
        </r>
        <r>
          <rPr>
            <sz val="9"/>
            <color indexed="81"/>
            <rFont val="Tahoma"/>
            <charset val="1"/>
          </rPr>
          <t xml:space="preserve">
Received data from Cindi Hayes and Brian Young</t>
        </r>
      </text>
    </comment>
    <comment ref="BG84" authorId="0" shapeId="0" xr:uid="{CC8485C0-A95D-41A0-BB94-2BC9CDBDB61F}">
      <text>
        <r>
          <rPr>
            <b/>
            <sz val="9"/>
            <color indexed="81"/>
            <rFont val="Tahoma"/>
            <charset val="1"/>
          </rPr>
          <t>Seiler, Katelyn:</t>
        </r>
        <r>
          <rPr>
            <sz val="9"/>
            <color indexed="81"/>
            <rFont val="Tahoma"/>
            <charset val="1"/>
          </rPr>
          <t xml:space="preserve">
Received data from Cindi Hayes and Brian Young</t>
        </r>
      </text>
    </comment>
    <comment ref="BH84" authorId="0" shapeId="0" xr:uid="{403D1A55-8D08-47ED-820B-06C80AE29900}">
      <text>
        <r>
          <rPr>
            <b/>
            <sz val="9"/>
            <color indexed="81"/>
            <rFont val="Tahoma"/>
            <charset val="1"/>
          </rPr>
          <t>Seiler, Katelyn:</t>
        </r>
        <r>
          <rPr>
            <sz val="9"/>
            <color indexed="81"/>
            <rFont val="Tahoma"/>
            <charset val="1"/>
          </rPr>
          <t xml:space="preserve">
Received data from Cindi Hayes and Brian Young</t>
        </r>
      </text>
    </comment>
    <comment ref="BI84" authorId="0" shapeId="0" xr:uid="{5A55D009-281F-4A72-A5AB-A3FF3E0D919D}">
      <text>
        <r>
          <rPr>
            <b/>
            <sz val="9"/>
            <color indexed="81"/>
            <rFont val="Tahoma"/>
            <charset val="1"/>
          </rPr>
          <t>Seiler, Katelyn:</t>
        </r>
        <r>
          <rPr>
            <sz val="9"/>
            <color indexed="81"/>
            <rFont val="Tahoma"/>
            <charset val="1"/>
          </rPr>
          <t xml:space="preserve">
Received data from Cindi Hayes and Brian Young</t>
        </r>
      </text>
    </comment>
    <comment ref="BJ84" authorId="0" shapeId="0" xr:uid="{07DF6F14-441A-4A4F-AA7A-04BA63D4D23F}">
      <text>
        <r>
          <rPr>
            <b/>
            <sz val="9"/>
            <color indexed="81"/>
            <rFont val="Tahoma"/>
            <family val="2"/>
          </rPr>
          <t>Seiler, Katelyn:</t>
        </r>
        <r>
          <rPr>
            <sz val="9"/>
            <color indexed="81"/>
            <rFont val="Tahoma"/>
            <family val="2"/>
          </rPr>
          <t xml:space="preserve">
Received data from Cindi Hayes and Brian Young</t>
        </r>
      </text>
    </comment>
    <comment ref="C85" authorId="0" shapeId="0" xr:uid="{726C80E9-BFC0-4A21-8CA2-E1698F61715D}">
      <text>
        <r>
          <rPr>
            <b/>
            <sz val="9"/>
            <color indexed="81"/>
            <rFont val="Tahoma"/>
            <charset val="1"/>
          </rPr>
          <t>Seiler, Katelyn:</t>
        </r>
        <r>
          <rPr>
            <sz val="9"/>
            <color indexed="81"/>
            <rFont val="Tahoma"/>
            <charset val="1"/>
          </rPr>
          <t xml:space="preserve">
Received data from Cindi Hayes and Brian Young</t>
        </r>
      </text>
    </comment>
    <comment ref="BG85" authorId="0" shapeId="0" xr:uid="{28FA87C8-ACFC-4A1B-A8D8-A2B29F2FA2B8}">
      <text>
        <r>
          <rPr>
            <b/>
            <sz val="9"/>
            <color indexed="81"/>
            <rFont val="Tahoma"/>
            <charset val="1"/>
          </rPr>
          <t>Seiler, Katelyn:</t>
        </r>
        <r>
          <rPr>
            <sz val="9"/>
            <color indexed="81"/>
            <rFont val="Tahoma"/>
            <charset val="1"/>
          </rPr>
          <t xml:space="preserve">
Received data from Cindi Hayes and Brian Young</t>
        </r>
      </text>
    </comment>
    <comment ref="BH85" authorId="0" shapeId="0" xr:uid="{B766B725-CFFD-4806-B865-D170A37F7EF3}">
      <text>
        <r>
          <rPr>
            <b/>
            <sz val="9"/>
            <color indexed="81"/>
            <rFont val="Tahoma"/>
            <charset val="1"/>
          </rPr>
          <t>Seiler, Katelyn:</t>
        </r>
        <r>
          <rPr>
            <sz val="9"/>
            <color indexed="81"/>
            <rFont val="Tahoma"/>
            <charset val="1"/>
          </rPr>
          <t xml:space="preserve">
</t>
        </r>
      </text>
    </comment>
    <comment ref="BI85" authorId="0" shapeId="0" xr:uid="{731C621F-D091-4AA7-81A4-7A56816F8A11}">
      <text>
        <r>
          <rPr>
            <b/>
            <sz val="9"/>
            <color indexed="81"/>
            <rFont val="Tahoma"/>
            <charset val="1"/>
          </rPr>
          <t>Seiler, Katelyn:</t>
        </r>
        <r>
          <rPr>
            <sz val="9"/>
            <color indexed="81"/>
            <rFont val="Tahoma"/>
            <charset val="1"/>
          </rPr>
          <t xml:space="preserve">
</t>
        </r>
      </text>
    </comment>
    <comment ref="BJ85" authorId="0" shapeId="0" xr:uid="{44B17FCF-20C7-4B57-B9C0-F001ACB6FD2E}">
      <text>
        <r>
          <rPr>
            <b/>
            <sz val="9"/>
            <color indexed="81"/>
            <rFont val="Tahoma"/>
            <family val="2"/>
          </rPr>
          <t>Seiler, Katelyn:</t>
        </r>
        <r>
          <rPr>
            <sz val="9"/>
            <color indexed="81"/>
            <rFont val="Tahoma"/>
            <family val="2"/>
          </rPr>
          <t xml:space="preserve">
Received data from Cindi Hayes and Brian Young</t>
        </r>
      </text>
    </comment>
    <comment ref="C86" authorId="0" shapeId="0" xr:uid="{A4FB9A97-04D5-4B83-B513-F743BEF2CD40}">
      <text>
        <r>
          <rPr>
            <b/>
            <sz val="9"/>
            <color indexed="81"/>
            <rFont val="Tahoma"/>
            <charset val="1"/>
          </rPr>
          <t>Seiler, Katelyn:</t>
        </r>
        <r>
          <rPr>
            <sz val="9"/>
            <color indexed="81"/>
            <rFont val="Tahoma"/>
            <charset val="1"/>
          </rPr>
          <t xml:space="preserve">
Received data from Cindi Hayes and Brian Young</t>
        </r>
      </text>
    </comment>
    <comment ref="BG86" authorId="0" shapeId="0" xr:uid="{7B038380-57F5-490F-A9E9-BF2DD02A8D3B}">
      <text>
        <r>
          <rPr>
            <b/>
            <sz val="9"/>
            <color indexed="81"/>
            <rFont val="Tahoma"/>
            <family val="2"/>
          </rPr>
          <t>Seiler, Katelyn:</t>
        </r>
        <r>
          <rPr>
            <sz val="9"/>
            <color indexed="81"/>
            <rFont val="Tahoma"/>
            <family val="2"/>
          </rPr>
          <t xml:space="preserve">
Received data from Cindi Hayes and Brian Young</t>
        </r>
      </text>
    </comment>
    <comment ref="BH86" authorId="0" shapeId="0" xr:uid="{A5768F3A-D91A-4EB6-B6AE-1D60C17BAC57}">
      <text>
        <r>
          <rPr>
            <b/>
            <sz val="9"/>
            <color indexed="81"/>
            <rFont val="Tahoma"/>
            <family val="2"/>
          </rPr>
          <t>Seiler, Katelyn:</t>
        </r>
        <r>
          <rPr>
            <sz val="9"/>
            <color indexed="81"/>
            <rFont val="Tahoma"/>
            <family val="2"/>
          </rPr>
          <t xml:space="preserve">
Received data from Cindi Hayes and Brian Young</t>
        </r>
      </text>
    </comment>
    <comment ref="BI86" authorId="0" shapeId="0" xr:uid="{C1B98CF3-C07C-4C1E-8CBE-094AB6469539}">
      <text>
        <r>
          <rPr>
            <b/>
            <sz val="9"/>
            <color indexed="81"/>
            <rFont val="Tahoma"/>
            <family val="2"/>
          </rPr>
          <t>Seiler, Katelyn:</t>
        </r>
        <r>
          <rPr>
            <sz val="9"/>
            <color indexed="81"/>
            <rFont val="Tahoma"/>
            <family val="2"/>
          </rPr>
          <t xml:space="preserve">
Received data from Cindi Hayes and Brian Young</t>
        </r>
      </text>
    </comment>
    <comment ref="BJ86" authorId="0" shapeId="0" xr:uid="{C96ABFC3-5BD6-4DB3-B17E-1F9BD704D0F5}">
      <text>
        <r>
          <rPr>
            <b/>
            <sz val="9"/>
            <color indexed="81"/>
            <rFont val="Tahoma"/>
            <family val="2"/>
          </rPr>
          <t>Seiler, Katelyn:</t>
        </r>
        <r>
          <rPr>
            <sz val="9"/>
            <color indexed="81"/>
            <rFont val="Tahoma"/>
            <family val="2"/>
          </rPr>
          <t xml:space="preserve">
Received data from Cindi Hayes and Brian Young</t>
        </r>
      </text>
    </comment>
    <comment ref="C87" authorId="0" shapeId="0" xr:uid="{2C18FA33-CC85-41A1-A9B3-19459381D8CF}">
      <text>
        <r>
          <rPr>
            <b/>
            <sz val="9"/>
            <color indexed="81"/>
            <rFont val="Tahoma"/>
            <charset val="1"/>
          </rPr>
          <t>Seiler, Katelyn:</t>
        </r>
        <r>
          <rPr>
            <sz val="9"/>
            <color indexed="81"/>
            <rFont val="Tahoma"/>
            <charset val="1"/>
          </rPr>
          <t xml:space="preserve">
Received data from Cindi Hayes and Brian Young</t>
        </r>
      </text>
    </comment>
    <comment ref="BG87" authorId="0" shapeId="0" xr:uid="{C11FA2DD-E0A5-4FF3-9D24-79637362AD38}">
      <text>
        <r>
          <rPr>
            <b/>
            <sz val="9"/>
            <color indexed="81"/>
            <rFont val="Tahoma"/>
            <family val="2"/>
          </rPr>
          <t>Seiler, Katelyn:</t>
        </r>
        <r>
          <rPr>
            <sz val="9"/>
            <color indexed="81"/>
            <rFont val="Tahoma"/>
            <family val="2"/>
          </rPr>
          <t xml:space="preserve">
Received data from Cindi Hayes and Brian Young</t>
        </r>
      </text>
    </comment>
    <comment ref="BH87" authorId="0" shapeId="0" xr:uid="{5C1F2662-DF8A-4F31-B269-61ED7837021D}">
      <text>
        <r>
          <rPr>
            <b/>
            <sz val="9"/>
            <color indexed="81"/>
            <rFont val="Tahoma"/>
            <family val="2"/>
          </rPr>
          <t>Seiler, Katelyn:</t>
        </r>
        <r>
          <rPr>
            <sz val="9"/>
            <color indexed="81"/>
            <rFont val="Tahoma"/>
            <family val="2"/>
          </rPr>
          <t xml:space="preserve">
Received data from Cindi Hayes and Brian Young</t>
        </r>
      </text>
    </comment>
    <comment ref="BI87" authorId="0" shapeId="0" xr:uid="{9F5CB211-F669-466F-BB7C-E6DAC3FA3465}">
      <text>
        <r>
          <rPr>
            <b/>
            <sz val="9"/>
            <color indexed="81"/>
            <rFont val="Tahoma"/>
            <family val="2"/>
          </rPr>
          <t>Seiler, Katelyn:</t>
        </r>
        <r>
          <rPr>
            <sz val="9"/>
            <color indexed="81"/>
            <rFont val="Tahoma"/>
            <family val="2"/>
          </rPr>
          <t xml:space="preserve">
Received data from Cindi Hayes and Brian Young</t>
        </r>
      </text>
    </comment>
    <comment ref="BJ87" authorId="0" shapeId="0" xr:uid="{B7A37F77-817E-4564-A0E4-35C79F3DC4A3}">
      <text>
        <r>
          <rPr>
            <b/>
            <sz val="9"/>
            <color indexed="81"/>
            <rFont val="Tahoma"/>
            <family val="2"/>
          </rPr>
          <t>Seiler, Katelyn:</t>
        </r>
        <r>
          <rPr>
            <sz val="9"/>
            <color indexed="81"/>
            <rFont val="Tahoma"/>
            <family val="2"/>
          </rPr>
          <t xml:space="preserve">
Received data from Cindi Hayes and Brian Young</t>
        </r>
      </text>
    </comment>
  </commentList>
</comments>
</file>

<file path=xl/sharedStrings.xml><?xml version="1.0" encoding="utf-8"?>
<sst xmlns="http://schemas.openxmlformats.org/spreadsheetml/2006/main" count="4429" uniqueCount="958">
  <si>
    <t>Department</t>
  </si>
  <si>
    <t>Budget Unit or Fund Name and Number</t>
  </si>
  <si>
    <t>Fee Description</t>
  </si>
  <si>
    <t>Payor of Fee</t>
  </si>
  <si>
    <t>Fee Amount</t>
  </si>
  <si>
    <t>Frequency</t>
  </si>
  <si>
    <t>Revenue Deposit Location (Fund)</t>
  </si>
  <si>
    <t>Year Last Revised</t>
  </si>
  <si>
    <t>Code and/or Admin Rules Cite</t>
  </si>
  <si>
    <t>Number of FY 2021 Payors</t>
  </si>
  <si>
    <t>FY 2021 Total Revenue</t>
  </si>
  <si>
    <t>Number of FY 2022 Payors</t>
  </si>
  <si>
    <t>FY 2022 Total Revenue</t>
  </si>
  <si>
    <t>Where is the fee amount listed? C=Code; R=Rule; N=Neither</t>
  </si>
  <si>
    <t>Expenditures</t>
  </si>
  <si>
    <t>Additional Comments</t>
  </si>
  <si>
    <t>CBC District 1</t>
  </si>
  <si>
    <t>Supervision Fees: Fee charged of all probation or parole offenders on supervision to the district.</t>
  </si>
  <si>
    <t>Offenders</t>
  </si>
  <si>
    <t>Per Supervision</t>
  </si>
  <si>
    <t>Operating Budget</t>
  </si>
  <si>
    <t>905.14.</t>
  </si>
  <si>
    <t>C</t>
  </si>
  <si>
    <t>Staff and operating costs for field services' expenditures</t>
  </si>
  <si>
    <t>Appropriations reduced to account for local income</t>
  </si>
  <si>
    <t xml:space="preserve">Sex Offender Fee: Fee charged to sex offenders under supervision to offset the cost of assessment and treatment. </t>
  </si>
  <si>
    <t>Sex Offenders</t>
  </si>
  <si>
    <t>$1500 Effective 7/1/16</t>
  </si>
  <si>
    <t>N</t>
  </si>
  <si>
    <t>Staff and operating costs for sex offender program expenditures</t>
  </si>
  <si>
    <t>Residential Rent Regular: Rent fees charged to probation, OWI, or work release offenders residing in a residential facility.</t>
  </si>
  <si>
    <t>$20 Effective 8/1/15</t>
  </si>
  <si>
    <t>per day</t>
  </si>
  <si>
    <t>Staff and operating costs for residential expenditures.</t>
  </si>
  <si>
    <t>Residential Rent OWI:  Rent fees charged to OWI offenders residing in a residential facility.</t>
  </si>
  <si>
    <t>$23 Effective 8/1/15</t>
  </si>
  <si>
    <t>Ended 7/1/17</t>
  </si>
  <si>
    <t>Day Reporting Rent: Fees charged to residential offenders placed on day reporting status</t>
  </si>
  <si>
    <t>$10 Effective 8/1/15</t>
  </si>
  <si>
    <t>Urinalysis Re-testing Fee:  When an offender contests a positive "in-house method' UA screen, the specimen is forwarded to the lab.  If the lab result is also positive, the offender is required to reimburse the dept the cost of the lab screening.</t>
  </si>
  <si>
    <t>Actual Cost</t>
  </si>
  <si>
    <t>per lab verification</t>
  </si>
  <si>
    <t>Batterers' Education Program Fees: Charged to offenders who are court-ordered to attend weekly groups for a 12-week period.</t>
  </si>
  <si>
    <t>$50 Intake Plus $25 Per Group</t>
  </si>
  <si>
    <t>per group</t>
  </si>
  <si>
    <t>???</t>
  </si>
  <si>
    <t>Iowa Code 708.2B</t>
  </si>
  <si>
    <t>Staff for the Batterers' Education Program</t>
  </si>
  <si>
    <t>Facility Laundry Fees: Fees charged to residential offenders for use of laundry machines and soap to do their laundry.</t>
  </si>
  <si>
    <t>weekly</t>
  </si>
  <si>
    <t>????</t>
  </si>
  <si>
    <t>Operating costs for the residential expenditures</t>
  </si>
  <si>
    <t>CBC District 2</t>
  </si>
  <si>
    <t>Supervision Fee</t>
  </si>
  <si>
    <t>Probation / Parole Clients</t>
  </si>
  <si>
    <t>Per Client</t>
  </si>
  <si>
    <t>Funds are used to pay for Probation/Parole Officer staff, and District-wide operational expenses, such as staff training, utilities, rent, etc.</t>
  </si>
  <si>
    <t>Residential Rent</t>
  </si>
  <si>
    <t>Residential Center Clients</t>
  </si>
  <si>
    <t>$20 / $25 For OWI Tx. Clients</t>
  </si>
  <si>
    <t>Per Client Per Day</t>
  </si>
  <si>
    <t>Funds are used to pay for Residential Center staff and other District positions, and District-wide operational expenses, such as staff training, utilities, rent, food purchases, etc.</t>
  </si>
  <si>
    <t>State Residential Clients pay $20/day @ Ft. Dodge, Marshalltown &amp; Mason City Residential Centers, which includes 3 meals/day; Residential Clients pay $25/day if OWI 321J Client, to partially offset OWI Assessment &amp; Treatment expenses contracted by District with private Substance Abuse Treatment Agency</t>
  </si>
  <si>
    <t>Polygraph Examinations</t>
  </si>
  <si>
    <t>Sex Offender Treatment Program Clients</t>
  </si>
  <si>
    <t>$175 / $300 For Fed Probation Clients</t>
  </si>
  <si>
    <t>Per (Required) Client</t>
  </si>
  <si>
    <t>Funds are used to pay for operational support costs for the Sex Offender Treatment Program, including the supply cost for the Polygraph</t>
  </si>
  <si>
    <t>Psychological Sexual Assessments / Evaluations</t>
  </si>
  <si>
    <t>$300 / $700 For Fed Probation Clients</t>
  </si>
  <si>
    <t>Funds are used to pay for operational support costs for the Sex Offender Treatment Program, including the evaluation cost for the Assessment</t>
  </si>
  <si>
    <t>Iowa Domestic Abuse Program Fee / Batterers' Education Program Fee / Moving On Group Fee</t>
  </si>
  <si>
    <t>IDAP Clients / BEP Clients / Women Clients</t>
  </si>
  <si>
    <t>Per Client Per 24 Week Session + Intake</t>
  </si>
  <si>
    <t>Funds are used to pay for District staff who coordinate and facilitate IDAP / BEP / Moving On</t>
  </si>
  <si>
    <t>Local income consists of a $25 intake fee and a $25 weekly group fee - client is required to complete 24 weekly sessions</t>
  </si>
  <si>
    <t>ABEL Test</t>
  </si>
  <si>
    <t>Fee covers cost of test evaluation and processing</t>
  </si>
  <si>
    <t>Since 2018, the ABEL Test Fee has been included in the SO Treatment Program 'Lifetime' Fee.</t>
  </si>
  <si>
    <t>Sex Offender Treatment Program Fee</t>
  </si>
  <si>
    <t>Per Client Per Week/Per Month</t>
  </si>
  <si>
    <t>Funds are used to pay for operational support costs for the Sex Offender Treatment Program</t>
  </si>
  <si>
    <t>Since 2018, the weekly SO Treatment Group Fee has been replaced by the SO Treatment Program 'Lifetime' Fee.</t>
  </si>
  <si>
    <t>Sex Offender Treatment Fee</t>
  </si>
  <si>
    <t>$1,500 "Lifetime"</t>
  </si>
  <si>
    <t>CALM Group Fee</t>
  </si>
  <si>
    <t>Anger Management Clients</t>
  </si>
  <si>
    <t>Per Client Per Weekly Session</t>
  </si>
  <si>
    <t>Funds are used to pay for the operational support costs associated with this 24-session anger management program</t>
  </si>
  <si>
    <t>Sex Offender Treatment Program Materials Fee</t>
  </si>
  <si>
    <t>Fee covers the cost of purchasing and providing Sex Offender Treatment Program educational materials to all new SOTP clients</t>
  </si>
  <si>
    <t>All new Sex Offender Treatment Program clients are required to purchase the Program educational materials (workbooks), which are theirs then to keep throughout their Program participation and upon completion. Since 2018, the Materials cost is included in the SO Treatment Program 'Lifetime' Fee.</t>
  </si>
  <si>
    <t>Sex Offender Registry Modification Fees</t>
  </si>
  <si>
    <t>Sex Offenders Requesting Modification to Registry Requirements</t>
  </si>
  <si>
    <t>$50 - Application / $550 - Evaluation</t>
  </si>
  <si>
    <t>Funds are used to pay for Dept. services of application review, client psychological evaluation and staff recommendation to Court, provided by District Psychologist</t>
  </si>
  <si>
    <t>UA Confirmation Processing Fee - Deny Positive</t>
  </si>
  <si>
    <t>Any Client Who Denies A Positive UA Test &amp; Requests A Confirmation</t>
  </si>
  <si>
    <t>$30 (Expenditure Offset)</t>
  </si>
  <si>
    <t>Fee covers the cost of an UA laboratory confirmation test</t>
  </si>
  <si>
    <t>Any client who tests positive for drug use during an in-house UA test, but denies those test results may request a professional laboratory confirmation AND will be required to pay for the cost of that lab confirmation</t>
  </si>
  <si>
    <t>Linen Fees</t>
  </si>
  <si>
    <t>$25 (Expenditure Offset)</t>
  </si>
  <si>
    <t>Fee covers the cost of purchasing and providing bed linens to all Residential Center clients</t>
  </si>
  <si>
    <t>All Residential Center clients upon arrival at one of our facilities is required to purchase a new set of bed linens, which is theirs to keep when they leave the facility.  Fee increased from $15 to $25 in FY2014</t>
  </si>
  <si>
    <t>GPS Equipment Damage Assessment</t>
  </si>
  <si>
    <t>Any Applicable Client</t>
  </si>
  <si>
    <t>Varies Based on Particular Equipment</t>
  </si>
  <si>
    <t>CBC District 3</t>
  </si>
  <si>
    <t>SOTP</t>
  </si>
  <si>
    <t>one time</t>
  </si>
  <si>
    <t>cost for class supplies and instructor time</t>
  </si>
  <si>
    <t>Offenders are charged actual cost</t>
  </si>
  <si>
    <t>SO Aftercare</t>
  </si>
  <si>
    <t>Sex Offender Modification Fee</t>
  </si>
  <si>
    <t>RET Classes/ACT</t>
  </si>
  <si>
    <t>$50 / $100</t>
  </si>
  <si>
    <t>per class</t>
  </si>
  <si>
    <t>TB Testing</t>
  </si>
  <si>
    <t>Cost</t>
  </si>
  <si>
    <t>per test</t>
  </si>
  <si>
    <t>cost of tests performed at local health clinics</t>
  </si>
  <si>
    <t>UA Confirmation</t>
  </si>
  <si>
    <t>cost of submitting second test to outside lab for confirmation testing</t>
  </si>
  <si>
    <t>Pays for all support expenditures which are not covered by appropriations</t>
  </si>
  <si>
    <t>Rent</t>
  </si>
  <si>
    <t>daily</t>
  </si>
  <si>
    <t>Meals</t>
  </si>
  <si>
    <t>Damage Reimbursement</t>
  </si>
  <si>
    <t>per incident</t>
  </si>
  <si>
    <t>cost of damage incurred</t>
  </si>
  <si>
    <t>Linens</t>
  </si>
  <si>
    <t>per purchase</t>
  </si>
  <si>
    <t>Discontinued FY2019</t>
  </si>
  <si>
    <t>cost of linens purchased from local charity</t>
  </si>
  <si>
    <t>Phone Card</t>
  </si>
  <si>
    <t>Discontinued FY2015</t>
  </si>
  <si>
    <t>cost of phone card purchased</t>
  </si>
  <si>
    <t>GPS Rental</t>
  </si>
  <si>
    <t>$5/day</t>
  </si>
  <si>
    <t>daiy</t>
  </si>
  <si>
    <t>Dishes</t>
  </si>
  <si>
    <t>$1 each</t>
  </si>
  <si>
    <t>Locker paddlocks</t>
  </si>
  <si>
    <t>$10/$12</t>
  </si>
  <si>
    <t>Drug Patch</t>
  </si>
  <si>
    <t>RWS Drug Test</t>
  </si>
  <si>
    <t>Random Drug Test</t>
  </si>
  <si>
    <t>Technology</t>
  </si>
  <si>
    <t>Offender</t>
  </si>
  <si>
    <t>CBC District 4</t>
  </si>
  <si>
    <t>Supervision Enrollment Fee</t>
  </si>
  <si>
    <t>Offenders Placed Under our Supervision</t>
  </si>
  <si>
    <t>Section 905.14</t>
  </si>
  <si>
    <t>Appropriation Reduced to account for Local Revenue generated.</t>
  </si>
  <si>
    <t>Sex Offender Treatment Program</t>
  </si>
  <si>
    <t>Per Psycho-Sexual Evaluation</t>
  </si>
  <si>
    <t>No Longer Use 12/1/15</t>
  </si>
  <si>
    <t>Cost of Test</t>
  </si>
  <si>
    <t>Per weekly session</t>
  </si>
  <si>
    <t>N FY17 collect 1500.00</t>
  </si>
  <si>
    <t>Cost of Service Provider</t>
  </si>
  <si>
    <t>Sex Offender Polygraphs</t>
  </si>
  <si>
    <t>Per Examination</t>
  </si>
  <si>
    <t>N to include all SOTP Fees</t>
  </si>
  <si>
    <t>Cost of Polygraph</t>
  </si>
  <si>
    <t>OWI Treatment Fees</t>
  </si>
  <si>
    <t>No longer use 11/01/2017</t>
  </si>
  <si>
    <t>Cost of OWI Treatment with Contractor.</t>
  </si>
  <si>
    <t>Offender pays all cost directly to provider</t>
  </si>
  <si>
    <t>Daily Rent Fee</t>
  </si>
  <si>
    <t>Day</t>
  </si>
  <si>
    <t>Pays for District operations</t>
  </si>
  <si>
    <t>Residential Day Reporting Charge</t>
  </si>
  <si>
    <t>Daily Fee</t>
  </si>
  <si>
    <t>CBC District 5</t>
  </si>
  <si>
    <t>per supervision</t>
  </si>
  <si>
    <t>Helps to fund expenditures in field operations, such as professional contracts, UA kits/supplies, utilities, rental expense for satellite offices, maintenance on the buildings, etc.</t>
  </si>
  <si>
    <t># of transactions, not number of payors - per supervision means that the offender is not charged a supervision fee per charge that they are on to us, but instead each break in supervision creates a new supervision and thus a new supervision fee.</t>
  </si>
  <si>
    <t>$19 / $21</t>
  </si>
  <si>
    <t>Helps to fund local expenditures that support residential operations, such as food, utilities, UA kits/supplies, maintenance on the buildings, etc.</t>
  </si>
  <si>
    <t>Capacity is 168 at one time plus day reporters.</t>
  </si>
  <si>
    <t>Residential Linen Fee</t>
  </si>
  <si>
    <t>flat fee</t>
  </si>
  <si>
    <t>Offsets local expenditures for the cost of the linens</t>
  </si>
  <si>
    <t># of transactions, not number of payors</t>
  </si>
  <si>
    <t>Residential Laundry Fee</t>
  </si>
  <si>
    <t>Offsets local expenditures for the utilities used and maintenance on the washing machines/replacement of machines</t>
  </si>
  <si>
    <t>Physicals</t>
  </si>
  <si>
    <t>one-time</t>
  </si>
  <si>
    <t>Offsets local expenditures for the cost of the physicals</t>
  </si>
  <si>
    <t>Residential Drinking Glass fee</t>
  </si>
  <si>
    <t>Offsets local expenditures for the cost of the drinking glasses</t>
  </si>
  <si>
    <t>Residential Padlock fee</t>
  </si>
  <si>
    <t>Offsets local expenditures for the cost of the padlocks and the locking cabinets that are used in the residential facilities for offender use</t>
  </si>
  <si>
    <t>Urinalysis Confirmation Fee</t>
  </si>
  <si>
    <t>Offsets local expenditures for the cost of the UA confirmation paid to a vendor</t>
  </si>
  <si>
    <t>BEP Group Fees</t>
  </si>
  <si>
    <t>Offsets local expenditures linked to the BEP program (local salaries and materials)</t>
  </si>
  <si>
    <t>BEP Intake</t>
  </si>
  <si>
    <t>Sex Offender Polygraph / Plethysmograph</t>
  </si>
  <si>
    <t>as necessary</t>
  </si>
  <si>
    <t>Offsets local expenditures linked to these services, such as equipment, materials, and locally funded sex offender salaries</t>
  </si>
  <si>
    <t>Sex Offender Group Fee</t>
  </si>
  <si>
    <t>Sex Offender Individual Treatment</t>
  </si>
  <si>
    <t>per occurrence</t>
  </si>
  <si>
    <t>Sex Offender Psychosexual Evaluation</t>
  </si>
  <si>
    <t>Community Service Fee</t>
  </si>
  <si>
    <t>Non-Supervised Offenders</t>
  </si>
  <si>
    <t>Offsets local expenditures linked to monitoring community service records for non-supervised offenders</t>
  </si>
  <si>
    <t>Returned Check Fee (NSF)</t>
  </si>
  <si>
    <t>per occrnc</t>
  </si>
  <si>
    <t>Offsets local expenditures linked to the fee charged by the bank for the NSF charge</t>
  </si>
  <si>
    <t>Clients</t>
  </si>
  <si>
    <t>Residential Rent - Treatment</t>
  </si>
  <si>
    <t>Capacity is 120 at one time</t>
  </si>
  <si>
    <t>CBC District 6</t>
  </si>
  <si>
    <t>Fee for Probation / Parole Supervision</t>
  </si>
  <si>
    <t>per charge</t>
  </si>
  <si>
    <t>Pays for District personnel</t>
  </si>
  <si>
    <t>A= Sixth District Fee System Data Base
B= Converted to state-wide fee system on Dec. 2, 2013</t>
  </si>
  <si>
    <t>Fee for Sex Offenders to Pay for Their Programming</t>
  </si>
  <si>
    <t xml:space="preserve">flat fee </t>
  </si>
  <si>
    <t>Pays for daily operations</t>
  </si>
  <si>
    <t>Fee for Performing a Substance Abuse Evaluation</t>
  </si>
  <si>
    <t>N/A</t>
  </si>
  <si>
    <t>No longer doing substance abuse evaluations</t>
  </si>
  <si>
    <t>Fee for BEP</t>
  </si>
  <si>
    <t>Clients normally make weekly payments causing a high degree of overlap in the two data fee systems used in 2014 during the transition.
A= Sixth District Fee System Data Base
B= Converted to state-wide fee system on Dec. 2, 2013</t>
  </si>
  <si>
    <t>Fee for Submitting UA Test for Confirmation of + or -</t>
  </si>
  <si>
    <t>Pays for drug test to verify if + or -</t>
  </si>
  <si>
    <t>Daily Rent Fee for Staying in a Residential Facility</t>
  </si>
  <si>
    <t>Daily Rent Fee Residential with OWI Programming</t>
  </si>
  <si>
    <t>Fee for Bedding While in Residential Facility. Offender Keeps When They Leave. Started 7/1/2009.</t>
  </si>
  <si>
    <t>Fee for Washing Resident Bedding While in Residential Facility. Prior to 7/1/2009.</t>
  </si>
  <si>
    <t>Fee to Cover Bus Passes for Resident Travel</t>
  </si>
  <si>
    <t>Monthly flat fee</t>
  </si>
  <si>
    <t>CBC District 7</t>
  </si>
  <si>
    <t>Offsets District operations</t>
  </si>
  <si>
    <t>OWI Residential Rent</t>
  </si>
  <si>
    <t xml:space="preserve">Batterers Education Program </t>
  </si>
  <si>
    <t>per session</t>
  </si>
  <si>
    <t>Offsets Group Facilitators costs</t>
  </si>
  <si>
    <t>$1500 Effective 10/1/2016</t>
  </si>
  <si>
    <t>$50 Application / $550 Evaluation</t>
  </si>
  <si>
    <t>CBC District 8</t>
  </si>
  <si>
    <t>Supversision Fee</t>
  </si>
  <si>
    <t>$300 Enrollment</t>
  </si>
  <si>
    <t>Pays for District Operations</t>
  </si>
  <si>
    <t>*Number of Transactions-not offenders</t>
  </si>
  <si>
    <t>Residential Fee</t>
  </si>
  <si>
    <t>$20 / Day</t>
  </si>
  <si>
    <t>Daily</t>
  </si>
  <si>
    <t>Weekend Dorm Sanction</t>
  </si>
  <si>
    <t>$25 / Day</t>
  </si>
  <si>
    <t>Sex Offender Program</t>
  </si>
  <si>
    <t>Sex Offender Clients</t>
  </si>
  <si>
    <t>$1,250 / Year</t>
  </si>
  <si>
    <t>Iowa Domestic Abuse</t>
  </si>
  <si>
    <t>Male and Female Clients</t>
  </si>
  <si>
    <t>$500 Enrollment</t>
  </si>
  <si>
    <t>Flat Fee</t>
  </si>
  <si>
    <t>Urinalysis Confirmation</t>
  </si>
  <si>
    <t>Positive UA client who denies use &amp; requests confirmation</t>
  </si>
  <si>
    <t>$15 / Test</t>
  </si>
  <si>
    <t>Hair Test Confirmatoin</t>
  </si>
  <si>
    <t>$60 / Test</t>
  </si>
  <si>
    <t>Year</t>
  </si>
  <si>
    <t>Central Office</t>
  </si>
  <si>
    <t>Interstate Compact (0460) - Application Fee</t>
  </si>
  <si>
    <t>Per Case</t>
  </si>
  <si>
    <t>460 - Interstate Compact Fund</t>
  </si>
  <si>
    <t>904.117,907B.4</t>
  </si>
  <si>
    <t>To offset costs of complying with the interstate compact for adult offender supervision in ch.907B.4</t>
  </si>
  <si>
    <t>Fort Madison</t>
  </si>
  <si>
    <t>Pay For Stay</t>
  </si>
  <si>
    <t>Incarceration Fee</t>
  </si>
  <si>
    <t>per transaction</t>
  </si>
  <si>
    <r>
      <rPr>
        <sz val="8"/>
        <color rgb="FF000000"/>
        <rFont val="Arial"/>
      </rPr>
      <t>Pay to Stay is a direct offset to GF expenditures</t>
    </r>
    <r>
      <rPr>
        <sz val="8"/>
        <color rgb="FF000000"/>
        <rFont val="Arial"/>
      </rPr>
      <t>; 6% charged for offender store orders (e.g.; personal clothing, commissary, etc.).</t>
    </r>
  </si>
  <si>
    <t>Incarceration Fee, 6% surcharge on all offender purchases</t>
  </si>
  <si>
    <t>House Rent</t>
  </si>
  <si>
    <t>State Employees</t>
  </si>
  <si>
    <t>Monthly</t>
  </si>
  <si>
    <t>Direct offsets to GF expenditures</t>
  </si>
  <si>
    <t>Offset for maintenance costs and general expenses</t>
  </si>
  <si>
    <t>Building Rent</t>
  </si>
  <si>
    <t>Lee County Health Department</t>
  </si>
  <si>
    <t>28E</t>
  </si>
  <si>
    <t>County</t>
  </si>
  <si>
    <t>Jail $3.25/meal -- Juvenile $3.50/meal</t>
  </si>
  <si>
    <t>We prepare meals for the County Jail and Juvenile Center</t>
  </si>
  <si>
    <t>Debitek Card Fees</t>
  </si>
  <si>
    <t>Institutional Visitors</t>
  </si>
  <si>
    <t>per card</t>
  </si>
  <si>
    <t>Direct offset to expenditures-Commissary fund</t>
  </si>
  <si>
    <t>Fee for purchase of Debitek card to use in vending machines on site</t>
  </si>
  <si>
    <t>Medical Co-Pays</t>
  </si>
  <si>
    <t>Per Office Visit</t>
  </si>
  <si>
    <t>Direct offset to GF expenditures</t>
  </si>
  <si>
    <t>Offset medical expenses</t>
  </si>
  <si>
    <t>Copies</t>
  </si>
  <si>
    <t>Individuals Requesting Information</t>
  </si>
  <si>
    <t>$0.15 Per Copy</t>
  </si>
  <si>
    <t>per request</t>
  </si>
  <si>
    <t>Offset office supplies</t>
  </si>
  <si>
    <t>Account Overdraft Fee</t>
  </si>
  <si>
    <t>Anamosa</t>
  </si>
  <si>
    <t>Per Transaction</t>
  </si>
  <si>
    <r>
      <rPr>
        <sz val="8"/>
        <color rgb="FF000000"/>
        <rFont val="Arial"/>
      </rPr>
      <t>Pay to Stay is a direct offset to GF expenditures</t>
    </r>
    <r>
      <rPr>
        <sz val="8"/>
        <color rgb="FF000000"/>
        <rFont val="Arial"/>
      </rPr>
      <t>; 6% charged for offender store orders (e.g.; personal clothing, commissary, etc.).</t>
    </r>
  </si>
  <si>
    <t>Locker Rent</t>
  </si>
  <si>
    <t>Visitors &amp; Staff at ASP</t>
  </si>
  <si>
    <t>per use</t>
  </si>
  <si>
    <t>Rent for lockers available in lobby</t>
  </si>
  <si>
    <t>Varies</t>
  </si>
  <si>
    <t>monthly</t>
  </si>
  <si>
    <t>Weather Station Fee</t>
  </si>
  <si>
    <t>National Weather Service</t>
  </si>
  <si>
    <t>quarterly</t>
  </si>
  <si>
    <t>$3 Per Office Visit</t>
  </si>
  <si>
    <t>Oakdale</t>
  </si>
  <si>
    <t>No in person visits in FY21 &amp; very limted vending in FY22 due to COVID restrictions</t>
  </si>
  <si>
    <r>
      <rPr>
        <sz val="8"/>
        <color rgb="FF000000"/>
        <rFont val="Arial"/>
      </rPr>
      <t>Pay to Stay is a direct offset to GF expenditures</t>
    </r>
    <r>
      <rPr>
        <sz val="8"/>
        <color rgb="FF000000"/>
        <rFont val="Arial"/>
      </rPr>
      <t>; 6% charged for offender store orders (e.g.; personal clothing, commissary, etc.).</t>
    </r>
  </si>
  <si>
    <t>direct offsets to GF expenditures</t>
  </si>
  <si>
    <t>$0.15 Per Copy (+ per 15 minutes for time)</t>
  </si>
  <si>
    <t>Newton</t>
  </si>
  <si>
    <r>
      <rPr>
        <sz val="8"/>
        <color rgb="FF000000"/>
        <rFont val="Arial"/>
      </rPr>
      <t>Pay to Stay is a direct offset to GF expenditures</t>
    </r>
    <r>
      <rPr>
        <sz val="8"/>
        <color rgb="FF000000"/>
        <rFont val="Arial"/>
      </rPr>
      <t>; 6% charged for offender store orders (e.g.; personal clothing, commissary, etc.).</t>
    </r>
  </si>
  <si>
    <t>Private Sector Job Pay</t>
  </si>
  <si>
    <t xml:space="preserve">50% of Private Sector Pay </t>
  </si>
  <si>
    <t>Per Medical Visit</t>
  </si>
  <si>
    <r>
      <rPr>
        <sz val="8"/>
        <color rgb="FF000000"/>
        <rFont val="Arial"/>
      </rPr>
      <t xml:space="preserve">Medical Co-Pays </t>
    </r>
    <r>
      <rPr>
        <sz val="8"/>
        <color rgb="FF000000"/>
        <rFont val="Arial"/>
      </rPr>
      <t>are a direct offset to GF expense</t>
    </r>
  </si>
  <si>
    <t>Institutional Visitors/Offenders</t>
  </si>
  <si>
    <t>direct offset to a non-general fund account</t>
  </si>
  <si>
    <t>Mt. Pleasant</t>
  </si>
  <si>
    <r>
      <rPr>
        <sz val="8"/>
        <color rgb="FF000000"/>
        <rFont val="Arial"/>
      </rPr>
      <t>Pay to Stay is a direct offset to GF expenditures</t>
    </r>
    <r>
      <rPr>
        <sz val="8"/>
        <color rgb="FF000000"/>
        <rFont val="Arial"/>
      </rPr>
      <t>; 6% charged for offender store orders (e.g.; personal clothing, commissary, etc.).</t>
    </r>
  </si>
  <si>
    <t>50% of Private Sector Pay</t>
  </si>
  <si>
    <t>Fees used to offset expense of housing offenders.</t>
  </si>
  <si>
    <r>
      <rPr>
        <sz val="8"/>
        <color rgb="FF000000"/>
        <rFont val="Arial"/>
      </rPr>
      <t xml:space="preserve">Medical Co-Pays </t>
    </r>
    <r>
      <rPr>
        <sz val="8"/>
        <color rgb="FF000000"/>
        <rFont val="Arial"/>
      </rPr>
      <t>are a direct offset to GF expense</t>
    </r>
  </si>
  <si>
    <t>Direct offset to expenditures - Centralized Canteen Account.</t>
  </si>
  <si>
    <t>Staff / Inmates</t>
  </si>
  <si>
    <t>Fee for replacement of Debitek card to use in vending machines on site</t>
  </si>
  <si>
    <t>$0.15 per copy</t>
  </si>
  <si>
    <t>Incoming and Outgoing Email</t>
  </si>
  <si>
    <t>Offenders &amp; Offender's Family &amp; Friends</t>
  </si>
  <si>
    <t>per email</t>
  </si>
  <si>
    <t>Rockwell City</t>
  </si>
  <si>
    <t xml:space="preserve"> off ground income, mileage</t>
  </si>
  <si>
    <t>Per Visit</t>
  </si>
  <si>
    <t>O-Mail</t>
  </si>
  <si>
    <t>Direct offset to expenditures-Men's Fund</t>
  </si>
  <si>
    <t>Clarinda</t>
  </si>
  <si>
    <t>Meal Ticket Sales</t>
  </si>
  <si>
    <t>Clarinda Academy and Staff</t>
  </si>
  <si>
    <t>per meal</t>
  </si>
  <si>
    <t xml:space="preserve">Academy closed in April of 2021. </t>
  </si>
  <si>
    <t>Fee for purchase of Debitek card to use in vending machines on site.  No net receipts in FY11 due to refunds made to inmates charged incorrectly.</t>
  </si>
  <si>
    <t>Mitchellville</t>
  </si>
  <si>
    <t>No visiting FY21</t>
  </si>
  <si>
    <t>Pay to Stay is a direct offset to GF expenditures; 6% charged for offender store orders (e.g.; personal clothing, commissary, etc.).</t>
  </si>
  <si>
    <t>Fort Dodge</t>
  </si>
  <si>
    <r>
      <rPr>
        <sz val="8"/>
        <color rgb="FF000000"/>
        <rFont val="Arial"/>
      </rPr>
      <t>Pay to Stay is a direct offset to GF expenditures</t>
    </r>
    <r>
      <rPr>
        <sz val="8"/>
        <color rgb="FF000000"/>
        <rFont val="Arial"/>
      </rPr>
      <t>; 6% charged for offender store orders (e.g.; personal clothing, commissary, etc.).</t>
    </r>
  </si>
  <si>
    <t>Rest and Remainder</t>
  </si>
  <si>
    <t>per payroll</t>
  </si>
  <si>
    <t>no visiting in FY21</t>
  </si>
  <si>
    <t>Total Revenues</t>
  </si>
  <si>
    <t>The * on the CBC pages represents the number of transactions rather than the number of offenders.</t>
  </si>
  <si>
    <t>The DOC and CBC District Departments are authorized by law to charge offenders for certain services.  Offenders are placed on a payment plan and receipts are collected while the offender is under</t>
  </si>
  <si>
    <t>correctional supervision.  Receipts per offender cross fiscal years.</t>
  </si>
  <si>
    <t>Some of the receipts generated from fees are recorded as expenditure offsets  (Urinalysis (UA) Re-Testing Fee) rather than a receipt.  For example, the UA test is charged when an offender claims</t>
  </si>
  <si>
    <t>that the test is inaccurate.   A sample is sent to a different lab; if the test result is the same as that of the original test, the offender is charged for the cost of the lab work.</t>
  </si>
  <si>
    <t>The appropriate line item expenditure is credited when the offender pays the fee so that expenditures are not overstated.</t>
  </si>
  <si>
    <t>Unless otherwise stated, all Prison and CBC Local Other Revenues are offset by GF or Other Operating Expenses.</t>
  </si>
  <si>
    <t>Information as submitted by the Department/Agency in November 2022.</t>
  </si>
  <si>
    <t>Information as submitted by the Department/Agency in December 2022</t>
  </si>
  <si>
    <r>
      <t>Net Revenues</t>
    </r>
    <r>
      <rPr>
        <b/>
        <sz val="10"/>
        <color rgb="FFFF0000"/>
        <rFont val="Arial"/>
        <family val="2"/>
      </rPr>
      <t xml:space="preserve"> (not counting payments to outside vendors)</t>
    </r>
  </si>
  <si>
    <t>Credits Used Against Revenues</t>
  </si>
  <si>
    <t>Gross Revenues</t>
  </si>
  <si>
    <t>Iowa Code section 80B.11B</t>
  </si>
  <si>
    <t>ILEA operating budget</t>
  </si>
  <si>
    <t>$125 FY20</t>
  </si>
  <si>
    <t>The agency the person works for</t>
  </si>
  <si>
    <t>Agency Certification for Executive Order 13929</t>
  </si>
  <si>
    <t>ILEA Operating Budget</t>
  </si>
  <si>
    <t>ILEA</t>
  </si>
  <si>
    <t>$45 FY20</t>
  </si>
  <si>
    <t>Radar Manual</t>
  </si>
  <si>
    <t>$75 FY20</t>
  </si>
  <si>
    <t>Standardized Field Sobriety / OWI PDF</t>
  </si>
  <si>
    <t>Basic Training Manual (Flash Drive)</t>
  </si>
  <si>
    <t>$100 FY20</t>
  </si>
  <si>
    <t>Iowa Law Enforcement Charging Manual (Flash Drive)</t>
  </si>
  <si>
    <t>$25 FY20</t>
  </si>
  <si>
    <t>Document or Records Request             (First 10 pages, then $0.25 per page)</t>
  </si>
  <si>
    <t>Miscellaneous Administrative Charges</t>
  </si>
  <si>
    <t>Reserve Officer Academy Testing Only</t>
  </si>
  <si>
    <t>$250 FY20</t>
  </si>
  <si>
    <t>Reserve Officer Academy</t>
  </si>
  <si>
    <t>No Charge</t>
  </si>
  <si>
    <t>Miscellaneous In-Service Training Class</t>
  </si>
  <si>
    <t>Blood Borne Pathogens</t>
  </si>
  <si>
    <t>$50 FY21           $25 FY22</t>
  </si>
  <si>
    <t>Implicit Bias / De-escalation In-Service</t>
  </si>
  <si>
    <t>Online Training</t>
  </si>
  <si>
    <t>$95 FY16         $125 FY20</t>
  </si>
  <si>
    <t>Telecommunicator In-Service 8-Hour School</t>
  </si>
  <si>
    <t>$225 FY10     $250 FY11      $275 FY17     $375 FY20</t>
  </si>
  <si>
    <t>Telecommunicator Basic 40-Hour School</t>
  </si>
  <si>
    <t>Telecommunicator Advanced 16-Hour School</t>
  </si>
  <si>
    <t>Telecommunicator Advanced 8-Hour School</t>
  </si>
  <si>
    <t>Telecommunicator Training</t>
  </si>
  <si>
    <t>$60 FY11          $100 FY16       $125 FY20</t>
  </si>
  <si>
    <t>Jail Medication Management Schools</t>
  </si>
  <si>
    <t>$70 FY10           $75 FY11          $125 FY20</t>
  </si>
  <si>
    <t>Jail Temporary Holding Facility In-Service School</t>
  </si>
  <si>
    <t>$90 FY10           $95 FY11          $150 FY16      $125 FY20</t>
  </si>
  <si>
    <t>Jail Basic Temporary Holding Facility Basic School</t>
  </si>
  <si>
    <t>$140 FY10       $145 FY11        $160 FY16      $250 FY20</t>
  </si>
  <si>
    <t>Jail Administrators In-Service 20-Hour School</t>
  </si>
  <si>
    <t>$250 FY21   $125 FY22</t>
  </si>
  <si>
    <t>Jail Online 20-Hour School</t>
  </si>
  <si>
    <t>$250 FY16     $270 FY17     $375 FY20</t>
  </si>
  <si>
    <t>Jail Basic 40-Hour School</t>
  </si>
  <si>
    <t>Jailer Training</t>
  </si>
  <si>
    <t>$50 FY20</t>
  </si>
  <si>
    <t>Transfer of MMPI-2 to Another Agency (Waiver Required)</t>
  </si>
  <si>
    <t>$200 FY20</t>
  </si>
  <si>
    <t>Administration &amp; Evaluation of MMPI-2</t>
  </si>
  <si>
    <t>$150 FY20</t>
  </si>
  <si>
    <t>Evaluation of MMPI-2</t>
  </si>
  <si>
    <t>$60 FY20</t>
  </si>
  <si>
    <t>Administration of MMPI-2 (Evaluation Pending)</t>
  </si>
  <si>
    <t>Administration of POST at Site Other than ILEA</t>
  </si>
  <si>
    <t>Administration of POST at ILEA (Includes Test Booklet)</t>
  </si>
  <si>
    <t>Sheriff's and Deupties' (ISSDA) Promotional Exam                                                   (ILEA for scoring and mailing:$25)                 (ISSDA: $25 per test received)</t>
  </si>
  <si>
    <t>Firearms Qualification</t>
  </si>
  <si>
    <t>Administration of Physical Fitness Test at ILEA</t>
  </si>
  <si>
    <t>Testing</t>
  </si>
  <si>
    <t>Updated In-Service School Firearms Qualifcation Only)</t>
  </si>
  <si>
    <t>Updated In-Service School</t>
  </si>
  <si>
    <t>$250 FY16     $300 FY20          $500 FY22</t>
  </si>
  <si>
    <t>Technical Collision Investigation School</t>
  </si>
  <si>
    <t>TASER  Instructor Recertification School  (ILEA Certification Fee)</t>
  </si>
  <si>
    <t>TASER  Instructor School                             (ILEA Certification Fee)</t>
  </si>
  <si>
    <t>$300 FY16     $375 FY20</t>
  </si>
  <si>
    <t>Sniper-Observer Rifle School</t>
  </si>
  <si>
    <t>$75 FY16</t>
  </si>
  <si>
    <t>Proctoring of the MMPI-2 and Post Tests School</t>
  </si>
  <si>
    <t>$125 FY16       $150 FY17</t>
  </si>
  <si>
    <t>Precision Driving Instructor Recertification School</t>
  </si>
  <si>
    <t>$500 FY16     $625 FY20</t>
  </si>
  <si>
    <t>Precision Driving Instructor School</t>
  </si>
  <si>
    <t>$175 FY16</t>
  </si>
  <si>
    <t>Open Sight Rifle Instructor Recertification School</t>
  </si>
  <si>
    <t>$275 FY11      $625 FY20</t>
  </si>
  <si>
    <t>Open Sight Rifle Instructor  School</t>
  </si>
  <si>
    <t>$100 FY16       $150 FY20</t>
  </si>
  <si>
    <t>Oleoresin Capsicum Instructor Recertification School</t>
  </si>
  <si>
    <t>$150 FY16</t>
  </si>
  <si>
    <t>Oleoresin Capsicum Instructor School</t>
  </si>
  <si>
    <t>$60 FY16            $25 FY20           $10 FY22</t>
  </si>
  <si>
    <t>Officer Investigations: Back the Blue</t>
  </si>
  <si>
    <t>$15 FY14            $50 FY20</t>
  </si>
  <si>
    <t>Mental Health In-Service</t>
  </si>
  <si>
    <t xml:space="preserve">ILEA </t>
  </si>
  <si>
    <t xml:space="preserve">$50 FY16  </t>
  </si>
  <si>
    <t>Mental Health First Aid</t>
  </si>
  <si>
    <t>$60 FY10           $75 FY11              TBA</t>
  </si>
  <si>
    <t>Media Relations for Law Enforcement School (FBI / LEEDA)</t>
  </si>
  <si>
    <t>$125 FY16      $300 FY20</t>
  </si>
  <si>
    <t>Less Lethal Munitions Instructor Recertification School</t>
  </si>
  <si>
    <t>$475 FY16        $500 FY20</t>
  </si>
  <si>
    <t>Less Lethal Munitions Instructor School</t>
  </si>
  <si>
    <t>$50 FY16           TBA</t>
  </si>
  <si>
    <t>Instructor Development School   (Presented by the Federal Bureau of Investigation)</t>
  </si>
  <si>
    <t>HR-218 / Qualification for Retired Officers</t>
  </si>
  <si>
    <t>TBA</t>
  </si>
  <si>
    <t>Hostage Negotiations School (Presented by the Federal Bureau of Investigations)</t>
  </si>
  <si>
    <t>Honor Guard Units: Training to Honor</t>
  </si>
  <si>
    <t>$35 FY11            $50 FY20</t>
  </si>
  <si>
    <t>Heart Saver, First Aid, AED</t>
  </si>
  <si>
    <t>$550 FY11         TBA</t>
  </si>
  <si>
    <t>First Line Supervision School</t>
  </si>
  <si>
    <t>$135 FY10       $140 FY11        $150 FY16       $175 FY22</t>
  </si>
  <si>
    <t>Firearms Instructor Recertification School</t>
  </si>
  <si>
    <t>$575 FY16     $625 FY20</t>
  </si>
  <si>
    <t>Firearms Instructor School</t>
  </si>
  <si>
    <t>$380 FY21</t>
  </si>
  <si>
    <t>Field Training Officer School</t>
  </si>
  <si>
    <t>$125 FY16</t>
  </si>
  <si>
    <t>Expandable Baton Recertification School</t>
  </si>
  <si>
    <t>Expandable Baton Instructor School</t>
  </si>
  <si>
    <t>Electronic Control Device Instructor School</t>
  </si>
  <si>
    <t>$125 FY16       $150 FY20</t>
  </si>
  <si>
    <t>Defensive Tactics Instructor Recertification School</t>
  </si>
  <si>
    <t>$275 FY16     $625 FY20</t>
  </si>
  <si>
    <t>Defensive Tactics Instructor School</t>
  </si>
  <si>
    <t>$270 FY10     $275 FY11        TBA</t>
  </si>
  <si>
    <t>Crime Scene Photography School</t>
  </si>
  <si>
    <t>N/C</t>
  </si>
  <si>
    <t>Court Security School (presented by Advanced Law Enforcement Readiness Training)</t>
  </si>
  <si>
    <t>$170 FY11         TBA</t>
  </si>
  <si>
    <t>Communications Supervisor School</t>
  </si>
  <si>
    <t>Chemical Munitions Instructor Recertification School</t>
  </si>
  <si>
    <t>$275 FY16</t>
  </si>
  <si>
    <t>Chemical Munitions Instructor School</t>
  </si>
  <si>
    <t>$85 FY16         $150 FY20</t>
  </si>
  <si>
    <t>Bicycle Patrol Officer Instructor Recertification School</t>
  </si>
  <si>
    <t>$180 FY11       $250 FY16     $300 FY20</t>
  </si>
  <si>
    <t>Bicycle Patrol Officer Instructor School</t>
  </si>
  <si>
    <t>$180 FY11       $300 FY20</t>
  </si>
  <si>
    <t>Bicycle Patrol Officer School</t>
  </si>
  <si>
    <t>$150 FY11        $175 FY20</t>
  </si>
  <si>
    <t>Bicycle Maintenance for the Bicycle Patrol Officer School</t>
  </si>
  <si>
    <t>$110 FY11          TBA</t>
  </si>
  <si>
    <t>Basic Criminal Investigation School</t>
  </si>
  <si>
    <t>ASP Baton Instructor Recertification School</t>
  </si>
  <si>
    <t>Specialized Training Courses</t>
  </si>
  <si>
    <t>Officers transferring in from another State</t>
  </si>
  <si>
    <t>Use of Force</t>
  </si>
  <si>
    <t>OWI Detection and Standardized Field Sobriety Trainging</t>
  </si>
  <si>
    <t>$90 FY20</t>
  </si>
  <si>
    <t>Radar</t>
  </si>
  <si>
    <t>$400 FY20</t>
  </si>
  <si>
    <t>Vehicle Operations</t>
  </si>
  <si>
    <t>Implied Consent</t>
  </si>
  <si>
    <t>$300 FY16      $150 FY20</t>
  </si>
  <si>
    <t>Iowa Law Enforcement Emergency Care Provider</t>
  </si>
  <si>
    <t>Data Master / Chemical Testing</t>
  </si>
  <si>
    <t>Criminal Law (18 hrs + Test)</t>
  </si>
  <si>
    <t>Chemical Agents</t>
  </si>
  <si>
    <t>$2,000 FY20</t>
  </si>
  <si>
    <t>Materials, Administration, and Scoring for Certification Exam  (Long Form)</t>
  </si>
  <si>
    <t>$850 FY10     $500 FY11      $850 FY12     $850 FY17    $1,500 FY20</t>
  </si>
  <si>
    <t>Materials, Administration, and Scoring for Certification Exam  (Short Form)</t>
  </si>
  <si>
    <t>Certification Through Examination</t>
  </si>
  <si>
    <t>per person, per class</t>
  </si>
  <si>
    <t>$5 FY20</t>
  </si>
  <si>
    <t>City and county law enforcement, Departments of Transportation and Natural Resources</t>
  </si>
  <si>
    <t>Duplication of  ILEA Badge / Parking Pass</t>
  </si>
  <si>
    <t>Iowa Law Enforcement Academy (ILEA)</t>
  </si>
  <si>
    <t>$225 FY20</t>
  </si>
  <si>
    <t>PIT Training (Optional)</t>
  </si>
  <si>
    <t>TASER user Certification (Optional)</t>
  </si>
  <si>
    <t>Registered Officer Does Not Attend Basic Academy</t>
  </si>
  <si>
    <t>Regional Basic Training Schools Administrative Fee</t>
  </si>
  <si>
    <t>$4,256 FY20</t>
  </si>
  <si>
    <t>ILEA Basic Academy                                 (Short Course: 400 Hrs)</t>
  </si>
  <si>
    <t>$4,000 FY10    $4,606 FY11    $5,697 FY15    $6,000 FY16    $6,240 FY17    $6,650 FY20</t>
  </si>
  <si>
    <t>ILEA Basic Academy                                 (Long Course: 620 Hrs)</t>
  </si>
  <si>
    <t>Law Enforcement Basic Academy</t>
  </si>
  <si>
    <t>Where is the fee amount listed? C=Code; R=Rule; N=neither</t>
  </si>
  <si>
    <t>Added the Membership Campgrounds Registration for FY 2021 and FY 2022.</t>
  </si>
  <si>
    <t>Information as submitted by the Department/Agency in December 2022.</t>
  </si>
  <si>
    <t>Money deposited into State General Fund.</t>
  </si>
  <si>
    <t>R</t>
  </si>
  <si>
    <t>Iowa Code chapter 557B and 61 IAC 25.3(3)</t>
  </si>
  <si>
    <t>General Fund (0001)</t>
  </si>
  <si>
    <t>Annually</t>
  </si>
  <si>
    <t>Membership Campgrounds as defined in Iowa Code chapter 557B.1(5) and Fees in Iowa Code Chapter 557B.7.</t>
  </si>
  <si>
    <t>Membership Campground Registration</t>
  </si>
  <si>
    <t>Membership Campgrounds (General Fund 0001)</t>
  </si>
  <si>
    <t>Attorney General</t>
  </si>
  <si>
    <t>Iowa Code chapter 13C and 61 IAC 24(13C)</t>
  </si>
  <si>
    <t>Professional commercial fundraisers as defined in Iowa Code Section 13C.1(4)</t>
  </si>
  <si>
    <t>Professional commercial fundraiser registration permit fee</t>
  </si>
  <si>
    <t>Professional Commercial Fundraisers (General Fund 0001)</t>
  </si>
  <si>
    <t>Creditors, assignees and debt collectors must pay $50 per year for a notification fee.  Creditors and assignees must also pay a volume fee in addition, the formula for which is set out in Section 537.6203.</t>
  </si>
  <si>
    <t>Fees are used for 5.50 FTE positions including 2.30 attorney FTE's and 3.20 investigator/support staff FTE's in FY 2018.  Also includes misc. associated expenses.</t>
  </si>
  <si>
    <t>Iowa Code section 537.6203 and 61 IAC 22(537)</t>
  </si>
  <si>
    <t>Section 537.6203 was last amended in 2017, but fees and formula have not changed since enactment in 1974</t>
  </si>
  <si>
    <t>Iowa Consumer Credit Code Fund (0294)</t>
  </si>
  <si>
    <t>Various - See comments for fees</t>
  </si>
  <si>
    <t>Certain creditors engaged in consumer credit transactions, assignees of consumer credit debts, and debt collectors if the total debt collected by a debt collector in the preceding calendar year exceeds the threshold amount, or if not, if the total debt collected during the current calendar year exceeds twenty-five thousand dollars. §537.6201(2)</t>
  </si>
  <si>
    <t>Consumer credit/debt collection fees</t>
  </si>
  <si>
    <t xml:space="preserve">The first $100,000 goes to DNR for waste volume reduction and recycling. HSEMD gets up to the second $100,000 collected. These funds are used as cash match for the HMEP grant program.  Because the fund filters through DNR, HSEMD does not have the information on the number of payers.   We did not receive any funds for FY21 or FY22.
</t>
  </si>
  <si>
    <t>Funds are used for Hazardous Materials Emergency Preparedness planning and training.  Additional information can be found within the DNR annual report.</t>
  </si>
  <si>
    <t>Unknown</t>
  </si>
  <si>
    <t>Section 29C.8A</t>
  </si>
  <si>
    <t>Emergency Response Fund (0330)</t>
  </si>
  <si>
    <t>Detail on all fines related to Section 29C.8A maintained by the Department of Natural Resources</t>
  </si>
  <si>
    <t>Civil penalty; amount varies per case</t>
  </si>
  <si>
    <t>Paid by the Defendant</t>
  </si>
  <si>
    <t>Fines imposed in accordance with Section 455B.146, 455B.191, 455B.386, 455B.417, 455B.454, 455B.466, and 455B.477.</t>
  </si>
  <si>
    <t>Homeland Security and Emergency Management Division</t>
  </si>
  <si>
    <t>20016 Legislative Session increased the distribution to PSAPS from 46% to 60%.  Local distribution is based on square area and call counts</t>
  </si>
  <si>
    <t>Per Quarter - $300,000 for administration of the Program, receipt and disposition costs related to 911 service for local 911 service boards, wireless service provider cost recovery, GIS Grants for local 911 service boards, costs related to the virtual consolidation efforts.  Any remaining funds at the end of the year are passed through to the PSAPs (Public Safety Answering Points)</t>
  </si>
  <si>
    <t>Chapter 34A</t>
  </si>
  <si>
    <t>Wireless 911 Surcharge (0046)</t>
  </si>
  <si>
    <t>Monthly to providers and remitted quarterly to the State</t>
  </si>
  <si>
    <t xml:space="preserve">$1.00 per wireless phone, per month </t>
  </si>
  <si>
    <t>Wireless cell phone subscriber</t>
  </si>
  <si>
    <t>Provides funding for emergency communication systems such as mapping and 911 call location using latitude and longitude coordinates including funding for 112 Public Safety Answering Point Systems (PSAPS).</t>
  </si>
  <si>
    <t>Fines collected by the Judicial Branch are not considered fees for this summary.</t>
  </si>
  <si>
    <t>* Court Interpreter Annual CEU Fee and Late Filing Fee were eliminated in 2019.</t>
  </si>
  <si>
    <t>* Court Interpreter Fee for Oral Interpreter Exam - The first time the test is taken, the fee is $250 for residents and $500 for non-residents. This was changed in FY 2016</t>
  </si>
  <si>
    <t>* Court Interpreter Fee for Written Interpreter Exam - The first time the test is taken, the fee is $50 or $100 (resident/non resident).  If part of the exam is passed, the fee is $25 or$50 to re-take.</t>
  </si>
  <si>
    <t xml:space="preserve">*Board of Law Examiners Admission on Motion Fee - Fee changed from $325 to $525 in FY 2014. Fee changed from $525 to $900 in FY18. </t>
  </si>
  <si>
    <t>*Board of Law Examiners Bar Exam Fee - Fee is $550 for applicants who have previously filed an LSR and $800 for all other applicants.</t>
  </si>
  <si>
    <t>* Board of Law Examiners Law Student Late Registration Fee - Fee is no longer a separate fee and has been incorporated into the bar examination fee.</t>
  </si>
  <si>
    <t>*Board of Law Examiners Law Student Registration Fee - Fee is no longer collected</t>
  </si>
  <si>
    <t>*Board of Shorthand Reporters Examination Fee - Fee changed from $100 to $200 in FY 2014.</t>
  </si>
  <si>
    <t>*Board of Shorthand Reporters Annual License Renewal Fee - Fee changed from $60 to $85 in FY 2014.</t>
  </si>
  <si>
    <t>Notes:</t>
  </si>
  <si>
    <t>FY21 Money is deposited in general fund; FY22 into Jury Witness</t>
  </si>
  <si>
    <t>Iowa Court Rule 47.6(2)©</t>
  </si>
  <si>
    <t>FY21 General Fund /
FY22 Jury Witness</t>
  </si>
  <si>
    <t>Due with application</t>
  </si>
  <si>
    <t>Candidate to be Certified Court Interpreter</t>
  </si>
  <si>
    <t>Orientation Registration</t>
  </si>
  <si>
    <t>Office of Professional Regulation (Interpreter Function)</t>
  </si>
  <si>
    <t>Judicial Branch</t>
  </si>
  <si>
    <t xml:space="preserve">This rule/fee is no longer valid. </t>
  </si>
  <si>
    <t>Money is deposited in general fund</t>
  </si>
  <si>
    <t>NA</t>
  </si>
  <si>
    <t>Iowa Court Rule 47.7(4)</t>
  </si>
  <si>
    <t>General Fund</t>
  </si>
  <si>
    <t>Due with late CEU report</t>
  </si>
  <si>
    <t>Certified Court Interpreter</t>
  </si>
  <si>
    <t>Late Filing Fee (Fee eliminated in 2019)</t>
  </si>
  <si>
    <t>Iowa Court Rule 47.7(1)</t>
  </si>
  <si>
    <t>Annual CEU Fee (Fee eliminated in 2019)</t>
  </si>
  <si>
    <t>Resident fee is $65; nonresident fee is $130</t>
  </si>
  <si>
    <t>Iowa Court Rule 47.8(3)</t>
  </si>
  <si>
    <t>Due with registration</t>
  </si>
  <si>
    <t>$65;$130 (in-state; out of state)</t>
  </si>
  <si>
    <t>ALTA Oral Proficiency Exam Fee</t>
  </si>
  <si>
    <t>Resident fee is $250; nonresident fee is $500</t>
  </si>
  <si>
    <t>Iowa Court Rule 47.8(4)</t>
  </si>
  <si>
    <t>$250;$500 (in-state; out of state)</t>
  </si>
  <si>
    <t>Registration Fee for Oral Interpreter Examination</t>
  </si>
  <si>
    <t>*</t>
  </si>
  <si>
    <t xml:space="preserve">First time fee is $50 (resident) &amp; $100 (nonresident); the re-take fee is $25 (resident) &amp; $50 (Nonresident). </t>
  </si>
  <si>
    <t>Iowa Court Rule 47.8(2)</t>
  </si>
  <si>
    <t xml:space="preserve">$50;$100 (in-state; out of state)        </t>
  </si>
  <si>
    <t>Candidates to be Certified Court Interpreter</t>
  </si>
  <si>
    <t>Registration Fee for Written Interpreter Examination</t>
  </si>
  <si>
    <t>Iowa Court Rule 47.8(1)</t>
  </si>
  <si>
    <t>Candidates to be Court Interpreters</t>
  </si>
  <si>
    <t>Application Fee to be Interpreter</t>
  </si>
  <si>
    <t>Fee commenced in FY 2014. Fee changed 11/2/17 from $500 to $800.</t>
  </si>
  <si>
    <t>Deposited in Board of Law Examiners Fund, per Iowa Code section 602.10108</t>
  </si>
  <si>
    <t>Iowa Code section 602.10108; Iowa Court Rule 31.12(2)</t>
  </si>
  <si>
    <t>Board of Law Examiners Fund</t>
  </si>
  <si>
    <t>Due with application for house counsel</t>
  </si>
  <si>
    <t>Candidates for House Counsel Admission</t>
  </si>
  <si>
    <t>House Counsel Application Fee</t>
  </si>
  <si>
    <t>Board of Law Examiners</t>
  </si>
  <si>
    <t>Fee commenced in FY 2015. Fee changed 11/2/17 from $525 to $900.</t>
  </si>
  <si>
    <t>Iowa Code section 602.10108; Iowa Court Rule 31.4(1)</t>
  </si>
  <si>
    <t>Due with application for UBE Admission</t>
  </si>
  <si>
    <t>Candidates for UBE Admission</t>
  </si>
  <si>
    <t>UBE Admission Fee</t>
  </si>
  <si>
    <t>Fee changed 11/2/17 from $525 to $900.</t>
  </si>
  <si>
    <t>Due with application for admission on motion</t>
  </si>
  <si>
    <t>Candidates for Admission on Motion</t>
  </si>
  <si>
    <t>Admission on Motion Fee</t>
  </si>
  <si>
    <t>Fee is $550 for anyone who already filed an LSR in previous years. Fee is $800 for all others.</t>
  </si>
  <si>
    <t>Iowa Code section 602.10108; Iowa Court Rule 31.6</t>
  </si>
  <si>
    <t>Due with application to take bar examination</t>
  </si>
  <si>
    <t>$550;$800</t>
  </si>
  <si>
    <t>Candidates for Admission by Examination</t>
  </si>
  <si>
    <t>Bar Examination Fee</t>
  </si>
  <si>
    <t>This fee is no longer a separate fee.  It is included in the bar exam fee.</t>
  </si>
  <si>
    <t>Iowa Code section 602.10108; Iowa Court Rule 31.2(2)</t>
  </si>
  <si>
    <t>Due with late registration in lieu of regular $25 fee</t>
  </si>
  <si>
    <t xml:space="preserve"> $150;$250</t>
  </si>
  <si>
    <t>Law Students</t>
  </si>
  <si>
    <t>Law Student Late Registration Fee</t>
  </si>
  <si>
    <t>Fee is no longer valid.</t>
  </si>
  <si>
    <t>Iowa Code section 602.10108; Iowa Court Rule 31.2(1)</t>
  </si>
  <si>
    <t>Law Student Registration Fee</t>
  </si>
  <si>
    <t>Deposited in CSR Board Fund, per Iowa Code section 602.3106</t>
  </si>
  <si>
    <t>Iowa Code section 602.3106; Iowa Court Rule 46.7(5)</t>
  </si>
  <si>
    <t>CSR Board Fund</t>
  </si>
  <si>
    <t>Due with each reinstatement application</t>
  </si>
  <si>
    <t>Certified Shorthand Reporters</t>
  </si>
  <si>
    <t>Fee for Reinstatement from Inactive Status</t>
  </si>
  <si>
    <t>Board of Examiners of Shorthand Reporters</t>
  </si>
  <si>
    <t>Iowa Code section 602.3106; Iowa Court Rule 46.7(4)</t>
  </si>
  <si>
    <t>Fee for Reinstatement from Suspension</t>
  </si>
  <si>
    <t>Iowa Code section 602.3106; Iowa Court Rule 46.7(6)</t>
  </si>
  <si>
    <t>Due with each extension application</t>
  </si>
  <si>
    <t>Fee for Extension of Time to Complete Continuing Education</t>
  </si>
  <si>
    <t>Iowa Code section 602.3106; Iowa Court Rule 46.7(1)</t>
  </si>
  <si>
    <t>Due with each application for examination</t>
  </si>
  <si>
    <t>Candidates to be Certified Shorthand Reporters</t>
  </si>
  <si>
    <t>Examination Fee</t>
  </si>
  <si>
    <t>Iowa Code section 602.3106; Iowa Court Rule 46.7(3)</t>
  </si>
  <si>
    <t>Annually, if Report is Late</t>
  </si>
  <si>
    <t>Fee for Late Filing of Annual Renewal</t>
  </si>
  <si>
    <t>Iowa Code section 602.3106; Iowa Court Rule 46.7(2)</t>
  </si>
  <si>
    <t>Annual License Renewal Fee</t>
  </si>
  <si>
    <t>R, C</t>
  </si>
  <si>
    <t>§100 and 661-265.31</t>
  </si>
  <si>
    <t>008X</t>
  </si>
  <si>
    <t>Consumer Fireworks Wholesaler</t>
  </si>
  <si>
    <t>Consumer Fireworks Wholesaler Registration</t>
  </si>
  <si>
    <t>State Fire Marshal (0001-0R72)</t>
  </si>
  <si>
    <t>Public Safety</t>
  </si>
  <si>
    <t>§100 and 661-265.22</t>
  </si>
  <si>
    <t>Varies-see comments for fees</t>
  </si>
  <si>
    <t>Consumer Fireworks Retail Seller</t>
  </si>
  <si>
    <t>Consumer Fireworks Retail Seller License</t>
  </si>
  <si>
    <t>100 amps or less is $25; 101 amps to 200 amps is $35; greater than 200 amps is $35 plus $20 for each additional 100 amps or a fraction thereof.  Each new branch circuit or feeder is $5.  Each inspection requested is $25.  To request an inspection not required by law is $30.  To inspect a field irrigation system is $60.</t>
  </si>
  <si>
    <t>Fees are used for 20.0 FTE positions including 18 full-time inspectors and two supervisors.  Also includes a computer for each inspector.</t>
  </si>
  <si>
    <t>§103 and ARC 661</t>
  </si>
  <si>
    <t>0957</t>
  </si>
  <si>
    <t>Per inspection and re-inspection</t>
  </si>
  <si>
    <t>Varies - see comments for fees</t>
  </si>
  <si>
    <t>Property Owner or person requesting the inspection</t>
  </si>
  <si>
    <t>Permits - Statewide inspection program began March 1, 2009.</t>
  </si>
  <si>
    <t>Electrician and Installers Licensing and Inspection Fund (0957)</t>
  </si>
  <si>
    <t>Apprentice</t>
  </si>
  <si>
    <t>Licensing of electricians began January 1, 2008.</t>
  </si>
  <si>
    <t>Unclassified</t>
  </si>
  <si>
    <t>Included above</t>
  </si>
  <si>
    <t>Included Above</t>
  </si>
  <si>
    <t>3 years</t>
  </si>
  <si>
    <t>Irrigation Systems</t>
  </si>
  <si>
    <t>Air Conditioning Disconnect/Reconnect</t>
  </si>
  <si>
    <t>Signs/Special</t>
  </si>
  <si>
    <t>RE $3,375/ RM $4,500/ REC $3,750</t>
  </si>
  <si>
    <t>RE 45/ RM 12/ REC 10</t>
  </si>
  <si>
    <t>RE $2,175/ RM $4,125/ REC $3,000</t>
  </si>
  <si>
    <t>RE 29/ RM 11/ REC 8</t>
  </si>
  <si>
    <t>75, $375</t>
  </si>
  <si>
    <t>Residential Electrician (RE) $75; Residential Master (RM) $375; Residential Electrical Contractor (REC) $375</t>
  </si>
  <si>
    <t>Contractor</t>
  </si>
  <si>
    <t>Journeyman B</t>
  </si>
  <si>
    <t>The four new fees will be set by Rule.  Legislation effective July 1, 2009 pro-rates fees of licenses since all expire on the same day every three years.</t>
  </si>
  <si>
    <t>Journeyman A</t>
  </si>
  <si>
    <t>They include an Inactive Master License, Residential Contractor, Residential Electrician, and Residential Electrician Trainee.</t>
  </si>
  <si>
    <t>Master B</t>
  </si>
  <si>
    <t>Fees are used for 6.0 FTE positions including three clerks and three temporary persons.  Also includes printer for licenses and file cabinets for paperwork.</t>
  </si>
  <si>
    <t>Master A</t>
  </si>
  <si>
    <t>0 (no new loans were awarded)</t>
  </si>
  <si>
    <t>661-259.207(80GA,ch177)</t>
  </si>
  <si>
    <t>No change since program inception</t>
  </si>
  <si>
    <t>Fire Service Training Bureau</t>
  </si>
  <si>
    <t>Per Loan</t>
  </si>
  <si>
    <t>1% of loan amount</t>
  </si>
  <si>
    <t>Loan Recipient</t>
  </si>
  <si>
    <t>Loan origination fee for Fire Fighting Equipment Revolving Loan Fund program</t>
  </si>
  <si>
    <t>Enrollment-based</t>
  </si>
  <si>
    <t>661.53.2(78GA,HF2492)</t>
  </si>
  <si>
    <t>Fees have always varied</t>
  </si>
  <si>
    <t>Per Class</t>
  </si>
  <si>
    <t>Fire and emergency services courses and tuition, conferences, publications, materials, and other</t>
  </si>
  <si>
    <t>Included Below</t>
  </si>
  <si>
    <t>1316 (multiple retests offered  free due to scoring issues)</t>
  </si>
  <si>
    <t>1298 (multiple retests offered  free due to scoring issues)</t>
  </si>
  <si>
    <t>§100B; 661-251.201, 661-251.203</t>
  </si>
  <si>
    <t>Per Test</t>
  </si>
  <si>
    <t>Varies ($25 - 50 per test)</t>
  </si>
  <si>
    <t>Firefighter certification</t>
  </si>
  <si>
    <t>Fees do not support the program, but are transferred to the general fund</t>
  </si>
  <si>
    <t>§100; 661-200.4(7)f</t>
  </si>
  <si>
    <t>General Fund - 0001</t>
  </si>
  <si>
    <t>As required</t>
  </si>
  <si>
    <t>$150.00 per inspection</t>
  </si>
  <si>
    <t>Suitability inspection for possible health care, group home, elder group home, assisted living facility, adult day services</t>
  </si>
  <si>
    <t>§100; 661-200.4(7)e</t>
  </si>
  <si>
    <t>$125 per reinspection</t>
  </si>
  <si>
    <t>Second (or subsequent) reinsertion of health care, group home, elder group home, assisted living facility, adult day services program</t>
  </si>
  <si>
    <t>§100; 661-200.4(7)d</t>
  </si>
  <si>
    <t>Annual</t>
  </si>
  <si>
    <t>$25 per facility</t>
  </si>
  <si>
    <t>Inspection of licensed child care facility</t>
  </si>
  <si>
    <t>§100; 661-200.4(7)c</t>
  </si>
  <si>
    <t>$75 per facility</t>
  </si>
  <si>
    <t>Inspection of adult day services program</t>
  </si>
  <si>
    <t>§100; 661-200.4(7)b</t>
  </si>
  <si>
    <t>$10.00 per bed</t>
  </si>
  <si>
    <t>Inspection of licensed assisted living facility</t>
  </si>
  <si>
    <t>Inspection of certified elder group home</t>
  </si>
  <si>
    <t>§100; 661-200.4(7)a</t>
  </si>
  <si>
    <t>$2.50 per bed</t>
  </si>
  <si>
    <t>Inspection of licensed group home</t>
  </si>
  <si>
    <t>Inspection of licensed health care facility</t>
  </si>
  <si>
    <t>§103A.23; 661-16.610</t>
  </si>
  <si>
    <t>Modular installation replacement seal</t>
  </si>
  <si>
    <t>Modular installation seal</t>
  </si>
  <si>
    <t>Modular code compliance seal - Replacement seal</t>
  </si>
  <si>
    <t>Modular code compliance seal - B, C, D, E, etc prefixes</t>
  </si>
  <si>
    <t>Modular code compliance seal - No prefix or "A" prefix</t>
  </si>
  <si>
    <t xml:space="preserve">§103A; 661-372.4 </t>
  </si>
  <si>
    <t>State Fire Marshal</t>
  </si>
  <si>
    <t>Manufactured home retailer supplemental statement fee for change of business name or business location</t>
  </si>
  <si>
    <t xml:space="preserve">§103A; 661-16.622 </t>
  </si>
  <si>
    <t>"Independent Manufactured Home Installer Certification"</t>
  </si>
  <si>
    <t>Licensed manufactured home retailer "Installer Certification - Application Amendment"</t>
  </si>
  <si>
    <t>3 Year</t>
  </si>
  <si>
    <t>Licensed manufactured home retailer "Installer Certification"</t>
  </si>
  <si>
    <t xml:space="preserve">§103A; 661-372.8 </t>
  </si>
  <si>
    <t>Increased 1/1/07</t>
  </si>
  <si>
    <t>Manufactured home retailers, manufacturers or distributors license</t>
  </si>
  <si>
    <t>§103A.54; 661-16.625</t>
  </si>
  <si>
    <t>Ground support and anchoring system Approval</t>
  </si>
  <si>
    <t>Manufactured home installation replacement seal</t>
  </si>
  <si>
    <t>Manufactured home installation seal</t>
  </si>
  <si>
    <t>§103A; 661-303.5</t>
  </si>
  <si>
    <t>During construction</t>
  </si>
  <si>
    <t>Energy review</t>
  </si>
  <si>
    <t>§103A; 661-300.5</t>
  </si>
  <si>
    <t>July 2007</t>
  </si>
  <si>
    <t>To Be Determined</t>
  </si>
  <si>
    <t>Inspection of non-state owned buildings receiving state appropriation</t>
  </si>
  <si>
    <t>§103A.10A; 661-300.5</t>
  </si>
  <si>
    <t>Inspection of Regents buildings</t>
  </si>
  <si>
    <t>Inspection of state owned buildings (other than Regents buildings)</t>
  </si>
  <si>
    <t>§103A; 661-300.4</t>
  </si>
  <si>
    <t>January 2007</t>
  </si>
  <si>
    <t>Per Submittal</t>
  </si>
  <si>
    <t>Architectural Firms</t>
  </si>
  <si>
    <t>Fire alarm system plan review - greater than $20,000</t>
  </si>
  <si>
    <t>Fire alarm system plan review - more than $5,000 and up to and including $20,000</t>
  </si>
  <si>
    <t>Fire alarm system plan review - up to and including $5,000 - GF</t>
  </si>
  <si>
    <t>Fire suppression system plan review - greater than $20,000</t>
  </si>
  <si>
    <t>Fire suppression system plan review - more than $5,000 up to and including $20,000</t>
  </si>
  <si>
    <t>Fire suppression system plan review - up to and including $5,000 - GF</t>
  </si>
  <si>
    <t>$580 for first $1.0 million plus $0.32 for each addt'l $1,000</t>
  </si>
  <si>
    <t>Building code plan review fee - greater than $1.0 million</t>
  </si>
  <si>
    <t xml:space="preserve"> $0.58 per $1,000 (min. $200)</t>
  </si>
  <si>
    <t>Building code plan review fee - up to and including $1.0 million</t>
  </si>
  <si>
    <t>§100C; 661-277</t>
  </si>
  <si>
    <t>Licensee</t>
  </si>
  <si>
    <t>Alarm System Installer Assistant</t>
  </si>
  <si>
    <t>3 Year Term</t>
  </si>
  <si>
    <t>Alarm System Installer additional endorsements</t>
  </si>
  <si>
    <t>As assessed</t>
  </si>
  <si>
    <t>Alarm System Installer amended certification</t>
  </si>
  <si>
    <t>2013</t>
  </si>
  <si>
    <t xml:space="preserve">Alarm System Installer certification  </t>
  </si>
  <si>
    <t>Contractors</t>
  </si>
  <si>
    <t>Alarm System Contractor additional endorsements</t>
  </si>
  <si>
    <t>Alarm System Contractor amended certification</t>
  </si>
  <si>
    <t>Alarm System Contractor-certification of additional "Responsible Managing Employees"</t>
  </si>
  <si>
    <t xml:space="preserve">Alarm System Contractor certification </t>
  </si>
  <si>
    <t>§100C; 661-276.3(5) &amp; 661-276.4</t>
  </si>
  <si>
    <t>Fire extinguishing System Installer temporary</t>
  </si>
  <si>
    <t>§100C; 661-276.4</t>
  </si>
  <si>
    <t>2 Year Term</t>
  </si>
  <si>
    <t>Fire extinguishing System Installer trainee</t>
  </si>
  <si>
    <t>Fire extinguishing System Installer additional endorsements</t>
  </si>
  <si>
    <t>Fire extinguishing System Installer amended certification</t>
  </si>
  <si>
    <t>Fire extinguishing System Installer 3310</t>
  </si>
  <si>
    <t>§100C; 661-275.5</t>
  </si>
  <si>
    <t>Fire extinguishing System Contractor additional endorsements</t>
  </si>
  <si>
    <t>§100C; 661-275.5(4)</t>
  </si>
  <si>
    <t>Fire extinguishing System Contractor amended certification</t>
  </si>
  <si>
    <t>$50 per year</t>
  </si>
  <si>
    <t>Fire extinguishing system certification program - certification of additional "Responsible Managing Employees"</t>
  </si>
  <si>
    <t>$500 per year</t>
  </si>
  <si>
    <t>Fire extinguishing system contractor certification 3310</t>
  </si>
  <si>
    <t>§101A &amp; HF 223</t>
  </si>
  <si>
    <t>Licensees</t>
  </si>
  <si>
    <t>Individual Blaster Licenses</t>
  </si>
  <si>
    <t>$60 annual fee, can be prorated for partial year</t>
  </si>
  <si>
    <t>Commercial Explosives Licenses</t>
  </si>
  <si>
    <t>§101; 661-221.3(3)</t>
  </si>
  <si>
    <t>Storage Tank Owners</t>
  </si>
  <si>
    <t>Aboveground storage tank registration plan review fee per tank</t>
  </si>
  <si>
    <t>Aboveground storage tank registration plan review</t>
  </si>
  <si>
    <t>Insufficient to cover the costs of the 2.5 to 3 FTE involved in the program.  Inspections conducted on a requested basis only.</t>
  </si>
  <si>
    <t>Fees are used to defray the costs of licensing and inspection.</t>
  </si>
  <si>
    <t>§101; 661-224.4(2) &amp; H.F. 640</t>
  </si>
  <si>
    <t>Aboveground storage tank registration late fee</t>
  </si>
  <si>
    <t>Aboveground storage tank registration fee</t>
  </si>
  <si>
    <t>Fees are used to augment appropriations in support the annual costs of maintaining the registry.</t>
  </si>
  <si>
    <t>§692A.119</t>
  </si>
  <si>
    <t>No change since inception</t>
  </si>
  <si>
    <t>Sex Offender Registry Fund</t>
  </si>
  <si>
    <t>Per Conviction</t>
  </si>
  <si>
    <t>$200 for offense after July 1, 1995             $250 for offense after July 1, 2009</t>
  </si>
  <si>
    <t>Sex Offender Reg. Fee and Civil Penalty</t>
  </si>
  <si>
    <t>Division of Criminal Investigation (0001-0R67)</t>
  </si>
  <si>
    <t>Fees are charged to cover 107 FTE and associated support costs of regulating the gaming industry.</t>
  </si>
  <si>
    <t>§99D, §99F</t>
  </si>
  <si>
    <t>Variable</t>
  </si>
  <si>
    <t>Gaming Enforcement Fund (0030)</t>
  </si>
  <si>
    <t>Allocated based on approved budget, billed through IRGC</t>
  </si>
  <si>
    <t>Casinos and Tracks</t>
  </si>
  <si>
    <t>Law enforcement services at gaming facilities</t>
  </si>
  <si>
    <t>Division of Criminal Investigation - Gaming</t>
  </si>
  <si>
    <t>These are reimbursement receipts intended to recoup the costs of conducting background investigations requested by the gaming establishment.</t>
  </si>
  <si>
    <t>Gaming Operating Budget - 0030-0R</t>
  </si>
  <si>
    <t>Activity Based</t>
  </si>
  <si>
    <t>Actual Costs - Reimb. receipts</t>
  </si>
  <si>
    <t>Requesting Casino or Business Entity</t>
  </si>
  <si>
    <t>Casino, pari-mutuel, and lottery background investigations</t>
  </si>
  <si>
    <t>Per Check</t>
  </si>
  <si>
    <t>No longer print for Hazmat</t>
  </si>
  <si>
    <t>Fingerprinting service for DOT HazMat applicants</t>
  </si>
  <si>
    <t>Fees cover the processing costs of submitting fingerprints to the FBI and the fee charged by the FBI.</t>
  </si>
  <si>
    <t xml:space="preserve">§692; 661-11.21 </t>
  </si>
  <si>
    <t>$26 for Employees     $13 for volunteers</t>
  </si>
  <si>
    <t>Requestors</t>
  </si>
  <si>
    <t>National criminal history check</t>
  </si>
  <si>
    <t>Fees pay for 36 FTE and the associated support costs of maintaining the computerized criminal history database.</t>
  </si>
  <si>
    <t>§690,§692; 661-11.5</t>
  </si>
  <si>
    <t>$15 for all now</t>
  </si>
  <si>
    <t>State criminal history check</t>
  </si>
  <si>
    <t>§80A.5(1); 661-121.7(2)</t>
  </si>
  <si>
    <t>Began in 2002</t>
  </si>
  <si>
    <t>Per license application, renewal, Per ID card issuance</t>
  </si>
  <si>
    <t>PI/PS/BE Licensees and Employees</t>
  </si>
  <si>
    <t>PI/PS/BE licensing/ID card fingerprint processing</t>
  </si>
  <si>
    <t>Administrative Services Division (0001-0R64)</t>
  </si>
  <si>
    <t>Fees are intended to pay for the costs of 1.00 FTE and printing of permit application forms.</t>
  </si>
  <si>
    <t>§80A.18; 661-121.23</t>
  </si>
  <si>
    <t>unknown</t>
  </si>
  <si>
    <t>Periodic</t>
  </si>
  <si>
    <t>PI/PS/BE Licensees</t>
  </si>
  <si>
    <t>Out of state private investigation agency or private security agency - reciprocity license</t>
  </si>
  <si>
    <t>§80A.7(2); 661-121.11</t>
  </si>
  <si>
    <t>Per career or change in employer</t>
  </si>
  <si>
    <t>PI/PS/BE Employees</t>
  </si>
  <si>
    <t>Bail enforcement, private investigator, private security ID Card</t>
  </si>
  <si>
    <t>§80A.5(3); 661-121.4, 661-121.7</t>
  </si>
  <si>
    <t>Biennial</t>
  </si>
  <si>
    <t>Bail enforcement, private investigator, private security agency license</t>
  </si>
  <si>
    <t>No average annual increase in fees since 1977.  Insufficient to pay annual costs.</t>
  </si>
  <si>
    <t>§724.11; 661-91.4</t>
  </si>
  <si>
    <t>5 Years</t>
  </si>
  <si>
    <t>Permit Applicants</t>
  </si>
  <si>
    <t>Renewal of weapons permit by Iowa sheriff</t>
  </si>
  <si>
    <t>Issuance of weapons permit by Iowa sheriff</t>
  </si>
  <si>
    <t>No average annual increase in fees since 1991.  Insufficient to pay annual costs.</t>
  </si>
  <si>
    <t>Renewal of weapon permits for non-residents &amp; non-peace officer state employees</t>
  </si>
  <si>
    <t>No  increase in fees since 1982.  The changes to Ch 724 created a 5 year fee with authority to carry forward unexpended balances.</t>
  </si>
  <si>
    <t>Issuance of weapon permits for non-residents &amp; non-peace officer state employees</t>
  </si>
  <si>
    <t>Fees are used to provide criminal justice data to all jurisdictions in the State of Iowa.  Includes salaries of system dedicated personnel, communications costs, software, training and other support costs.</t>
  </si>
  <si>
    <t>§80.9(2)(d); IOWA System User Agreement (contract)</t>
  </si>
  <si>
    <t>Based on message traffic</t>
  </si>
  <si>
    <t>User Agencies</t>
  </si>
  <si>
    <t>IOWA System/NCIC User Fees</t>
  </si>
  <si>
    <t>FY 2021 Total Revnue</t>
  </si>
  <si>
    <t>FY 2020 Total Revenue</t>
  </si>
  <si>
    <t>Number of FY 2020 Payors</t>
  </si>
  <si>
    <t>FY 2019 Total Revenue</t>
  </si>
  <si>
    <t>Number of FY 2019 Payors</t>
  </si>
  <si>
    <t>FY 2018 Total Revenue</t>
  </si>
  <si>
    <t>Number of FY 2018 Payors</t>
  </si>
  <si>
    <t>FY 2017 Total Revenue</t>
  </si>
  <si>
    <t>Number of FY 2017 Payors</t>
  </si>
  <si>
    <t>FY 2016 Total Revenue</t>
  </si>
  <si>
    <t>Number of FY 2016 Payors</t>
  </si>
  <si>
    <t>FY 2015 Total Revenue</t>
  </si>
  <si>
    <t>Number of FY 2015 Payors</t>
  </si>
  <si>
    <t>FY 2014 Total Revenue</t>
  </si>
  <si>
    <t>Number of FY 2014 Payors</t>
  </si>
  <si>
    <t>FY 2013 Total Revenue</t>
  </si>
  <si>
    <t>Number of FY 2013 Payors</t>
  </si>
  <si>
    <t>FY 2012 Total Revenue</t>
  </si>
  <si>
    <t>Number of FY 2012 Payors</t>
  </si>
  <si>
    <t>FY 2011 Total Revenue</t>
  </si>
  <si>
    <t>Number of FY 2011 Payors</t>
  </si>
  <si>
    <t>FY 2010 Total Revenue</t>
  </si>
  <si>
    <t>Number of FY 2010 Payors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</si>
</sst>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quot;$&quot;#,##0.00"/>
    <numFmt numFmtId="167" formatCode="_(* #,##0.00_);_(* \(#,##0.00\);_(* &quot;-&quot;??.00_);_(@_)"/>
    <numFmt numFmtId="168" formatCode="&quot;$&quot;* #,##0"/>
    <numFmt numFmtId="169" formatCode="&quot;$&quot;* #,##0.00"/>
  </numFmts>
  <fonts count="38" x14ac:knownFonts="1">
    <font>
      <sz val="10"/>
      <color rgb="FF000000"/>
      <name val="Arial"/>
      <scheme val="minor"/>
    </font>
    <font>
      <sz val="11"/>
      <color theme="1"/>
      <name val="Arial"/>
      <family val="2"/>
      <scheme val="minor"/>
    </font>
    <font>
      <b/>
      <sz val="8"/>
      <color theme="1"/>
      <name val="Arial"/>
    </font>
    <font>
      <sz val="8"/>
      <color rgb="FF000000"/>
      <name val="Arial"/>
    </font>
    <font>
      <b/>
      <sz val="8"/>
      <color rgb="FF000000"/>
      <name val="Arial"/>
    </font>
    <font>
      <sz val="8"/>
      <color theme="1"/>
      <name val="Arial"/>
    </font>
    <font>
      <b/>
      <sz val="8"/>
      <color rgb="FFFF0000"/>
      <name val="Arial"/>
    </font>
    <font>
      <sz val="10"/>
      <name val="Arial"/>
    </font>
    <font>
      <b/>
      <sz val="9"/>
      <color rgb="FF000000"/>
      <name val="Arial"/>
    </font>
    <font>
      <sz val="10"/>
      <color indexed="8"/>
      <name val="Arial"/>
      <family val="2"/>
    </font>
    <font>
      <sz val="10"/>
      <name val="Arial"/>
      <family val="2"/>
    </font>
    <font>
      <b/>
      <sz val="10"/>
      <color indexed="8"/>
      <name val="Arial"/>
      <family val="2"/>
    </font>
    <font>
      <b/>
      <sz val="10"/>
      <color rgb="FFFF0000"/>
      <name val="Arial"/>
      <family val="2"/>
    </font>
    <font>
      <sz val="18"/>
      <color indexed="8"/>
      <name val="Arial"/>
      <family val="2"/>
    </font>
    <font>
      <b/>
      <sz val="18"/>
      <color indexed="8"/>
      <name val="Arial"/>
      <family val="2"/>
    </font>
    <font>
      <b/>
      <sz val="18"/>
      <name val="Arial"/>
      <family val="2"/>
    </font>
    <font>
      <b/>
      <sz val="10"/>
      <name val="Arial"/>
      <family val="2"/>
    </font>
    <font>
      <sz val="9"/>
      <color indexed="8"/>
      <name val="Calibri"/>
      <family val="2"/>
    </font>
    <font>
      <b/>
      <sz val="9"/>
      <color indexed="8"/>
      <name val="Arial"/>
      <family val="2"/>
    </font>
    <font>
      <b/>
      <sz val="9"/>
      <color indexed="8"/>
      <name val="Calibri"/>
      <family val="2"/>
    </font>
    <font>
      <sz val="9"/>
      <name val="Arial"/>
      <family val="2"/>
      <scheme val="minor"/>
    </font>
    <font>
      <u/>
      <sz val="10"/>
      <color theme="10"/>
      <name val="Arial"/>
      <family val="2"/>
    </font>
    <font>
      <sz val="9"/>
      <name val="Calibri"/>
      <family val="2"/>
    </font>
    <font>
      <b/>
      <sz val="9"/>
      <name val="Arial"/>
      <family val="2"/>
    </font>
    <font>
      <sz val="9"/>
      <color indexed="8"/>
      <name val="Arial"/>
      <family val="2"/>
    </font>
    <font>
      <sz val="9"/>
      <color theme="1"/>
      <name val="Arial"/>
      <family val="2"/>
    </font>
    <font>
      <sz val="9"/>
      <name val="Arial"/>
      <family val="2"/>
    </font>
    <font>
      <b/>
      <sz val="9"/>
      <color rgb="FF7030A0"/>
      <name val="Arial"/>
      <family val="2"/>
    </font>
    <font>
      <b/>
      <sz val="9"/>
      <color rgb="FF00B0F0"/>
      <name val="Arial"/>
      <family val="2"/>
    </font>
    <font>
      <b/>
      <sz val="9"/>
      <color rgb="FFFF0000"/>
      <name val="Arial"/>
      <family val="2"/>
    </font>
    <font>
      <sz val="9"/>
      <color rgb="FFFFFF00"/>
      <name val="Arial"/>
      <family val="2"/>
    </font>
    <font>
      <sz val="12"/>
      <color indexed="8"/>
      <name val="Arial"/>
      <family val="2"/>
    </font>
    <font>
      <b/>
      <sz val="9"/>
      <color indexed="81"/>
      <name val="Tahoma"/>
      <family val="2"/>
    </font>
    <font>
      <sz val="9"/>
      <color indexed="81"/>
      <name val="Tahoma"/>
      <family val="2"/>
    </font>
    <font>
      <b/>
      <sz val="9"/>
      <color indexed="81"/>
      <name val="Tahoma"/>
      <charset val="1"/>
    </font>
    <font>
      <sz val="9"/>
      <color indexed="81"/>
      <name val="Tahoma"/>
      <charset val="1"/>
    </font>
    <font>
      <b/>
      <sz val="10"/>
      <color indexed="81"/>
      <name val="Tahoma"/>
      <family val="2"/>
    </font>
    <font>
      <sz val="10"/>
      <color indexed="81"/>
      <name val="Tahoma"/>
      <family val="2"/>
    </font>
  </fonts>
  <fills count="4">
    <fill>
      <patternFill patternType="none"/>
    </fill>
    <fill>
      <patternFill patternType="gray125"/>
    </fill>
    <fill>
      <patternFill patternType="solid">
        <fgColor rgb="FFFFFFFF"/>
        <bgColor rgb="FFFFFFFF"/>
      </patternFill>
    </fill>
    <fill>
      <patternFill patternType="solid">
        <fgColor theme="0"/>
        <bgColor theme="0"/>
      </patternFill>
    </fill>
  </fills>
  <borders count="15">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auto="1"/>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0" fontId="7" fillId="0" borderId="0"/>
    <xf numFmtId="43" fontId="7" fillId="0" borderId="0" applyFont="0" applyFill="0" applyBorder="0" applyAlignment="0" applyProtection="0"/>
    <xf numFmtId="44" fontId="10" fillId="0" borderId="0" applyFont="0" applyFill="0" applyBorder="0" applyAlignment="0" applyProtection="0"/>
    <xf numFmtId="0" fontId="21" fillId="0" borderId="0" applyNumberFormat="0" applyFill="0" applyBorder="0" applyAlignment="0" applyProtection="0"/>
    <xf numFmtId="43" fontId="10" fillId="0" borderId="0" applyFont="0" applyFill="0" applyBorder="0" applyAlignment="0" applyProtection="0"/>
    <xf numFmtId="0" fontId="1" fillId="0" borderId="0"/>
    <xf numFmtId="44" fontId="1" fillId="0" borderId="0" applyFont="0" applyFill="0" applyBorder="0" applyAlignment="0" applyProtection="0"/>
  </cellStyleXfs>
  <cellXfs count="469">
    <xf numFmtId="0" fontId="0" fillId="0" borderId="0" xfId="0" applyFont="1" applyAlignment="1"/>
    <xf numFmtId="0" fontId="2" fillId="0" borderId="0" xfId="0" applyFont="1" applyAlignment="1">
      <alignment horizontal="center" wrapText="1"/>
    </xf>
    <xf numFmtId="164" fontId="2" fillId="0" borderId="0" xfId="0" applyNumberFormat="1" applyFont="1" applyAlignment="1">
      <alignment horizontal="center" wrapText="1"/>
    </xf>
    <xf numFmtId="0" fontId="2" fillId="0" borderId="1" xfId="0" applyFont="1" applyBorder="1" applyAlignment="1">
      <alignment horizontal="center" wrapText="1"/>
    </xf>
    <xf numFmtId="0" fontId="2" fillId="0" borderId="2" xfId="0" applyFont="1" applyBorder="1" applyAlignment="1">
      <alignment wrapText="1"/>
    </xf>
    <xf numFmtId="165" fontId="2" fillId="2" borderId="1" xfId="0" applyNumberFormat="1" applyFont="1" applyFill="1" applyBorder="1" applyAlignment="1">
      <alignment horizontal="center" wrapText="1"/>
    </xf>
    <xf numFmtId="0" fontId="2" fillId="0" borderId="1" xfId="0" applyFont="1" applyBorder="1" applyAlignment="1">
      <alignment wrapText="1"/>
    </xf>
    <xf numFmtId="0" fontId="3" fillId="0" borderId="0" xfId="0" applyFont="1" applyAlignment="1">
      <alignment wrapText="1"/>
    </xf>
    <xf numFmtId="0" fontId="3" fillId="0" borderId="0" xfId="0" applyFont="1"/>
    <xf numFmtId="0" fontId="4" fillId="0" borderId="3" xfId="0" applyFont="1" applyBorder="1" applyAlignment="1">
      <alignment wrapText="1"/>
    </xf>
    <xf numFmtId="0" fontId="3" fillId="0" borderId="3" xfId="0" applyFont="1" applyBorder="1" applyAlignment="1">
      <alignment horizontal="center" wrapText="1"/>
    </xf>
    <xf numFmtId="0" fontId="3" fillId="0" borderId="3" xfId="0" applyFont="1" applyBorder="1" applyAlignment="1">
      <alignment horizontal="left" wrapText="1"/>
    </xf>
    <xf numFmtId="164" fontId="3" fillId="0" borderId="3" xfId="0" applyNumberFormat="1" applyFont="1" applyBorder="1" applyAlignment="1">
      <alignment horizontal="center" wrapText="1"/>
    </xf>
    <xf numFmtId="14" fontId="3" fillId="0" borderId="3" xfId="0" applyNumberFormat="1" applyFont="1" applyBorder="1" applyAlignment="1">
      <alignment wrapText="1"/>
    </xf>
    <xf numFmtId="165" fontId="3" fillId="0" borderId="3" xfId="0" applyNumberFormat="1" applyFont="1" applyBorder="1" applyAlignment="1">
      <alignment horizontal="center" wrapText="1"/>
    </xf>
    <xf numFmtId="165" fontId="3" fillId="2" borderId="3" xfId="0" applyNumberFormat="1" applyFont="1" applyFill="1" applyBorder="1" applyAlignment="1">
      <alignment horizontal="center" wrapText="1"/>
    </xf>
    <xf numFmtId="0" fontId="5" fillId="0" borderId="3" xfId="0" applyFont="1" applyBorder="1"/>
    <xf numFmtId="0" fontId="3" fillId="0" borderId="3" xfId="0" applyFont="1" applyBorder="1" applyAlignment="1">
      <alignment horizontal="left" wrapText="1"/>
    </xf>
    <xf numFmtId="0" fontId="3" fillId="0" borderId="3" xfId="0" applyFont="1" applyBorder="1" applyAlignment="1">
      <alignment horizontal="center" wrapText="1"/>
    </xf>
    <xf numFmtId="164" fontId="3" fillId="0" borderId="3" xfId="0" applyNumberFormat="1" applyFont="1" applyBorder="1" applyAlignment="1">
      <alignment horizontal="center" wrapText="1"/>
    </xf>
    <xf numFmtId="0" fontId="3" fillId="0" borderId="3" xfId="0" applyFont="1" applyBorder="1" applyAlignment="1">
      <alignment wrapText="1"/>
    </xf>
    <xf numFmtId="165" fontId="3" fillId="0" borderId="3" xfId="0" applyNumberFormat="1" applyFont="1" applyBorder="1" applyAlignment="1">
      <alignment horizontal="center" wrapText="1"/>
    </xf>
    <xf numFmtId="0" fontId="3" fillId="0" borderId="3" xfId="0" applyFont="1" applyBorder="1" applyAlignment="1">
      <alignment wrapText="1"/>
    </xf>
    <xf numFmtId="0" fontId="4" fillId="0" borderId="3" xfId="0" applyFont="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165" fontId="3" fillId="0" borderId="3" xfId="0" applyNumberFormat="1" applyFont="1" applyBorder="1" applyAlignment="1">
      <alignment horizontal="center" vertical="center" wrapText="1"/>
    </xf>
    <xf numFmtId="3" fontId="3" fillId="2" borderId="3"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5" fillId="0" borderId="3"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164" fontId="3" fillId="0" borderId="3"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5" fillId="0" borderId="0" xfId="0" applyFont="1" applyAlignment="1">
      <alignment vertical="center"/>
    </xf>
    <xf numFmtId="165" fontId="3" fillId="0" borderId="3" xfId="0" applyNumberFormat="1" applyFont="1" applyBorder="1" applyAlignment="1">
      <alignment horizontal="center" vertical="center" wrapText="1"/>
    </xf>
    <xf numFmtId="14" fontId="3" fillId="0" borderId="3" xfId="0" applyNumberFormat="1" applyFont="1" applyBorder="1" applyAlignment="1">
      <alignment wrapText="1"/>
    </xf>
    <xf numFmtId="43" fontId="3" fillId="2" borderId="3" xfId="0" applyNumberFormat="1" applyFont="1" applyFill="1" applyBorder="1" applyAlignment="1">
      <alignment horizontal="center" wrapText="1"/>
    </xf>
    <xf numFmtId="43" fontId="3" fillId="2" borderId="1" xfId="0" applyNumberFormat="1" applyFont="1" applyFill="1" applyBorder="1" applyAlignment="1">
      <alignment horizontal="center" wrapText="1"/>
    </xf>
    <xf numFmtId="165" fontId="3" fillId="2" borderId="1" xfId="0" applyNumberFormat="1" applyFont="1" applyFill="1" applyBorder="1" applyAlignment="1">
      <alignment horizontal="center" wrapText="1"/>
    </xf>
    <xf numFmtId="0" fontId="5" fillId="0" borderId="1" xfId="0" applyFont="1" applyBorder="1"/>
    <xf numFmtId="0" fontId="5" fillId="0" borderId="3" xfId="0" applyFont="1" applyBorder="1" applyAlignment="1">
      <alignment horizontal="left" wrapText="1"/>
    </xf>
    <xf numFmtId="0" fontId="5" fillId="0" borderId="3" xfId="0" applyFont="1" applyBorder="1" applyAlignment="1"/>
    <xf numFmtId="43" fontId="3" fillId="2" borderId="0" xfId="0" applyNumberFormat="1" applyFont="1" applyFill="1" applyAlignment="1">
      <alignment horizontal="center" wrapText="1"/>
    </xf>
    <xf numFmtId="165" fontId="3" fillId="2" borderId="0" xfId="0" applyNumberFormat="1" applyFont="1" applyFill="1" applyAlignment="1">
      <alignment horizontal="center" wrapText="1"/>
    </xf>
    <xf numFmtId="0" fontId="5" fillId="0" borderId="0" xfId="0" applyFont="1" applyAlignment="1"/>
    <xf numFmtId="0" fontId="5" fillId="0" borderId="0" xfId="0" applyFont="1"/>
    <xf numFmtId="0" fontId="3" fillId="0" borderId="0" xfId="0" applyFont="1" applyAlignment="1">
      <alignment wrapText="1"/>
    </xf>
    <xf numFmtId="43" fontId="3" fillId="2" borderId="0" xfId="0" applyNumberFormat="1" applyFont="1" applyFill="1" applyAlignment="1">
      <alignment horizontal="right" wrapText="1"/>
    </xf>
    <xf numFmtId="165" fontId="3" fillId="2" borderId="3" xfId="0" applyNumberFormat="1" applyFont="1" applyFill="1" applyBorder="1" applyAlignment="1">
      <alignment horizontal="right" wrapText="1"/>
    </xf>
    <xf numFmtId="165" fontId="3" fillId="2" borderId="0" xfId="0" applyNumberFormat="1" applyFont="1" applyFill="1" applyAlignment="1">
      <alignment horizontal="right" wrapText="1"/>
    </xf>
    <xf numFmtId="166" fontId="3" fillId="0" borderId="3" xfId="0" applyNumberFormat="1" applyFont="1" applyBorder="1" applyAlignment="1">
      <alignment horizontal="center" wrapText="1"/>
    </xf>
    <xf numFmtId="0" fontId="3" fillId="0" borderId="0" xfId="0" applyFont="1" applyAlignment="1">
      <alignment horizontal="left" wrapText="1"/>
    </xf>
    <xf numFmtId="0" fontId="3" fillId="0" borderId="0" xfId="0" applyFont="1" applyAlignment="1">
      <alignment horizontal="left" wrapText="1"/>
    </xf>
    <xf numFmtId="43" fontId="3" fillId="2" borderId="3" xfId="0" applyNumberFormat="1" applyFont="1" applyFill="1" applyBorder="1" applyAlignment="1">
      <alignment horizontal="right" wrapText="1"/>
    </xf>
    <xf numFmtId="0" fontId="4" fillId="3" borderId="3" xfId="0" applyFont="1" applyFill="1" applyBorder="1" applyAlignment="1">
      <alignment wrapText="1"/>
    </xf>
    <xf numFmtId="0" fontId="3" fillId="3" borderId="3" xfId="0" applyFont="1" applyFill="1" applyBorder="1" applyAlignment="1">
      <alignment horizontal="center" wrapText="1"/>
    </xf>
    <xf numFmtId="0" fontId="3" fillId="3" borderId="3" xfId="0" applyFont="1" applyFill="1" applyBorder="1" applyAlignment="1">
      <alignment horizontal="left" wrapText="1"/>
    </xf>
    <xf numFmtId="164" fontId="3" fillId="3" borderId="3" xfId="0" applyNumberFormat="1" applyFont="1" applyFill="1" applyBorder="1" applyAlignment="1">
      <alignment horizontal="center" wrapText="1"/>
    </xf>
    <xf numFmtId="14" fontId="3" fillId="3" borderId="3" xfId="0" applyNumberFormat="1" applyFont="1" applyFill="1" applyBorder="1" applyAlignment="1">
      <alignment wrapText="1"/>
    </xf>
    <xf numFmtId="165" fontId="3" fillId="3" borderId="3" xfId="0" applyNumberFormat="1" applyFont="1" applyFill="1" applyBorder="1" applyAlignment="1">
      <alignment horizontal="center" wrapText="1"/>
    </xf>
    <xf numFmtId="0" fontId="3" fillId="3" borderId="3" xfId="0" applyFont="1" applyFill="1" applyBorder="1" applyAlignment="1">
      <alignment wrapText="1"/>
    </xf>
    <xf numFmtId="164" fontId="3" fillId="3" borderId="3" xfId="0" applyNumberFormat="1" applyFont="1" applyFill="1" applyBorder="1" applyAlignment="1">
      <alignment horizontal="center" wrapText="1"/>
    </xf>
    <xf numFmtId="43" fontId="3" fillId="2" borderId="0" xfId="0" applyNumberFormat="1" applyFont="1" applyFill="1" applyAlignment="1">
      <alignment horizontal="center" wrapText="1"/>
    </xf>
    <xf numFmtId="43" fontId="3" fillId="2" borderId="3" xfId="0" applyNumberFormat="1" applyFont="1" applyFill="1" applyBorder="1" applyAlignment="1">
      <alignment horizontal="center" wrapText="1"/>
    </xf>
    <xf numFmtId="165" fontId="3" fillId="2" borderId="0" xfId="0" applyNumberFormat="1" applyFont="1" applyFill="1" applyAlignment="1">
      <alignment horizontal="center" wrapText="1"/>
    </xf>
    <xf numFmtId="167" fontId="3" fillId="2" borderId="0" xfId="0" applyNumberFormat="1" applyFont="1" applyFill="1" applyAlignment="1">
      <alignment horizontal="center" wrapText="1"/>
    </xf>
    <xf numFmtId="0" fontId="6" fillId="0" borderId="3" xfId="0" applyFont="1" applyBorder="1" applyAlignment="1">
      <alignment wrapText="1"/>
    </xf>
    <xf numFmtId="0" fontId="6" fillId="0" borderId="3" xfId="0" applyFont="1" applyBorder="1" applyAlignment="1">
      <alignment wrapText="1"/>
    </xf>
    <xf numFmtId="167" fontId="3" fillId="2" borderId="3" xfId="0" applyNumberFormat="1" applyFont="1" applyFill="1" applyBorder="1" applyAlignment="1">
      <alignment horizontal="center" wrapText="1"/>
    </xf>
    <xf numFmtId="165" fontId="3" fillId="2" borderId="3" xfId="0" applyNumberFormat="1" applyFont="1" applyFill="1" applyBorder="1" applyAlignment="1">
      <alignment horizontal="center" wrapText="1"/>
    </xf>
    <xf numFmtId="0" fontId="6" fillId="3" borderId="3" xfId="0" applyFont="1" applyFill="1" applyBorder="1" applyAlignment="1">
      <alignment wrapText="1"/>
    </xf>
    <xf numFmtId="0" fontId="4" fillId="0" borderId="2" xfId="0" applyFont="1" applyBorder="1" applyAlignment="1">
      <alignment wrapText="1"/>
    </xf>
    <xf numFmtId="0" fontId="3" fillId="0" borderId="2" xfId="0" applyFont="1" applyBorder="1" applyAlignment="1">
      <alignment horizontal="center" wrapText="1"/>
    </xf>
    <xf numFmtId="0" fontId="3" fillId="0" borderId="2" xfId="0" applyFont="1" applyBorder="1" applyAlignment="1">
      <alignment horizontal="left" wrapText="1"/>
    </xf>
    <xf numFmtId="164" fontId="3" fillId="0" borderId="2" xfId="0" applyNumberFormat="1" applyFont="1" applyBorder="1" applyAlignment="1">
      <alignment horizontal="center" wrapText="1"/>
    </xf>
    <xf numFmtId="0" fontId="3" fillId="0" borderId="2" xfId="0" applyFont="1" applyBorder="1" applyAlignment="1">
      <alignment wrapText="1"/>
    </xf>
    <xf numFmtId="0" fontId="4" fillId="0" borderId="3" xfId="0" applyFont="1" applyBorder="1" applyAlignment="1">
      <alignment horizontal="left" wrapText="1"/>
    </xf>
    <xf numFmtId="0" fontId="4" fillId="0" borderId="3" xfId="0" applyFont="1" applyBorder="1" applyAlignment="1">
      <alignment horizontal="center" wrapText="1"/>
    </xf>
    <xf numFmtId="43" fontId="4" fillId="2" borderId="3" xfId="0" applyNumberFormat="1" applyFont="1" applyFill="1" applyBorder="1" applyAlignment="1">
      <alignment horizontal="center" wrapText="1"/>
    </xf>
    <xf numFmtId="166" fontId="4" fillId="2" borderId="3" xfId="0" applyNumberFormat="1" applyFont="1" applyFill="1" applyBorder="1" applyAlignment="1">
      <alignment horizontal="center" wrapText="1"/>
    </xf>
    <xf numFmtId="43" fontId="3" fillId="2" borderId="0" xfId="0" applyNumberFormat="1" applyFont="1" applyFill="1" applyAlignment="1">
      <alignment horizontal="left" wrapText="1"/>
    </xf>
    <xf numFmtId="165" fontId="3" fillId="2" borderId="0" xfId="0" applyNumberFormat="1" applyFont="1" applyFill="1" applyAlignment="1">
      <alignment horizontal="left" wrapText="1"/>
    </xf>
    <xf numFmtId="165" fontId="3" fillId="0" borderId="0" xfId="0" applyNumberFormat="1" applyFont="1" applyAlignment="1">
      <alignment horizontal="left" wrapText="1"/>
    </xf>
    <xf numFmtId="0" fontId="8" fillId="0" borderId="0" xfId="0" applyFont="1" applyAlignment="1">
      <alignment horizontal="left" vertical="top"/>
    </xf>
    <xf numFmtId="0" fontId="4" fillId="0" borderId="0" xfId="0" applyFont="1"/>
    <xf numFmtId="0" fontId="4" fillId="0" borderId="0" xfId="0" applyFont="1" applyAlignment="1">
      <alignment horizontal="center" wrapText="1"/>
    </xf>
    <xf numFmtId="0" fontId="4" fillId="0" borderId="0" xfId="0" applyFont="1" applyAlignment="1">
      <alignment horizontal="left" wrapText="1"/>
    </xf>
    <xf numFmtId="0" fontId="4" fillId="0" borderId="0" xfId="0" applyFont="1" applyAlignment="1">
      <alignment wrapText="1"/>
    </xf>
    <xf numFmtId="43" fontId="3" fillId="2" borderId="0" xfId="0" applyNumberFormat="1" applyFont="1" applyFill="1" applyAlignment="1">
      <alignment wrapText="1"/>
    </xf>
    <xf numFmtId="165" fontId="3" fillId="2" borderId="0" xfId="0" applyNumberFormat="1" applyFont="1" applyFill="1" applyAlignment="1">
      <alignment wrapText="1"/>
    </xf>
    <xf numFmtId="0" fontId="3" fillId="0" borderId="0" xfId="0" applyFont="1" applyAlignment="1">
      <alignment horizontal="center" wrapText="1"/>
    </xf>
    <xf numFmtId="0" fontId="3" fillId="0" borderId="0" xfId="0" applyFont="1" applyAlignment="1">
      <alignment horizontal="center"/>
    </xf>
    <xf numFmtId="43" fontId="3" fillId="2" borderId="0" xfId="0" applyNumberFormat="1" applyFont="1" applyFill="1" applyAlignment="1">
      <alignment horizontal="center"/>
    </xf>
    <xf numFmtId="165" fontId="3" fillId="2" borderId="0" xfId="0" applyNumberFormat="1" applyFont="1" applyFill="1" applyAlignment="1">
      <alignment horizontal="center"/>
    </xf>
    <xf numFmtId="43" fontId="3" fillId="2" borderId="0" xfId="0" applyNumberFormat="1" applyFont="1" applyFill="1"/>
    <xf numFmtId="165" fontId="3" fillId="2" borderId="0" xfId="0" applyNumberFormat="1" applyFont="1" applyFill="1"/>
    <xf numFmtId="0" fontId="4" fillId="0" borderId="3" xfId="0" applyFont="1" applyBorder="1" applyAlignment="1">
      <alignment wrapText="1"/>
    </xf>
    <xf numFmtId="0" fontId="7" fillId="0" borderId="3" xfId="0" applyFont="1" applyBorder="1"/>
    <xf numFmtId="0" fontId="3" fillId="0" borderId="0" xfId="0" applyFont="1" applyAlignment="1">
      <alignment horizontal="left" wrapText="1"/>
    </xf>
    <xf numFmtId="0" fontId="0" fillId="0" borderId="0" xfId="0" applyFont="1" applyAlignment="1"/>
    <xf numFmtId="0" fontId="9" fillId="0" borderId="0" xfId="1" applyFont="1"/>
    <xf numFmtId="0" fontId="9" fillId="0" borderId="0" xfId="1" applyFont="1" applyBorder="1"/>
    <xf numFmtId="0" fontId="10" fillId="0" borderId="0" xfId="1" applyFont="1" applyAlignment="1">
      <alignment horizontal="left" vertical="center"/>
    </xf>
    <xf numFmtId="165" fontId="9" fillId="0" borderId="0" xfId="2" applyNumberFormat="1" applyFont="1" applyFill="1" applyAlignment="1">
      <alignment horizontal="left" vertical="center"/>
    </xf>
    <xf numFmtId="165" fontId="9" fillId="0" borderId="0" xfId="2" applyNumberFormat="1" applyFont="1" applyAlignment="1">
      <alignment horizontal="left" vertical="center"/>
    </xf>
    <xf numFmtId="0" fontId="9" fillId="0" borderId="0" xfId="1" applyFont="1" applyFill="1" applyAlignment="1">
      <alignment horizontal="left" vertical="center" wrapText="1"/>
    </xf>
    <xf numFmtId="0" fontId="9" fillId="0" borderId="0" xfId="1" applyFont="1" applyAlignment="1">
      <alignment horizontal="left" vertical="center"/>
    </xf>
    <xf numFmtId="0" fontId="9" fillId="0" borderId="0" xfId="1" applyFont="1" applyAlignment="1">
      <alignment horizontal="left" vertical="center" wrapText="1"/>
    </xf>
    <xf numFmtId="49" fontId="9" fillId="0" borderId="0" xfId="1" applyNumberFormat="1" applyFont="1" applyAlignment="1">
      <alignment horizontal="left" vertical="center" wrapText="1"/>
    </xf>
    <xf numFmtId="0" fontId="10" fillId="0" borderId="0" xfId="1" applyFont="1" applyFill="1" applyAlignment="1">
      <alignment horizontal="left" vertical="center"/>
    </xf>
    <xf numFmtId="0" fontId="9" fillId="0" borderId="0" xfId="1" applyFont="1" applyBorder="1" applyAlignment="1">
      <alignment horizontal="left" vertical="center"/>
    </xf>
    <xf numFmtId="0" fontId="9" fillId="0" borderId="0" xfId="1" applyFont="1" applyBorder="1" applyAlignment="1">
      <alignment horizontal="left" vertical="center" wrapText="1"/>
    </xf>
    <xf numFmtId="49" fontId="9" fillId="0" borderId="0" xfId="1" applyNumberFormat="1" applyFont="1" applyBorder="1" applyAlignment="1">
      <alignment horizontal="left" vertical="center" wrapText="1"/>
    </xf>
    <xf numFmtId="165" fontId="9" fillId="0" borderId="0" xfId="2" applyNumberFormat="1" applyFont="1" applyFill="1" applyBorder="1" applyAlignment="1">
      <alignment horizontal="left" vertical="center"/>
    </xf>
    <xf numFmtId="165" fontId="9" fillId="0" borderId="0" xfId="2" applyNumberFormat="1" applyFont="1" applyBorder="1" applyAlignment="1">
      <alignment horizontal="left" vertical="center"/>
    </xf>
    <xf numFmtId="0" fontId="9" fillId="0" borderId="0" xfId="1" applyFont="1" applyFill="1" applyBorder="1" applyAlignment="1">
      <alignment horizontal="left" vertical="center"/>
    </xf>
    <xf numFmtId="0" fontId="9" fillId="0" borderId="0" xfId="1" applyFont="1" applyFill="1" applyBorder="1" applyAlignment="1">
      <alignment horizontal="left" vertical="center" wrapText="1"/>
    </xf>
    <xf numFmtId="49" fontId="9" fillId="0" borderId="0" xfId="1" applyNumberFormat="1" applyFont="1" applyFill="1" applyBorder="1" applyAlignment="1">
      <alignment horizontal="left" vertical="center" wrapText="1"/>
    </xf>
    <xf numFmtId="0" fontId="9" fillId="0" borderId="0" xfId="1" applyFont="1" applyFill="1" applyBorder="1"/>
    <xf numFmtId="0" fontId="11" fillId="0" borderId="0" xfId="1" applyFont="1" applyBorder="1" applyAlignment="1">
      <alignment horizontal="left" vertical="center" wrapText="1"/>
    </xf>
    <xf numFmtId="0" fontId="10" fillId="0" borderId="0" xfId="1" applyFont="1" applyFill="1" applyBorder="1" applyAlignment="1">
      <alignment horizontal="left" vertical="center"/>
    </xf>
    <xf numFmtId="165" fontId="11" fillId="0" borderId="0" xfId="2" applyNumberFormat="1" applyFont="1" applyFill="1" applyBorder="1" applyAlignment="1">
      <alignment horizontal="left" vertical="center"/>
    </xf>
    <xf numFmtId="165" fontId="11" fillId="0" borderId="0" xfId="2" applyNumberFormat="1" applyFont="1" applyBorder="1" applyAlignment="1">
      <alignment horizontal="left" vertical="center"/>
    </xf>
    <xf numFmtId="0" fontId="11" fillId="0" borderId="0" xfId="1" applyFont="1" applyFill="1" applyBorder="1" applyAlignment="1">
      <alignment horizontal="left" vertical="center" wrapText="1"/>
    </xf>
    <xf numFmtId="0" fontId="11" fillId="0" borderId="0" xfId="1" applyFont="1" applyFill="1" applyBorder="1" applyAlignment="1">
      <alignment horizontal="left" vertical="center"/>
    </xf>
    <xf numFmtId="49" fontId="11" fillId="0" borderId="0" xfId="1" applyNumberFormat="1" applyFont="1" applyFill="1" applyBorder="1" applyAlignment="1">
      <alignment horizontal="left" vertical="center" wrapText="1"/>
    </xf>
    <xf numFmtId="0" fontId="11" fillId="0" borderId="0" xfId="1" applyFont="1" applyBorder="1" applyAlignment="1">
      <alignment horizontal="left" vertical="center"/>
    </xf>
    <xf numFmtId="0" fontId="10" fillId="0" borderId="4" xfId="1" applyFont="1" applyFill="1" applyBorder="1" applyAlignment="1">
      <alignment horizontal="left" vertical="center"/>
    </xf>
    <xf numFmtId="165" fontId="11" fillId="0" borderId="4" xfId="2" applyNumberFormat="1" applyFont="1" applyFill="1" applyBorder="1" applyAlignment="1">
      <alignment horizontal="left" vertical="center"/>
    </xf>
    <xf numFmtId="165" fontId="11" fillId="0" borderId="5" xfId="2" applyNumberFormat="1" applyFont="1" applyBorder="1" applyAlignment="1">
      <alignment horizontal="left" vertical="center"/>
    </xf>
    <xf numFmtId="0" fontId="11" fillId="0" borderId="4" xfId="1" applyFont="1" applyFill="1" applyBorder="1" applyAlignment="1">
      <alignment horizontal="left" vertical="center" wrapText="1"/>
    </xf>
    <xf numFmtId="0" fontId="11" fillId="0" borderId="4" xfId="1" applyFont="1" applyFill="1" applyBorder="1" applyAlignment="1">
      <alignment horizontal="left" vertical="center"/>
    </xf>
    <xf numFmtId="49" fontId="11" fillId="0" borderId="4" xfId="1" applyNumberFormat="1" applyFont="1" applyFill="1" applyBorder="1" applyAlignment="1">
      <alignment horizontal="left" vertical="center" wrapText="1"/>
    </xf>
    <xf numFmtId="0" fontId="11" fillId="0" borderId="4" xfId="1" applyFont="1" applyBorder="1" applyAlignment="1">
      <alignment horizontal="left" vertical="center"/>
    </xf>
    <xf numFmtId="0" fontId="10" fillId="0" borderId="6" xfId="1" applyFont="1" applyFill="1" applyBorder="1" applyAlignment="1">
      <alignment horizontal="left" vertical="center"/>
    </xf>
    <xf numFmtId="165" fontId="12" fillId="0" borderId="6" xfId="2" applyNumberFormat="1" applyFont="1" applyFill="1" applyBorder="1" applyAlignment="1">
      <alignment horizontal="left" vertical="center"/>
    </xf>
    <xf numFmtId="165" fontId="11" fillId="0" borderId="6" xfId="2" applyNumberFormat="1" applyFont="1" applyBorder="1" applyAlignment="1">
      <alignment horizontal="left" vertical="center"/>
    </xf>
    <xf numFmtId="0" fontId="11" fillId="0" borderId="6" xfId="1" applyFont="1" applyFill="1" applyBorder="1" applyAlignment="1">
      <alignment horizontal="left" vertical="center" wrapText="1"/>
    </xf>
    <xf numFmtId="0" fontId="11" fillId="0" borderId="6" xfId="1" applyFont="1" applyFill="1" applyBorder="1" applyAlignment="1">
      <alignment horizontal="left" vertical="center"/>
    </xf>
    <xf numFmtId="49" fontId="11" fillId="0" borderId="6" xfId="1" applyNumberFormat="1" applyFont="1" applyFill="1" applyBorder="1" applyAlignment="1">
      <alignment horizontal="left" vertical="center" wrapText="1"/>
    </xf>
    <xf numFmtId="0" fontId="11" fillId="0" borderId="6" xfId="1" applyFont="1" applyBorder="1" applyAlignment="1">
      <alignment horizontal="left" vertical="center"/>
    </xf>
    <xf numFmtId="0" fontId="12" fillId="0" borderId="6" xfId="1" applyFont="1" applyBorder="1" applyAlignment="1">
      <alignment horizontal="left" vertical="center"/>
    </xf>
    <xf numFmtId="0" fontId="10" fillId="0" borderId="7" xfId="1" applyFont="1" applyFill="1" applyBorder="1" applyAlignment="1">
      <alignment horizontal="left" vertical="center"/>
    </xf>
    <xf numFmtId="165" fontId="11" fillId="0" borderId="7" xfId="2" applyNumberFormat="1" applyFont="1" applyFill="1" applyBorder="1" applyAlignment="1">
      <alignment horizontal="left" vertical="center"/>
    </xf>
    <xf numFmtId="165" fontId="11" fillId="0" borderId="7" xfId="2" applyNumberFormat="1" applyFont="1" applyBorder="1" applyAlignment="1">
      <alignment horizontal="left" vertical="center"/>
    </xf>
    <xf numFmtId="0" fontId="11" fillId="0" borderId="7" xfId="1" applyFont="1" applyFill="1" applyBorder="1" applyAlignment="1">
      <alignment horizontal="left" vertical="center" wrapText="1"/>
    </xf>
    <xf numFmtId="0" fontId="11" fillId="0" borderId="7" xfId="1" applyFont="1" applyFill="1" applyBorder="1" applyAlignment="1">
      <alignment horizontal="left" vertical="center"/>
    </xf>
    <xf numFmtId="49" fontId="11" fillId="0" borderId="7" xfId="1" applyNumberFormat="1" applyFont="1" applyFill="1" applyBorder="1" applyAlignment="1">
      <alignment horizontal="left" vertical="center" wrapText="1"/>
    </xf>
    <xf numFmtId="0" fontId="11" fillId="0" borderId="7" xfId="1" applyFont="1" applyBorder="1" applyAlignment="1">
      <alignment horizontal="left" vertical="center"/>
    </xf>
    <xf numFmtId="165" fontId="9" fillId="0" borderId="7" xfId="2" applyNumberFormat="1" applyFont="1" applyFill="1" applyBorder="1" applyAlignment="1">
      <alignment horizontal="left" vertical="center"/>
    </xf>
    <xf numFmtId="165" fontId="9" fillId="0" borderId="7" xfId="2" applyNumberFormat="1" applyFont="1" applyBorder="1" applyAlignment="1">
      <alignment horizontal="left" vertical="center"/>
    </xf>
    <xf numFmtId="0" fontId="9" fillId="0" borderId="7" xfId="1" applyFont="1" applyFill="1" applyBorder="1" applyAlignment="1">
      <alignment horizontal="left" vertical="center" wrapText="1"/>
    </xf>
    <xf numFmtId="0" fontId="9" fillId="0" borderId="7" xfId="1" applyFont="1" applyFill="1" applyBorder="1" applyAlignment="1">
      <alignment horizontal="left" vertical="center"/>
    </xf>
    <xf numFmtId="49" fontId="9" fillId="0" borderId="7" xfId="1" applyNumberFormat="1" applyFont="1" applyFill="1" applyBorder="1" applyAlignment="1">
      <alignment horizontal="left" vertical="center" wrapText="1"/>
    </xf>
    <xf numFmtId="0" fontId="11" fillId="0" borderId="7" xfId="1" applyFont="1" applyBorder="1" applyAlignment="1">
      <alignment horizontal="left" vertical="center" wrapText="1"/>
    </xf>
    <xf numFmtId="165" fontId="9" fillId="0" borderId="6" xfId="2" applyNumberFormat="1" applyFont="1" applyFill="1" applyBorder="1" applyAlignment="1">
      <alignment horizontal="left" vertical="center"/>
    </xf>
    <xf numFmtId="165" fontId="9" fillId="0" borderId="6" xfId="2" applyNumberFormat="1" applyFont="1" applyBorder="1" applyAlignment="1">
      <alignment horizontal="left" vertical="center"/>
    </xf>
    <xf numFmtId="0" fontId="9" fillId="0" borderId="6" xfId="1" applyFont="1" applyFill="1" applyBorder="1" applyAlignment="1">
      <alignment horizontal="left" vertical="center" wrapText="1"/>
    </xf>
    <xf numFmtId="0" fontId="9" fillId="0" borderId="6" xfId="1" applyFont="1" applyFill="1" applyBorder="1" applyAlignment="1">
      <alignment horizontal="left" vertical="center"/>
    </xf>
    <xf numFmtId="49" fontId="9" fillId="0" borderId="6" xfId="1" applyNumberFormat="1" applyFont="1" applyFill="1" applyBorder="1" applyAlignment="1">
      <alignment horizontal="left" vertical="center" wrapText="1"/>
    </xf>
    <xf numFmtId="0" fontId="11" fillId="0" borderId="6" xfId="1" applyFont="1" applyBorder="1" applyAlignment="1">
      <alignment horizontal="left" vertical="center" wrapText="1"/>
    </xf>
    <xf numFmtId="0" fontId="9" fillId="0" borderId="8" xfId="1" applyFont="1" applyBorder="1"/>
    <xf numFmtId="0" fontId="13" fillId="0" borderId="0" xfId="1" applyFont="1"/>
    <xf numFmtId="0" fontId="13" fillId="0" borderId="0" xfId="1" applyFont="1" applyBorder="1"/>
    <xf numFmtId="0" fontId="14" fillId="0" borderId="6" xfId="1" applyFont="1" applyBorder="1" applyAlignment="1">
      <alignment horizontal="center" vertical="center" wrapText="1"/>
    </xf>
    <xf numFmtId="0" fontId="10" fillId="0" borderId="6" xfId="1" applyFont="1" applyBorder="1" applyAlignment="1">
      <alignment horizontal="left" vertical="center"/>
    </xf>
    <xf numFmtId="0" fontId="9" fillId="0" borderId="6" xfId="1" applyFont="1" applyBorder="1" applyAlignment="1">
      <alignment horizontal="left" vertical="center" wrapText="1"/>
    </xf>
    <xf numFmtId="0" fontId="15" fillId="0" borderId="6" xfId="1" applyFont="1" applyBorder="1" applyAlignment="1">
      <alignment horizontal="center" vertical="center" wrapText="1"/>
    </xf>
    <xf numFmtId="0" fontId="16" fillId="0" borderId="8" xfId="1" applyFont="1" applyBorder="1" applyAlignment="1">
      <alignment horizontal="left" vertical="center" wrapText="1"/>
    </xf>
    <xf numFmtId="165" fontId="16" fillId="0" borderId="8" xfId="2" applyNumberFormat="1" applyFont="1" applyFill="1" applyBorder="1" applyAlignment="1">
      <alignment horizontal="left" vertical="center" wrapText="1"/>
    </xf>
    <xf numFmtId="0" fontId="16" fillId="0" borderId="8" xfId="1" applyFont="1" applyFill="1" applyBorder="1" applyAlignment="1">
      <alignment horizontal="left" vertical="center" wrapText="1"/>
    </xf>
    <xf numFmtId="164" fontId="16" fillId="0" borderId="8" xfId="1" applyNumberFormat="1" applyFont="1" applyBorder="1" applyAlignment="1">
      <alignment horizontal="left" vertical="center" wrapText="1"/>
    </xf>
    <xf numFmtId="49" fontId="16" fillId="0" borderId="8" xfId="1" applyNumberFormat="1" applyFont="1" applyBorder="1" applyAlignment="1">
      <alignment horizontal="left" vertical="center" wrapText="1"/>
    </xf>
    <xf numFmtId="0" fontId="17" fillId="0" borderId="0" xfId="1" applyFont="1"/>
    <xf numFmtId="0" fontId="7" fillId="0" borderId="0" xfId="1"/>
    <xf numFmtId="0" fontId="17" fillId="0" borderId="0" xfId="1" applyFont="1" applyFill="1"/>
    <xf numFmtId="0" fontId="17" fillId="0" borderId="0" xfId="1" applyFont="1" applyAlignment="1">
      <alignment wrapText="1"/>
    </xf>
    <xf numFmtId="0" fontId="17" fillId="0" borderId="0" xfId="1" applyFont="1" applyAlignment="1">
      <alignment horizontal="left" wrapText="1"/>
    </xf>
    <xf numFmtId="0" fontId="17" fillId="0" borderId="0" xfId="1" applyFont="1" applyAlignment="1">
      <alignment horizontal="center" vertical="top" wrapText="1"/>
    </xf>
    <xf numFmtId="0" fontId="17" fillId="0" borderId="0" xfId="1" applyFont="1" applyAlignment="1">
      <alignment vertical="top"/>
    </xf>
    <xf numFmtId="0" fontId="17" fillId="0" borderId="0" xfId="1" applyFont="1" applyFill="1" applyAlignment="1">
      <alignment horizontal="center"/>
    </xf>
    <xf numFmtId="0" fontId="17" fillId="0" borderId="0" xfId="1" applyFont="1" applyAlignment="1">
      <alignment horizontal="center" wrapText="1"/>
    </xf>
    <xf numFmtId="0" fontId="17" fillId="0" borderId="0" xfId="1" applyFont="1" applyAlignment="1">
      <alignment horizontal="center"/>
    </xf>
    <xf numFmtId="0" fontId="7" fillId="0" borderId="0" xfId="1" applyFill="1" applyBorder="1"/>
    <xf numFmtId="0" fontId="17" fillId="0" borderId="0" xfId="1" applyFont="1" applyBorder="1"/>
    <xf numFmtId="0" fontId="17" fillId="0" borderId="0" xfId="1" applyFont="1" applyFill="1" applyBorder="1" applyAlignment="1">
      <alignment horizontal="center"/>
    </xf>
    <xf numFmtId="0" fontId="17" fillId="0" borderId="0" xfId="1" applyFont="1" applyBorder="1" applyAlignment="1">
      <alignment horizontal="center" wrapText="1"/>
    </xf>
    <xf numFmtId="0" fontId="17" fillId="0" borderId="0" xfId="1" applyFont="1" applyBorder="1" applyAlignment="1">
      <alignment horizontal="center"/>
    </xf>
    <xf numFmtId="0" fontId="17" fillId="0" borderId="0" xfId="1" applyFont="1" applyBorder="1" applyAlignment="1">
      <alignment horizontal="left" wrapText="1"/>
    </xf>
    <xf numFmtId="0" fontId="17" fillId="0" borderId="0" xfId="1" applyFont="1" applyBorder="1" applyAlignment="1">
      <alignment horizontal="center" vertical="top" wrapText="1"/>
    </xf>
    <xf numFmtId="0" fontId="17" fillId="0" borderId="0" xfId="1" applyFont="1" applyBorder="1" applyAlignment="1">
      <alignment vertical="top"/>
    </xf>
    <xf numFmtId="0" fontId="17" fillId="0" borderId="0" xfId="1" applyFont="1" applyFill="1" applyBorder="1" applyAlignment="1">
      <alignment horizontal="center" vertical="top"/>
    </xf>
    <xf numFmtId="0" fontId="17" fillId="0" borderId="0" xfId="1" applyFont="1" applyFill="1" applyBorder="1" applyAlignment="1">
      <alignment horizontal="center" vertical="top" wrapText="1"/>
    </xf>
    <xf numFmtId="0" fontId="17" fillId="0" borderId="0" xfId="1" applyFont="1" applyFill="1" applyBorder="1" applyAlignment="1">
      <alignment horizontal="left" vertical="top" wrapText="1"/>
    </xf>
    <xf numFmtId="0" fontId="17" fillId="0" borderId="0" xfId="1" applyFont="1" applyBorder="1" applyAlignment="1">
      <alignment vertical="top" wrapText="1"/>
    </xf>
    <xf numFmtId="0" fontId="17" fillId="0" borderId="0" xfId="1" applyFont="1" applyFill="1" applyBorder="1"/>
    <xf numFmtId="0" fontId="17" fillId="0" borderId="0" xfId="1" applyFont="1" applyBorder="1" applyAlignment="1">
      <alignment horizontal="left" vertical="top"/>
    </xf>
    <xf numFmtId="0" fontId="18" fillId="0" borderId="0" xfId="1" applyFont="1" applyFill="1" applyBorder="1" applyAlignment="1">
      <alignment horizontal="left" vertical="top"/>
    </xf>
    <xf numFmtId="0" fontId="19" fillId="0" borderId="0" xfId="1" applyFont="1" applyBorder="1" applyAlignment="1">
      <alignment vertical="top" wrapText="1"/>
    </xf>
    <xf numFmtId="0" fontId="17" fillId="0" borderId="0" xfId="1" applyFont="1" applyBorder="1" applyAlignment="1">
      <alignment wrapText="1"/>
    </xf>
    <xf numFmtId="0" fontId="17" fillId="0" borderId="0" xfId="1" applyFont="1" applyBorder="1" applyAlignment="1">
      <alignment horizontal="left" vertical="top" wrapText="1"/>
    </xf>
    <xf numFmtId="0" fontId="19" fillId="0" borderId="0" xfId="1" applyFont="1"/>
    <xf numFmtId="0" fontId="19" fillId="0" borderId="6" xfId="1" applyFont="1" applyBorder="1"/>
    <xf numFmtId="168" fontId="19" fillId="0" borderId="6" xfId="3" applyNumberFormat="1" applyFont="1" applyFill="1" applyBorder="1" applyAlignment="1">
      <alignment horizontal="center" vertical="top" wrapText="1"/>
    </xf>
    <xf numFmtId="0" fontId="16" fillId="0" borderId="6" xfId="1" applyFont="1" applyBorder="1"/>
    <xf numFmtId="0" fontId="19" fillId="0" borderId="6" xfId="3" applyNumberFormat="1" applyFont="1" applyFill="1" applyBorder="1" applyAlignment="1">
      <alignment horizontal="center" vertical="top" wrapText="1"/>
    </xf>
    <xf numFmtId="0" fontId="19" fillId="0" borderId="6" xfId="1" applyFont="1" applyBorder="1" applyAlignment="1">
      <alignment vertical="top" wrapText="1"/>
    </xf>
    <xf numFmtId="0" fontId="19" fillId="0" borderId="6" xfId="1" applyFont="1" applyFill="1" applyBorder="1" applyAlignment="1">
      <alignment horizontal="center" vertical="top" wrapText="1"/>
    </xf>
    <xf numFmtId="0" fontId="19" fillId="0" borderId="6" xfId="1" applyFont="1" applyFill="1" applyBorder="1" applyAlignment="1">
      <alignment horizontal="center" vertical="top"/>
    </xf>
    <xf numFmtId="0" fontId="19" fillId="0" borderId="6" xfId="1" applyFont="1" applyFill="1" applyBorder="1" applyAlignment="1">
      <alignment horizontal="left" vertical="top" wrapText="1"/>
    </xf>
    <xf numFmtId="0" fontId="16" fillId="0" borderId="6" xfId="1" applyFont="1" applyBorder="1" applyAlignment="1"/>
    <xf numFmtId="0" fontId="18" fillId="0" borderId="6" xfId="1" applyFont="1" applyBorder="1" applyAlignment="1">
      <alignment wrapText="1"/>
    </xf>
    <xf numFmtId="168" fontId="17" fillId="0" borderId="0" xfId="3" applyNumberFormat="1" applyFont="1" applyFill="1" applyBorder="1" applyAlignment="1">
      <alignment horizontal="center" vertical="top" wrapText="1"/>
    </xf>
    <xf numFmtId="0" fontId="10" fillId="0" borderId="0" xfId="1" applyFont="1" applyAlignment="1">
      <alignment horizontal="right" vertical="top"/>
    </xf>
    <xf numFmtId="0" fontId="17" fillId="0" borderId="6" xfId="1" applyFont="1" applyFill="1" applyBorder="1" applyAlignment="1">
      <alignment horizontal="center" vertical="top"/>
    </xf>
    <xf numFmtId="0" fontId="17" fillId="0" borderId="6" xfId="1" applyFont="1" applyBorder="1" applyAlignment="1">
      <alignment vertical="top" wrapText="1"/>
    </xf>
    <xf numFmtId="0" fontId="17" fillId="0" borderId="6" xfId="1" applyFont="1" applyFill="1" applyBorder="1" applyAlignment="1">
      <alignment horizontal="center" vertical="top" wrapText="1"/>
    </xf>
    <xf numFmtId="164" fontId="17" fillId="0" borderId="6" xfId="1" applyNumberFormat="1" applyFont="1" applyFill="1" applyBorder="1" applyAlignment="1">
      <alignment horizontal="left" vertical="top" wrapText="1"/>
    </xf>
    <xf numFmtId="0" fontId="20" fillId="0" borderId="0" xfId="1" applyFont="1" applyAlignment="1">
      <alignment vertical="top" wrapText="1"/>
    </xf>
    <xf numFmtId="0" fontId="20" fillId="0" borderId="0" xfId="4" applyFont="1" applyAlignment="1">
      <alignment vertical="top" wrapText="1"/>
    </xf>
    <xf numFmtId="0" fontId="17" fillId="0" borderId="6" xfId="1" applyFont="1" applyFill="1" applyBorder="1" applyAlignment="1">
      <alignment horizontal="left" vertical="top" wrapText="1"/>
    </xf>
    <xf numFmtId="0" fontId="17" fillId="0" borderId="6" xfId="1" applyFont="1" applyBorder="1"/>
    <xf numFmtId="168" fontId="17" fillId="0" borderId="6" xfId="3" applyNumberFormat="1" applyFont="1" applyFill="1" applyBorder="1" applyAlignment="1">
      <alignment horizontal="center" vertical="top" wrapText="1"/>
    </xf>
    <xf numFmtId="0" fontId="7" fillId="0" borderId="6" xfId="1" applyBorder="1" applyAlignment="1">
      <alignment horizontal="right" vertical="top"/>
    </xf>
    <xf numFmtId="168" fontId="22" fillId="0" borderId="8" xfId="1" applyNumberFormat="1" applyFont="1" applyBorder="1" applyAlignment="1">
      <alignment horizontal="center" vertical="top" wrapText="1"/>
    </xf>
    <xf numFmtId="3" fontId="17" fillId="0" borderId="6" xfId="3" applyNumberFormat="1" applyFont="1" applyFill="1" applyBorder="1" applyAlignment="1">
      <alignment horizontal="center" vertical="top" wrapText="1"/>
    </xf>
    <xf numFmtId="0" fontId="17" fillId="0" borderId="0" xfId="1" applyFont="1" applyFill="1" applyAlignment="1">
      <alignment horizontal="left" vertical="top" wrapText="1"/>
    </xf>
    <xf numFmtId="0" fontId="17" fillId="0" borderId="0" xfId="1" applyFont="1" applyFill="1" applyAlignment="1">
      <alignment horizontal="center" vertical="top"/>
    </xf>
    <xf numFmtId="0" fontId="19" fillId="0" borderId="0" xfId="1" applyFont="1" applyAlignment="1">
      <alignment wrapText="1"/>
    </xf>
    <xf numFmtId="168" fontId="19" fillId="0" borderId="6" xfId="3" applyNumberFormat="1" applyFont="1" applyFill="1" applyBorder="1" applyAlignment="1">
      <alignment horizontal="center" vertical="center" wrapText="1"/>
    </xf>
    <xf numFmtId="0" fontId="16" fillId="0" borderId="8" xfId="1" applyFont="1" applyBorder="1" applyAlignment="1">
      <alignment wrapText="1"/>
    </xf>
    <xf numFmtId="0" fontId="23" fillId="0" borderId="8" xfId="1" applyFont="1" applyBorder="1" applyAlignment="1">
      <alignment horizontal="center" wrapText="1"/>
    </xf>
    <xf numFmtId="164" fontId="23" fillId="0" borderId="8" xfId="1" applyNumberFormat="1" applyFont="1" applyBorder="1" applyAlignment="1">
      <alignment horizontal="center" wrapText="1"/>
    </xf>
    <xf numFmtId="0" fontId="24" fillId="0" borderId="0" xfId="1" applyFont="1"/>
    <xf numFmtId="164" fontId="24" fillId="0" borderId="0" xfId="1" applyNumberFormat="1" applyFont="1" applyFill="1"/>
    <xf numFmtId="0" fontId="24" fillId="0" borderId="0" xfId="1" applyFont="1" applyAlignment="1">
      <alignment wrapText="1"/>
    </xf>
    <xf numFmtId="0" fontId="24" fillId="0" borderId="0" xfId="1" applyFont="1" applyAlignment="1">
      <alignment horizontal="left" wrapText="1"/>
    </xf>
    <xf numFmtId="0" fontId="24" fillId="0" borderId="0" xfId="1" applyFont="1" applyAlignment="1">
      <alignment horizontal="center" vertical="top" wrapText="1"/>
    </xf>
    <xf numFmtId="0" fontId="24" fillId="0" borderId="0" xfId="1" applyFont="1" applyAlignment="1">
      <alignment vertical="top"/>
    </xf>
    <xf numFmtId="164" fontId="24" fillId="0" borderId="0" xfId="1" applyNumberFormat="1" applyFont="1" applyFill="1" applyAlignment="1">
      <alignment horizontal="center"/>
    </xf>
    <xf numFmtId="0" fontId="24" fillId="0" borderId="0" xfId="1" applyFont="1" applyAlignment="1">
      <alignment horizontal="center"/>
    </xf>
    <xf numFmtId="0" fontId="24" fillId="0" borderId="0" xfId="1" applyFont="1" applyAlignment="1">
      <alignment horizontal="center" wrapText="1"/>
    </xf>
    <xf numFmtId="0" fontId="24" fillId="0" borderId="0" xfId="1" applyFont="1" applyBorder="1"/>
    <xf numFmtId="164" fontId="24" fillId="0" borderId="0" xfId="1" applyNumberFormat="1" applyFont="1" applyFill="1" applyBorder="1" applyAlignment="1">
      <alignment horizontal="center"/>
    </xf>
    <xf numFmtId="0" fontId="24" fillId="0" borderId="0" xfId="1" applyFont="1" applyBorder="1" applyAlignment="1">
      <alignment horizontal="center"/>
    </xf>
    <xf numFmtId="0" fontId="24" fillId="0" borderId="0" xfId="1" applyFont="1" applyBorder="1" applyAlignment="1">
      <alignment horizontal="center" wrapText="1"/>
    </xf>
    <xf numFmtId="0" fontId="24" fillId="0" borderId="0" xfId="1" applyFont="1" applyBorder="1" applyAlignment="1">
      <alignment horizontal="left" wrapText="1"/>
    </xf>
    <xf numFmtId="0" fontId="24" fillId="0" borderId="0" xfId="1" applyFont="1" applyBorder="1" applyAlignment="1">
      <alignment horizontal="center" vertical="top" wrapText="1"/>
    </xf>
    <xf numFmtId="0" fontId="24" fillId="0" borderId="0" xfId="1" applyFont="1" applyBorder="1" applyAlignment="1">
      <alignment vertical="top"/>
    </xf>
    <xf numFmtId="164" fontId="24" fillId="0" borderId="0" xfId="3" applyNumberFormat="1" applyFont="1" applyFill="1" applyBorder="1" applyAlignment="1">
      <alignment horizontal="center" vertical="top"/>
    </xf>
    <xf numFmtId="0" fontId="24" fillId="0" borderId="0" xfId="1" applyFont="1" applyFill="1" applyBorder="1" applyAlignment="1">
      <alignment horizontal="center" vertical="top"/>
    </xf>
    <xf numFmtId="0" fontId="24" fillId="0" borderId="0" xfId="1" applyFont="1" applyFill="1" applyBorder="1" applyAlignment="1">
      <alignment horizontal="center" vertical="top" wrapText="1"/>
    </xf>
    <xf numFmtId="0" fontId="24" fillId="0" borderId="0" xfId="1" applyFont="1" applyFill="1" applyBorder="1" applyAlignment="1">
      <alignment horizontal="left" vertical="top" wrapText="1"/>
    </xf>
    <xf numFmtId="0" fontId="24" fillId="0" borderId="0" xfId="1" applyFont="1" applyBorder="1" applyAlignment="1">
      <alignment vertical="top" wrapText="1"/>
    </xf>
    <xf numFmtId="0" fontId="24" fillId="0" borderId="0" xfId="1" applyFont="1" applyFill="1" applyBorder="1"/>
    <xf numFmtId="0" fontId="24" fillId="0" borderId="0" xfId="1" applyFont="1" applyBorder="1" applyAlignment="1">
      <alignment vertical="center"/>
    </xf>
    <xf numFmtId="0" fontId="24" fillId="0" borderId="0" xfId="1" applyFont="1" applyFill="1" applyBorder="1" applyAlignment="1">
      <alignment horizontal="center" vertical="center"/>
    </xf>
    <xf numFmtId="0" fontId="24" fillId="0" borderId="0" xfId="1" applyFont="1" applyFill="1" applyBorder="1" applyAlignment="1">
      <alignment horizontal="center" vertical="center" wrapText="1"/>
    </xf>
    <xf numFmtId="0" fontId="24" fillId="0" borderId="0" xfId="1" applyFont="1" applyFill="1" applyBorder="1" applyAlignment="1">
      <alignment horizontal="left" vertical="center" wrapText="1"/>
    </xf>
    <xf numFmtId="0" fontId="24" fillId="0" borderId="0" xfId="1" applyFont="1" applyBorder="1" applyAlignment="1">
      <alignment horizontal="left" vertical="top" wrapText="1"/>
    </xf>
    <xf numFmtId="0" fontId="24" fillId="0" borderId="0" xfId="1" applyFont="1" applyAlignment="1"/>
    <xf numFmtId="0" fontId="18" fillId="0" borderId="6" xfId="1" applyFont="1" applyBorder="1" applyAlignment="1"/>
    <xf numFmtId="168" fontId="18" fillId="0" borderId="6" xfId="3" applyNumberFormat="1" applyFont="1" applyFill="1" applyBorder="1" applyAlignment="1">
      <alignment horizontal="right"/>
    </xf>
    <xf numFmtId="0" fontId="18" fillId="0" borderId="6" xfId="1" applyFont="1" applyFill="1" applyBorder="1" applyAlignment="1">
      <alignment horizontal="center"/>
    </xf>
    <xf numFmtId="0" fontId="18" fillId="0" borderId="6" xfId="1" applyFont="1" applyFill="1" applyBorder="1" applyAlignment="1">
      <alignment horizontal="center" wrapText="1"/>
    </xf>
    <xf numFmtId="0" fontId="18" fillId="0" borderId="6" xfId="1" applyFont="1" applyFill="1" applyBorder="1" applyAlignment="1">
      <alignment horizontal="left" wrapText="1"/>
    </xf>
    <xf numFmtId="0" fontId="16" fillId="0" borderId="6" xfId="1" applyFont="1" applyBorder="1" applyAlignment="1"/>
    <xf numFmtId="0" fontId="18" fillId="0" borderId="6" xfId="1" applyFont="1" applyBorder="1" applyAlignment="1">
      <alignment wrapText="1"/>
    </xf>
    <xf numFmtId="0" fontId="25" fillId="0" borderId="0" xfId="1" applyFont="1" applyAlignment="1">
      <alignment vertical="top" wrapText="1"/>
    </xf>
    <xf numFmtId="0" fontId="24" fillId="0" borderId="0" xfId="1" applyFont="1" applyAlignment="1">
      <alignment vertical="top" wrapText="1"/>
    </xf>
    <xf numFmtId="0" fontId="7" fillId="0" borderId="6" xfId="1" applyBorder="1" applyAlignment="1">
      <alignment horizontal="center" vertical="top"/>
    </xf>
    <xf numFmtId="168" fontId="24" fillId="0" borderId="0" xfId="3" applyNumberFormat="1" applyFont="1" applyFill="1" applyBorder="1" applyAlignment="1">
      <alignment horizontal="right" vertical="top"/>
    </xf>
    <xf numFmtId="0" fontId="24" fillId="0" borderId="7" xfId="1" applyFont="1" applyBorder="1" applyAlignment="1">
      <alignment vertical="top"/>
    </xf>
    <xf numFmtId="0" fontId="24" fillId="0" borderId="7" xfId="1" applyFont="1" applyFill="1" applyBorder="1" applyAlignment="1">
      <alignment horizontal="center" vertical="top"/>
    </xf>
    <xf numFmtId="0" fontId="24" fillId="0" borderId="7" xfId="1" applyFont="1" applyFill="1" applyBorder="1" applyAlignment="1">
      <alignment horizontal="center" vertical="top" wrapText="1"/>
    </xf>
    <xf numFmtId="0" fontId="24" fillId="0" borderId="7" xfId="1" applyFont="1" applyFill="1" applyBorder="1" applyAlignment="1">
      <alignment horizontal="left" vertical="top" wrapText="1"/>
    </xf>
    <xf numFmtId="0" fontId="24" fillId="0" borderId="7" xfId="1" applyFont="1" applyBorder="1" applyAlignment="1">
      <alignment vertical="top" wrapText="1"/>
    </xf>
    <xf numFmtId="0" fontId="24" fillId="0" borderId="6" xfId="1" applyFont="1" applyBorder="1" applyAlignment="1">
      <alignment vertical="top" wrapText="1"/>
    </xf>
    <xf numFmtId="169" fontId="25" fillId="0" borderId="6" xfId="3" applyNumberFormat="1" applyFont="1" applyFill="1" applyBorder="1" applyAlignment="1">
      <alignment horizontal="right" vertical="top"/>
    </xf>
    <xf numFmtId="0" fontId="25" fillId="0" borderId="6" xfId="3" applyNumberFormat="1" applyFont="1" applyFill="1" applyBorder="1" applyAlignment="1">
      <alignment horizontal="center" vertical="top"/>
    </xf>
    <xf numFmtId="0" fontId="24" fillId="0" borderId="6" xfId="1" applyFont="1" applyBorder="1" applyAlignment="1">
      <alignment vertical="top"/>
    </xf>
    <xf numFmtId="0" fontId="24" fillId="0" borderId="6" xfId="1" applyFont="1" applyFill="1" applyBorder="1" applyAlignment="1">
      <alignment horizontal="center" vertical="top"/>
    </xf>
    <xf numFmtId="0" fontId="24" fillId="0" borderId="6" xfId="1" applyFont="1" applyFill="1" applyBorder="1" applyAlignment="1">
      <alignment horizontal="center" vertical="top" wrapText="1"/>
    </xf>
    <xf numFmtId="0" fontId="24" fillId="0" borderId="6" xfId="1" applyFont="1" applyFill="1" applyBorder="1" applyAlignment="1">
      <alignment horizontal="left" vertical="top" wrapText="1"/>
    </xf>
    <xf numFmtId="0" fontId="18" fillId="0" borderId="0" xfId="1" applyFont="1" applyAlignment="1">
      <alignment wrapText="1"/>
    </xf>
    <xf numFmtId="0" fontId="18" fillId="0" borderId="0" xfId="1" applyFont="1"/>
    <xf numFmtId="0" fontId="16" fillId="0" borderId="0" xfId="1" applyFont="1" applyBorder="1" applyAlignment="1">
      <alignment wrapText="1"/>
    </xf>
    <xf numFmtId="164" fontId="23" fillId="0" borderId="0" xfId="1" applyNumberFormat="1" applyFont="1" applyFill="1" applyBorder="1" applyAlignment="1">
      <alignment horizontal="center" wrapText="1"/>
    </xf>
    <xf numFmtId="3" fontId="23" fillId="0" borderId="0" xfId="1" applyNumberFormat="1" applyFont="1" applyFill="1" applyBorder="1" applyAlignment="1">
      <alignment horizontal="center" wrapText="1"/>
    </xf>
    <xf numFmtId="0" fontId="23" fillId="0" borderId="0" xfId="1" applyFont="1" applyBorder="1" applyAlignment="1">
      <alignment horizontal="center" wrapText="1"/>
    </xf>
    <xf numFmtId="164" fontId="23" fillId="0" borderId="0" xfId="1" applyNumberFormat="1" applyFont="1" applyBorder="1" applyAlignment="1">
      <alignment horizontal="center" wrapText="1"/>
    </xf>
    <xf numFmtId="0" fontId="24" fillId="0" borderId="0" xfId="1" applyFont="1" applyFill="1"/>
    <xf numFmtId="0" fontId="24" fillId="0" borderId="0" xfId="1" applyFont="1" applyFill="1" applyAlignment="1">
      <alignment wrapText="1"/>
    </xf>
    <xf numFmtId="0" fontId="24" fillId="0" borderId="0" xfId="1" applyFont="1" applyFill="1" applyAlignment="1">
      <alignment horizontal="left" wrapText="1"/>
    </xf>
    <xf numFmtId="0" fontId="24" fillId="0" borderId="0" xfId="1" applyFont="1" applyFill="1" applyAlignment="1">
      <alignment horizontal="center" vertical="top" wrapText="1"/>
    </xf>
    <xf numFmtId="0" fontId="24" fillId="0" borderId="0" xfId="1" applyFont="1" applyFill="1" applyAlignment="1">
      <alignment vertical="top"/>
    </xf>
    <xf numFmtId="0" fontId="24" fillId="0" borderId="0" xfId="1" applyFont="1" applyFill="1" applyAlignment="1">
      <alignment horizontal="center"/>
    </xf>
    <xf numFmtId="0" fontId="24" fillId="0" borderId="0" xfId="1" applyFont="1" applyFill="1" applyAlignment="1">
      <alignment horizontal="center" wrapText="1"/>
    </xf>
    <xf numFmtId="0" fontId="24" fillId="0" borderId="0" xfId="1" applyFont="1" applyFill="1" applyBorder="1" applyAlignment="1">
      <alignment wrapText="1"/>
    </xf>
    <xf numFmtId="0" fontId="24" fillId="0" borderId="0" xfId="1" applyFont="1" applyFill="1" applyBorder="1" applyAlignment="1">
      <alignment horizontal="center"/>
    </xf>
    <xf numFmtId="0" fontId="24" fillId="0" borderId="0" xfId="1" applyFont="1" applyFill="1" applyBorder="1" applyAlignment="1">
      <alignment horizontal="center" wrapText="1"/>
    </xf>
    <xf numFmtId="0" fontId="24" fillId="0" borderId="0" xfId="1" applyFont="1" applyFill="1" applyBorder="1" applyAlignment="1">
      <alignment horizontal="left" wrapText="1"/>
    </xf>
    <xf numFmtId="0" fontId="24" fillId="0" borderId="0" xfId="1" applyFont="1" applyFill="1" applyBorder="1" applyAlignment="1">
      <alignment vertical="top"/>
    </xf>
    <xf numFmtId="0" fontId="24" fillId="0" borderId="0" xfId="1" applyFont="1" applyFill="1" applyBorder="1" applyAlignment="1">
      <alignment vertical="top" wrapText="1"/>
    </xf>
    <xf numFmtId="0" fontId="24" fillId="0" borderId="0" xfId="1" applyFont="1" applyFill="1" applyBorder="1" applyAlignment="1">
      <alignment vertical="center"/>
    </xf>
    <xf numFmtId="0" fontId="24" fillId="0" borderId="0" xfId="1" applyFont="1" applyFill="1" applyBorder="1" applyAlignment="1">
      <alignment vertical="center" wrapText="1"/>
    </xf>
    <xf numFmtId="0" fontId="26" fillId="0" borderId="0" xfId="1" applyFont="1" applyFill="1" applyAlignment="1">
      <alignment horizontal="left" vertical="center"/>
    </xf>
    <xf numFmtId="0" fontId="18" fillId="0" borderId="0" xfId="1" applyFont="1" applyFill="1" applyBorder="1"/>
    <xf numFmtId="0" fontId="18" fillId="0" borderId="0" xfId="1" applyFont="1" applyFill="1" applyBorder="1" applyAlignment="1">
      <alignment wrapText="1"/>
    </xf>
    <xf numFmtId="0" fontId="18" fillId="0" borderId="0" xfId="1" applyFont="1" applyFill="1" applyBorder="1" applyAlignment="1">
      <alignment horizontal="center" vertical="top"/>
    </xf>
    <xf numFmtId="0" fontId="18" fillId="0" borderId="0" xfId="1" applyFont="1" applyFill="1" applyBorder="1" applyAlignment="1">
      <alignment horizontal="center" vertical="top" wrapText="1"/>
    </xf>
    <xf numFmtId="0" fontId="18" fillId="0" borderId="0" xfId="1" applyFont="1" applyFill="1" applyBorder="1" applyAlignment="1">
      <alignment horizontal="left" vertical="top" wrapText="1"/>
    </xf>
    <xf numFmtId="0" fontId="18" fillId="0" borderId="0" xfId="1" applyFont="1" applyFill="1" applyBorder="1" applyAlignment="1">
      <alignment vertical="top"/>
    </xf>
    <xf numFmtId="0" fontId="27" fillId="0" borderId="0" xfId="1" applyFont="1" applyFill="1" applyBorder="1" applyAlignment="1">
      <alignment vertical="top" wrapText="1"/>
    </xf>
    <xf numFmtId="0" fontId="27" fillId="0" borderId="0" xfId="1" applyFont="1" applyFill="1" applyBorder="1" applyAlignment="1">
      <alignment horizontal="left" vertical="top"/>
    </xf>
    <xf numFmtId="0" fontId="24" fillId="0" borderId="0" xfId="1" applyFont="1" applyFill="1" applyBorder="1" applyAlignment="1">
      <alignment horizontal="left" vertical="top"/>
    </xf>
    <xf numFmtId="0" fontId="28" fillId="0" borderId="0" xfId="1" applyFont="1" applyFill="1" applyBorder="1" applyAlignment="1">
      <alignment horizontal="left" vertical="top"/>
    </xf>
    <xf numFmtId="0" fontId="28" fillId="0" borderId="0" xfId="1" applyFont="1" applyFill="1" applyBorder="1" applyAlignment="1">
      <alignment vertical="top"/>
    </xf>
    <xf numFmtId="0" fontId="18" fillId="0" borderId="0" xfId="1" applyFont="1" applyFill="1" applyBorder="1" applyAlignment="1">
      <alignment vertical="top" wrapText="1"/>
    </xf>
    <xf numFmtId="0" fontId="29" fillId="0" borderId="0" xfId="1" applyFont="1" applyFill="1" applyBorder="1" applyAlignment="1">
      <alignment vertical="top"/>
    </xf>
    <xf numFmtId="0" fontId="7" fillId="0" borderId="0" xfId="1" applyFill="1" applyBorder="1" applyAlignment="1"/>
    <xf numFmtId="168" fontId="24" fillId="0" borderId="0" xfId="3" applyNumberFormat="1" applyFont="1" applyFill="1" applyBorder="1" applyAlignment="1">
      <alignment horizontal="center"/>
    </xf>
    <xf numFmtId="1" fontId="24" fillId="0" borderId="0" xfId="3" applyNumberFormat="1" applyFont="1" applyFill="1" applyBorder="1" applyAlignment="1">
      <alignment horizontal="center"/>
    </xf>
    <xf numFmtId="0" fontId="24" fillId="0" borderId="6" xfId="1" applyFont="1" applyFill="1" applyBorder="1" applyAlignment="1">
      <alignment vertical="top" wrapText="1"/>
    </xf>
    <xf numFmtId="0" fontId="24" fillId="0" borderId="6" xfId="1" applyFont="1" applyFill="1" applyBorder="1" applyAlignment="1">
      <alignment wrapText="1"/>
    </xf>
    <xf numFmtId="168" fontId="24" fillId="0" borderId="6" xfId="3" applyNumberFormat="1" applyFont="1" applyFill="1" applyBorder="1" applyAlignment="1">
      <alignment horizontal="center"/>
    </xf>
    <xf numFmtId="1" fontId="24" fillId="0" borderId="6" xfId="3" applyNumberFormat="1" applyFont="1" applyFill="1" applyBorder="1" applyAlignment="1">
      <alignment horizontal="center"/>
    </xf>
    <xf numFmtId="0" fontId="7" fillId="0" borderId="6" xfId="1" applyFill="1" applyBorder="1" applyAlignment="1"/>
    <xf numFmtId="0" fontId="24" fillId="0" borderId="6" xfId="1" applyFont="1" applyFill="1" applyBorder="1" applyAlignment="1">
      <alignment vertical="top"/>
    </xf>
    <xf numFmtId="0" fontId="24" fillId="0" borderId="8" xfId="1" applyFont="1" applyFill="1" applyBorder="1" applyAlignment="1">
      <alignment vertical="top" wrapText="1"/>
    </xf>
    <xf numFmtId="168" fontId="24" fillId="0" borderId="9" xfId="3" applyNumberFormat="1" applyFont="1" applyFill="1" applyBorder="1" applyAlignment="1">
      <alignment horizontal="center" vertical="top"/>
    </xf>
    <xf numFmtId="1" fontId="24" fillId="0" borderId="9" xfId="3" applyNumberFormat="1" applyFont="1" applyFill="1" applyBorder="1" applyAlignment="1">
      <alignment horizontal="center" vertical="top"/>
    </xf>
    <xf numFmtId="168" fontId="24" fillId="0" borderId="6" xfId="3" applyNumberFormat="1" applyFont="1" applyFill="1" applyBorder="1" applyAlignment="1">
      <alignment horizontal="center" vertical="top"/>
    </xf>
    <xf numFmtId="1" fontId="24" fillId="0" borderId="6" xfId="1" applyNumberFormat="1" applyFont="1" applyFill="1" applyBorder="1" applyAlignment="1">
      <alignment horizontal="center" vertical="top"/>
    </xf>
    <xf numFmtId="164" fontId="24" fillId="0" borderId="6" xfId="1" applyNumberFormat="1" applyFont="1" applyFill="1" applyBorder="1" applyAlignment="1">
      <alignment horizontal="center" vertical="top" wrapText="1"/>
    </xf>
    <xf numFmtId="0" fontId="24" fillId="0" borderId="0" xfId="1" applyFont="1" applyFill="1" applyAlignment="1">
      <alignment horizontal="center" vertical="top"/>
    </xf>
    <xf numFmtId="164" fontId="24" fillId="0" borderId="0" xfId="1" applyNumberFormat="1" applyFont="1" applyFill="1" applyAlignment="1">
      <alignment horizontal="center" vertical="top" wrapText="1"/>
    </xf>
    <xf numFmtId="0" fontId="24" fillId="0" borderId="0" xfId="1" applyFont="1" applyFill="1" applyAlignment="1">
      <alignment horizontal="left" vertical="top" wrapText="1"/>
    </xf>
    <xf numFmtId="168" fontId="24" fillId="0" borderId="8" xfId="3" applyNumberFormat="1" applyFont="1" applyFill="1" applyBorder="1" applyAlignment="1">
      <alignment horizontal="center" vertical="top"/>
    </xf>
    <xf numFmtId="1" fontId="24" fillId="0" borderId="6" xfId="3" applyNumberFormat="1" applyFont="1" applyFill="1" applyBorder="1" applyAlignment="1">
      <alignment horizontal="center" vertical="top"/>
    </xf>
    <xf numFmtId="0" fontId="24" fillId="0" borderId="8" xfId="1" applyFont="1" applyFill="1" applyBorder="1"/>
    <xf numFmtId="0" fontId="24" fillId="0" borderId="8" xfId="1" applyFont="1" applyFill="1" applyBorder="1" applyAlignment="1">
      <alignment wrapText="1"/>
    </xf>
    <xf numFmtId="0" fontId="24" fillId="0" borderId="8" xfId="1" applyFont="1" applyFill="1" applyBorder="1" applyAlignment="1">
      <alignment horizontal="center" vertical="top"/>
    </xf>
    <xf numFmtId="0" fontId="24" fillId="0" borderId="8" xfId="1" applyFont="1" applyFill="1" applyBorder="1" applyAlignment="1">
      <alignment horizontal="center" vertical="top" wrapText="1"/>
    </xf>
    <xf numFmtId="164" fontId="24" fillId="0" borderId="8" xfId="1" applyNumberFormat="1" applyFont="1" applyFill="1" applyBorder="1" applyAlignment="1">
      <alignment horizontal="center" vertical="top" wrapText="1"/>
    </xf>
    <xf numFmtId="0" fontId="24" fillId="0" borderId="8" xfId="1" applyFont="1" applyFill="1" applyBorder="1" applyAlignment="1">
      <alignment horizontal="left" vertical="top" wrapText="1"/>
    </xf>
    <xf numFmtId="0" fontId="24" fillId="0" borderId="8" xfId="1" applyFont="1" applyFill="1" applyBorder="1" applyAlignment="1">
      <alignment vertical="top"/>
    </xf>
    <xf numFmtId="165" fontId="24" fillId="0" borderId="6" xfId="5" applyNumberFormat="1" applyFont="1" applyFill="1" applyBorder="1" applyAlignment="1">
      <alignment horizontal="center" vertical="top"/>
    </xf>
    <xf numFmtId="0" fontId="24" fillId="0" borderId="7" xfId="1" applyFont="1" applyFill="1" applyBorder="1" applyAlignment="1">
      <alignment wrapText="1"/>
    </xf>
    <xf numFmtId="0" fontId="18" fillId="0" borderId="7" xfId="1" applyFont="1" applyFill="1" applyBorder="1" applyAlignment="1">
      <alignment horizontal="center" vertical="center" wrapText="1"/>
    </xf>
    <xf numFmtId="0" fontId="18" fillId="0" borderId="0" xfId="1" applyFont="1" applyFill="1" applyAlignment="1">
      <alignment horizontal="center" vertical="center" wrapText="1"/>
    </xf>
    <xf numFmtId="168" fontId="23" fillId="0" borderId="8" xfId="1" applyNumberFormat="1" applyFont="1" applyFill="1" applyBorder="1" applyAlignment="1">
      <alignment horizontal="center" wrapText="1"/>
    </xf>
    <xf numFmtId="3" fontId="23" fillId="0" borderId="8" xfId="1" applyNumberFormat="1" applyFont="1" applyFill="1" applyBorder="1" applyAlignment="1">
      <alignment horizontal="center" wrapText="1"/>
    </xf>
    <xf numFmtId="0" fontId="23" fillId="0" borderId="8" xfId="1" applyFont="1" applyFill="1" applyBorder="1" applyAlignment="1">
      <alignment horizontal="center" wrapText="1"/>
    </xf>
    <xf numFmtId="164" fontId="23" fillId="0" borderId="8" xfId="1" applyNumberFormat="1" applyFont="1" applyFill="1" applyBorder="1" applyAlignment="1">
      <alignment horizontal="center" wrapText="1"/>
    </xf>
    <xf numFmtId="0" fontId="23" fillId="0" borderId="8" xfId="1" applyFont="1" applyFill="1" applyBorder="1" applyAlignment="1">
      <alignment horizontal="left" wrapText="1"/>
    </xf>
    <xf numFmtId="0" fontId="23" fillId="0" borderId="0" xfId="1" applyFont="1" applyFill="1" applyAlignment="1">
      <alignment horizontal="center" wrapText="1"/>
    </xf>
    <xf numFmtId="0" fontId="7" fillId="0" borderId="0" xfId="1" applyFill="1" applyAlignment="1">
      <alignment horizontal="center"/>
    </xf>
    <xf numFmtId="165" fontId="24" fillId="0" borderId="0" xfId="5" applyNumberFormat="1" applyFont="1" applyFill="1" applyAlignment="1">
      <alignment vertical="top"/>
    </xf>
    <xf numFmtId="0" fontId="7" fillId="0" borderId="0" xfId="1" applyFill="1"/>
    <xf numFmtId="168" fontId="24" fillId="0" borderId="0" xfId="1" applyNumberFormat="1" applyFont="1" applyFill="1" applyAlignment="1">
      <alignment vertical="top"/>
    </xf>
    <xf numFmtId="0" fontId="24" fillId="0" borderId="0" xfId="1" applyFont="1" applyFill="1" applyAlignment="1">
      <alignment vertical="top" wrapText="1"/>
    </xf>
    <xf numFmtId="0" fontId="18" fillId="0" borderId="0" xfId="1" applyFont="1" applyFill="1" applyAlignment="1">
      <alignment vertical="top"/>
    </xf>
    <xf numFmtId="0" fontId="30" fillId="0" borderId="0" xfId="1" applyFont="1" applyFill="1" applyAlignment="1">
      <alignment vertical="top"/>
    </xf>
    <xf numFmtId="165" fontId="24" fillId="0" borderId="0" xfId="5" applyNumberFormat="1" applyFont="1" applyFill="1" applyAlignment="1">
      <alignment horizontal="center" vertical="top"/>
    </xf>
    <xf numFmtId="168" fontId="24" fillId="0" borderId="0" xfId="1" applyNumberFormat="1" applyFont="1" applyFill="1" applyAlignment="1">
      <alignment horizontal="center" vertical="top"/>
    </xf>
    <xf numFmtId="0" fontId="18" fillId="0" borderId="0" xfId="1" applyFont="1" applyFill="1"/>
    <xf numFmtId="44" fontId="24" fillId="0" borderId="0" xfId="1" applyNumberFormat="1" applyFont="1" applyFill="1" applyAlignment="1">
      <alignment horizontal="center" vertical="top"/>
    </xf>
    <xf numFmtId="165" fontId="24" fillId="0" borderId="0" xfId="5" applyNumberFormat="1" applyFont="1" applyFill="1" applyBorder="1" applyAlignment="1">
      <alignment horizontal="center" vertical="center"/>
    </xf>
    <xf numFmtId="44" fontId="24" fillId="0" borderId="0" xfId="3" applyFont="1" applyFill="1" applyBorder="1" applyAlignment="1">
      <alignment horizontal="center" vertical="center"/>
    </xf>
    <xf numFmtId="0" fontId="18" fillId="0" borderId="0" xfId="1" applyFont="1" applyFill="1" applyBorder="1" applyAlignment="1">
      <alignment vertical="center"/>
    </xf>
    <xf numFmtId="168" fontId="24" fillId="0" borderId="0" xfId="1" applyNumberFormat="1" applyFont="1" applyFill="1" applyBorder="1" applyAlignment="1">
      <alignment horizontal="center"/>
    </xf>
    <xf numFmtId="165" fontId="24" fillId="0" borderId="0" xfId="5" applyNumberFormat="1" applyFont="1" applyFill="1" applyBorder="1" applyAlignment="1">
      <alignment horizontal="center"/>
    </xf>
    <xf numFmtId="3" fontId="24" fillId="0" borderId="0" xfId="1" applyNumberFormat="1" applyFont="1" applyFill="1" applyBorder="1" applyAlignment="1">
      <alignment horizontal="center"/>
    </xf>
    <xf numFmtId="0" fontId="16" fillId="0" borderId="10" xfId="1" applyFont="1" applyFill="1" applyBorder="1"/>
    <xf numFmtId="168" fontId="18" fillId="0" borderId="5" xfId="1" applyNumberFormat="1" applyFont="1" applyFill="1" applyBorder="1" applyAlignment="1">
      <alignment horizontal="center"/>
    </xf>
    <xf numFmtId="165" fontId="18" fillId="0" borderId="5" xfId="5" applyNumberFormat="1" applyFont="1" applyFill="1" applyBorder="1" applyAlignment="1">
      <alignment horizontal="center"/>
    </xf>
    <xf numFmtId="3" fontId="18" fillId="0" borderId="5" xfId="1" applyNumberFormat="1" applyFont="1" applyFill="1" applyBorder="1" applyAlignment="1">
      <alignment horizontal="center"/>
    </xf>
    <xf numFmtId="168" fontId="18" fillId="0" borderId="10" xfId="1" applyNumberFormat="1" applyFont="1" applyFill="1" applyBorder="1" applyAlignment="1">
      <alignment horizontal="center"/>
    </xf>
    <xf numFmtId="37" fontId="18" fillId="0" borderId="5" xfId="3" applyNumberFormat="1" applyFont="1" applyFill="1" applyBorder="1" applyAlignment="1">
      <alignment horizontal="center"/>
    </xf>
    <xf numFmtId="0" fontId="18" fillId="0" borderId="5" xfId="1" applyFont="1" applyFill="1" applyBorder="1" applyAlignment="1">
      <alignment horizontal="center" vertical="top"/>
    </xf>
    <xf numFmtId="0" fontId="18" fillId="0" borderId="5" xfId="1" applyFont="1" applyFill="1" applyBorder="1" applyAlignment="1">
      <alignment vertical="top" wrapText="1"/>
    </xf>
    <xf numFmtId="0" fontId="18" fillId="0" borderId="5" xfId="1" applyFont="1" applyFill="1" applyBorder="1" applyAlignment="1">
      <alignment horizontal="center" vertical="top" wrapText="1"/>
    </xf>
    <xf numFmtId="0" fontId="18" fillId="0" borderId="5" xfId="1" applyFont="1" applyFill="1" applyBorder="1" applyAlignment="1">
      <alignment horizontal="left" vertical="top" wrapText="1"/>
    </xf>
    <xf numFmtId="0" fontId="18" fillId="0" borderId="5" xfId="1" applyFont="1" applyFill="1" applyBorder="1" applyAlignment="1">
      <alignment vertical="top"/>
    </xf>
    <xf numFmtId="0" fontId="16" fillId="0" borderId="5" xfId="1" applyFont="1" applyFill="1" applyBorder="1" applyAlignment="1"/>
    <xf numFmtId="0" fontId="18" fillId="0" borderId="11" xfId="1" applyFont="1" applyFill="1" applyBorder="1" applyAlignment="1">
      <alignment wrapText="1"/>
    </xf>
    <xf numFmtId="0" fontId="10" fillId="0" borderId="9" xfId="1" applyFont="1" applyFill="1" applyBorder="1" applyAlignment="1">
      <alignment horizontal="center"/>
    </xf>
    <xf numFmtId="169" fontId="24" fillId="0" borderId="9" xfId="3" applyNumberFormat="1" applyFont="1" applyFill="1" applyBorder="1" applyAlignment="1">
      <alignment horizontal="center" vertical="top"/>
    </xf>
    <xf numFmtId="165" fontId="24" fillId="0" borderId="9" xfId="5" applyNumberFormat="1" applyFont="1" applyFill="1" applyBorder="1" applyAlignment="1">
      <alignment horizontal="center" vertical="top"/>
    </xf>
    <xf numFmtId="168" fontId="24" fillId="0" borderId="12" xfId="3" applyNumberFormat="1" applyFont="1" applyFill="1" applyBorder="1" applyAlignment="1">
      <alignment horizontal="center" vertical="top"/>
    </xf>
    <xf numFmtId="168" fontId="24" fillId="0" borderId="13" xfId="3" applyNumberFormat="1" applyFont="1" applyFill="1" applyBorder="1" applyAlignment="1">
      <alignment horizontal="center" vertical="top"/>
    </xf>
    <xf numFmtId="0" fontId="24" fillId="0" borderId="12" xfId="1" applyFont="1" applyFill="1" applyBorder="1" applyAlignment="1">
      <alignment horizontal="center" vertical="top"/>
    </xf>
    <xf numFmtId="3" fontId="24" fillId="0" borderId="13" xfId="1" applyNumberFormat="1" applyFont="1" applyFill="1" applyBorder="1" applyAlignment="1">
      <alignment horizontal="center" vertical="top"/>
    </xf>
    <xf numFmtId="168" fontId="24" fillId="0" borderId="9" xfId="1" applyNumberFormat="1" applyFont="1" applyFill="1" applyBorder="1" applyAlignment="1">
      <alignment horizontal="center" vertical="top"/>
    </xf>
    <xf numFmtId="3" fontId="24" fillId="0" borderId="6" xfId="1" applyNumberFormat="1" applyFont="1" applyFill="1" applyBorder="1" applyAlignment="1">
      <alignment horizontal="center" vertical="top"/>
    </xf>
    <xf numFmtId="0" fontId="24" fillId="0" borderId="13" xfId="1" applyFont="1" applyFill="1" applyBorder="1"/>
    <xf numFmtId="0" fontId="24" fillId="0" borderId="9" xfId="1" applyFont="1" applyFill="1" applyBorder="1"/>
    <xf numFmtId="0" fontId="26" fillId="0" borderId="9" xfId="1" applyFont="1" applyFill="1" applyBorder="1"/>
    <xf numFmtId="0" fontId="24" fillId="0" borderId="9" xfId="1" applyFont="1" applyFill="1" applyBorder="1" applyAlignment="1">
      <alignment horizontal="center" vertical="top"/>
    </xf>
    <xf numFmtId="3" fontId="24" fillId="0" borderId="9" xfId="1" applyNumberFormat="1" applyFont="1" applyFill="1" applyBorder="1" applyAlignment="1">
      <alignment horizontal="center" vertical="top"/>
    </xf>
    <xf numFmtId="0" fontId="24" fillId="0" borderId="9" xfId="1" applyFont="1" applyFill="1" applyBorder="1" applyAlignment="1">
      <alignment vertical="top" wrapText="1"/>
    </xf>
    <xf numFmtId="0" fontId="24" fillId="0" borderId="9" xfId="1" applyFont="1" applyFill="1" applyBorder="1" applyAlignment="1">
      <alignment horizontal="center" vertical="top" wrapText="1"/>
    </xf>
    <xf numFmtId="0" fontId="24" fillId="0" borderId="13" xfId="1" applyFont="1" applyFill="1" applyBorder="1" applyAlignment="1">
      <alignment horizontal="center" vertical="top" wrapText="1"/>
    </xf>
    <xf numFmtId="6" fontId="24" fillId="0" borderId="13" xfId="1" applyNumberFormat="1" applyFont="1" applyFill="1" applyBorder="1" applyAlignment="1">
      <alignment horizontal="center" vertical="top" wrapText="1"/>
    </xf>
    <xf numFmtId="0" fontId="24" fillId="0" borderId="12" xfId="1" applyFont="1" applyFill="1" applyBorder="1" applyAlignment="1">
      <alignment vertical="top" wrapText="1"/>
    </xf>
    <xf numFmtId="0" fontId="24" fillId="0" borderId="13" xfId="1" applyFont="1" applyFill="1" applyBorder="1" applyAlignment="1">
      <alignment horizontal="left" vertical="top" wrapText="1"/>
    </xf>
    <xf numFmtId="0" fontId="24" fillId="0" borderId="12" xfId="1" applyFont="1" applyFill="1" applyBorder="1" applyAlignment="1">
      <alignment vertical="top"/>
    </xf>
    <xf numFmtId="0" fontId="18" fillId="0" borderId="6" xfId="1" applyFont="1" applyFill="1" applyBorder="1" applyAlignment="1">
      <alignment vertical="top"/>
    </xf>
    <xf numFmtId="0" fontId="24" fillId="0" borderId="9" xfId="3" applyNumberFormat="1" applyFont="1" applyFill="1" applyBorder="1" applyAlignment="1">
      <alignment horizontal="center" vertical="top"/>
    </xf>
    <xf numFmtId="168" fontId="26" fillId="0" borderId="9" xfId="3" applyNumberFormat="1" applyFont="1" applyFill="1" applyBorder="1" applyAlignment="1">
      <alignment horizontal="center" vertical="top"/>
    </xf>
    <xf numFmtId="0" fontId="26" fillId="0" borderId="9" xfId="3" applyNumberFormat="1" applyFont="1" applyFill="1" applyBorder="1" applyAlignment="1">
      <alignment horizontal="center" vertical="top"/>
    </xf>
    <xf numFmtId="3" fontId="24" fillId="0" borderId="9" xfId="1" applyNumberFormat="1" applyFont="1" applyFill="1" applyBorder="1" applyAlignment="1">
      <alignment horizontal="center" vertical="top" wrapText="1"/>
    </xf>
    <xf numFmtId="3" fontId="24" fillId="0" borderId="6" xfId="1" applyNumberFormat="1" applyFont="1" applyFill="1" applyBorder="1" applyAlignment="1">
      <alignment horizontal="center" vertical="top" wrapText="1"/>
    </xf>
    <xf numFmtId="164" fontId="24" fillId="0" borderId="13" xfId="1" applyNumberFormat="1" applyFont="1" applyFill="1" applyBorder="1" applyAlignment="1">
      <alignment horizontal="center" vertical="top" wrapText="1"/>
    </xf>
    <xf numFmtId="0" fontId="24" fillId="0" borderId="9" xfId="1" applyNumberFormat="1" applyFont="1" applyFill="1" applyBorder="1" applyAlignment="1">
      <alignment horizontal="center" vertical="top" wrapText="1"/>
    </xf>
    <xf numFmtId="168" fontId="24" fillId="0" borderId="9" xfId="3" applyNumberFormat="1" applyFont="1" applyFill="1" applyBorder="1" applyAlignment="1">
      <alignment horizontal="center" vertical="top" wrapText="1"/>
    </xf>
    <xf numFmtId="0" fontId="24" fillId="0" borderId="12" xfId="1" applyFont="1" applyFill="1" applyBorder="1" applyAlignment="1">
      <alignment horizontal="center" vertical="top" wrapText="1"/>
    </xf>
    <xf numFmtId="0" fontId="24" fillId="0" borderId="13" xfId="1" applyFont="1" applyFill="1" applyBorder="1" applyAlignment="1">
      <alignment horizontal="center" vertical="top"/>
    </xf>
    <xf numFmtId="0" fontId="24" fillId="0" borderId="9" xfId="3" applyNumberFormat="1" applyFont="1" applyFill="1" applyBorder="1" applyAlignment="1">
      <alignment horizontal="center" vertical="top" wrapText="1"/>
    </xf>
    <xf numFmtId="0" fontId="7" fillId="0" borderId="9" xfId="1" applyFill="1" applyBorder="1"/>
    <xf numFmtId="168" fontId="26" fillId="0" borderId="13" xfId="3" applyNumberFormat="1" applyFont="1" applyFill="1" applyBorder="1" applyAlignment="1">
      <alignment horizontal="center" vertical="top"/>
    </xf>
    <xf numFmtId="0" fontId="31" fillId="0" borderId="0" xfId="1" applyFont="1" applyFill="1" applyBorder="1"/>
    <xf numFmtId="0" fontId="7" fillId="0" borderId="6" xfId="1" applyFill="1" applyBorder="1"/>
    <xf numFmtId="8" fontId="24" fillId="0" borderId="13" xfId="1" applyNumberFormat="1" applyFont="1" applyFill="1" applyBorder="1" applyAlignment="1">
      <alignment horizontal="center" vertical="top" wrapText="1"/>
    </xf>
    <xf numFmtId="0" fontId="18" fillId="0" borderId="6" xfId="1" applyFont="1" applyFill="1" applyBorder="1" applyAlignment="1">
      <alignment vertical="top" wrapText="1"/>
    </xf>
    <xf numFmtId="49" fontId="24" fillId="0" borderId="9" xfId="1" applyNumberFormat="1" applyFont="1" applyFill="1" applyBorder="1" applyAlignment="1">
      <alignment horizontal="center" vertical="top" wrapText="1"/>
    </xf>
    <xf numFmtId="0" fontId="24" fillId="0" borderId="12" xfId="6" applyFont="1" applyFill="1" applyBorder="1" applyAlignment="1">
      <alignment horizontal="center" vertical="top" wrapText="1"/>
    </xf>
    <xf numFmtId="0" fontId="24" fillId="0" borderId="13" xfId="6" applyFont="1" applyFill="1" applyBorder="1" applyAlignment="1">
      <alignment horizontal="center" vertical="top" wrapText="1"/>
    </xf>
    <xf numFmtId="168" fontId="24" fillId="0" borderId="9" xfId="7" applyNumberFormat="1" applyFont="1" applyFill="1" applyBorder="1" applyAlignment="1">
      <alignment horizontal="center" vertical="top" wrapText="1"/>
    </xf>
    <xf numFmtId="0" fontId="24" fillId="0" borderId="6" xfId="6" applyFont="1" applyFill="1" applyBorder="1" applyAlignment="1">
      <alignment horizontal="center" vertical="top" wrapText="1"/>
    </xf>
    <xf numFmtId="0" fontId="24" fillId="0" borderId="9" xfId="6" applyFont="1" applyFill="1" applyBorder="1" applyAlignment="1">
      <alignment horizontal="center" vertical="top" wrapText="1"/>
    </xf>
    <xf numFmtId="0" fontId="24" fillId="0" borderId="9" xfId="6" applyFont="1" applyFill="1" applyBorder="1" applyAlignment="1">
      <alignment vertical="top" wrapText="1"/>
    </xf>
    <xf numFmtId="0" fontId="24" fillId="0" borderId="9" xfId="6" applyNumberFormat="1" applyFont="1" applyFill="1" applyBorder="1" applyAlignment="1">
      <alignment horizontal="center" vertical="top" wrapText="1"/>
    </xf>
    <xf numFmtId="164" fontId="24" fillId="0" borderId="13" xfId="6" applyNumberFormat="1" applyFont="1" applyFill="1" applyBorder="1" applyAlignment="1">
      <alignment horizontal="center" vertical="top" wrapText="1"/>
    </xf>
    <xf numFmtId="0" fontId="24" fillId="0" borderId="13" xfId="6" applyFont="1" applyFill="1" applyBorder="1" applyAlignment="1">
      <alignment horizontal="left" vertical="top" wrapText="1"/>
    </xf>
    <xf numFmtId="0" fontId="24" fillId="0" borderId="12" xfId="6" applyFont="1" applyFill="1" applyBorder="1" applyAlignment="1">
      <alignment vertical="top" wrapText="1"/>
    </xf>
    <xf numFmtId="0" fontId="18" fillId="0" borderId="6" xfId="6" applyFont="1" applyFill="1" applyBorder="1" applyAlignment="1">
      <alignment vertical="top" wrapText="1"/>
    </xf>
    <xf numFmtId="49" fontId="24" fillId="0" borderId="9" xfId="6" applyNumberFormat="1" applyFont="1" applyFill="1" applyBorder="1" applyAlignment="1">
      <alignment horizontal="center" vertical="top" wrapText="1"/>
    </xf>
    <xf numFmtId="168" fontId="26" fillId="0" borderId="9" xfId="7" applyNumberFormat="1" applyFont="1" applyFill="1" applyBorder="1" applyAlignment="1">
      <alignment horizontal="center" vertical="top" wrapText="1"/>
    </xf>
    <xf numFmtId="0" fontId="7" fillId="0" borderId="12" xfId="1" applyFill="1" applyBorder="1"/>
    <xf numFmtId="0" fontId="26" fillId="0" borderId="0" xfId="1" applyFont="1" applyFill="1"/>
    <xf numFmtId="0" fontId="18" fillId="0" borderId="13" xfId="1" applyFont="1" applyFill="1" applyBorder="1" applyAlignment="1">
      <alignment vertical="top" wrapText="1"/>
    </xf>
    <xf numFmtId="14" fontId="24" fillId="0" borderId="9" xfId="1" applyNumberFormat="1" applyFont="1" applyFill="1" applyBorder="1" applyAlignment="1">
      <alignment horizontal="center" vertical="top" wrapText="1"/>
    </xf>
    <xf numFmtId="0" fontId="18" fillId="0" borderId="8" xfId="1" applyFont="1" applyFill="1" applyBorder="1" applyAlignment="1">
      <alignment vertical="top" wrapText="1"/>
    </xf>
    <xf numFmtId="0" fontId="24" fillId="0" borderId="0" xfId="1" applyFont="1" applyFill="1" applyAlignment="1"/>
    <xf numFmtId="0" fontId="24" fillId="0" borderId="0" xfId="1" applyFont="1" applyFill="1" applyBorder="1" applyAlignment="1"/>
    <xf numFmtId="0" fontId="16" fillId="0" borderId="14" xfId="1" applyFont="1" applyFill="1" applyBorder="1" applyAlignment="1">
      <alignment horizontal="center" wrapText="1"/>
    </xf>
    <xf numFmtId="168" fontId="23" fillId="0" borderId="14" xfId="1" applyNumberFormat="1" applyFont="1" applyFill="1" applyBorder="1" applyAlignment="1">
      <alignment horizontal="center" wrapText="1"/>
    </xf>
    <xf numFmtId="168" fontId="23" fillId="0" borderId="9" xfId="1" applyNumberFormat="1" applyFont="1" applyFill="1" applyBorder="1" applyAlignment="1">
      <alignment horizontal="center" wrapText="1"/>
    </xf>
    <xf numFmtId="165" fontId="23" fillId="0" borderId="13" xfId="5" applyNumberFormat="1" applyFont="1" applyFill="1" applyBorder="1" applyAlignment="1">
      <alignment horizontal="center" wrapText="1"/>
    </xf>
    <xf numFmtId="168" fontId="23" fillId="0" borderId="13" xfId="1" applyNumberFormat="1" applyFont="1" applyFill="1" applyBorder="1" applyAlignment="1">
      <alignment horizontal="center" wrapText="1"/>
    </xf>
    <xf numFmtId="165" fontId="23" fillId="0" borderId="6" xfId="5" applyNumberFormat="1" applyFont="1" applyFill="1" applyBorder="1" applyAlignment="1">
      <alignment horizontal="center" wrapText="1"/>
    </xf>
    <xf numFmtId="0" fontId="23" fillId="0" borderId="12" xfId="1" applyFont="1" applyFill="1" applyBorder="1" applyAlignment="1">
      <alignment horizontal="center" wrapText="1"/>
    </xf>
    <xf numFmtId="3" fontId="23" fillId="0" borderId="13" xfId="1" applyNumberFormat="1" applyFont="1" applyFill="1" applyBorder="1" applyAlignment="1">
      <alignment horizontal="center" wrapText="1"/>
    </xf>
    <xf numFmtId="3" fontId="23" fillId="0" borderId="6" xfId="1" applyNumberFormat="1" applyFont="1" applyFill="1" applyBorder="1" applyAlignment="1">
      <alignment horizontal="center" wrapText="1"/>
    </xf>
    <xf numFmtId="0" fontId="24" fillId="0" borderId="13" xfId="1" applyFont="1" applyFill="1" applyBorder="1" applyAlignment="1"/>
    <xf numFmtId="0" fontId="24" fillId="0" borderId="9" xfId="1" applyFont="1" applyFill="1" applyBorder="1" applyAlignment="1"/>
    <xf numFmtId="0" fontId="23" fillId="0" borderId="9" xfId="1" applyFont="1" applyFill="1" applyBorder="1" applyAlignment="1">
      <alignment horizontal="center" wrapText="1"/>
    </xf>
    <xf numFmtId="3" fontId="23" fillId="0" borderId="9" xfId="1" applyNumberFormat="1" applyFont="1" applyFill="1" applyBorder="1" applyAlignment="1">
      <alignment horizontal="center" wrapText="1"/>
    </xf>
    <xf numFmtId="0" fontId="23" fillId="0" borderId="9" xfId="1" applyFont="1" applyFill="1" applyBorder="1" applyAlignment="1">
      <alignment horizontal="center" vertical="top" wrapText="1"/>
    </xf>
    <xf numFmtId="0" fontId="23" fillId="0" borderId="13" xfId="1" applyFont="1" applyFill="1" applyBorder="1" applyAlignment="1">
      <alignment horizontal="center" wrapText="1"/>
    </xf>
    <xf numFmtId="164" fontId="23" fillId="0" borderId="13" xfId="1" applyNumberFormat="1" applyFont="1" applyFill="1" applyBorder="1" applyAlignment="1">
      <alignment horizontal="center" wrapText="1"/>
    </xf>
    <xf numFmtId="0" fontId="23" fillId="0" borderId="6" xfId="1" applyFont="1" applyFill="1" applyBorder="1" applyAlignment="1">
      <alignment horizontal="center" wrapText="1"/>
    </xf>
  </cellXfs>
  <cellStyles count="8">
    <cellStyle name="Comma 2" xfId="2" xr:uid="{F0502D7B-7092-4C16-A493-F72D5F457007}"/>
    <cellStyle name="Comma 3" xfId="5" xr:uid="{556C3F34-844D-46F9-942F-757272FF250F}"/>
    <cellStyle name="Currency 2" xfId="3" xr:uid="{3EFE4E6F-BCFE-4688-B27B-ED166AD12456}"/>
    <cellStyle name="Currency 3" xfId="7" xr:uid="{DE74E2E8-627B-42C3-BBCC-ED18D7141351}"/>
    <cellStyle name="Hyperlink" xfId="4" builtinId="8"/>
    <cellStyle name="Normal" xfId="0" builtinId="0"/>
    <cellStyle name="Normal 2" xfId="1" xr:uid="{A97C5256-36C7-4F83-9191-5869359242D7}"/>
    <cellStyle name="Normal 4" xfId="6" xr:uid="{D6B34177-7928-48F4-AA04-722CFCC56D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iafees.io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11"/>
  <sheetViews>
    <sheetView topLeftCell="B1" workbookViewId="0">
      <pane ySplit="1" topLeftCell="A2" activePane="bottomLeft" state="frozen"/>
      <selection pane="bottomLeft" activeCell="A162" sqref="A162"/>
    </sheetView>
  </sheetViews>
  <sheetFormatPr defaultColWidth="12.5703125" defaultRowHeight="15" customHeight="1" x14ac:dyDescent="0.2"/>
  <cols>
    <col min="1" max="1" width="17.42578125" customWidth="1"/>
    <col min="2" max="2" width="11.140625" customWidth="1"/>
    <col min="3" max="3" width="36.5703125" customWidth="1"/>
    <col min="4" max="4" width="29.140625" customWidth="1"/>
    <col min="5" max="5" width="30.7109375" customWidth="1"/>
    <col min="6" max="6" width="11.42578125" customWidth="1"/>
    <col min="7" max="7" width="14.140625" customWidth="1"/>
    <col min="8" max="8" width="9.140625" customWidth="1"/>
    <col min="9" max="9" width="13.85546875" customWidth="1"/>
    <col min="10" max="10" width="14.42578125" customWidth="1"/>
    <col min="11" max="11" width="13.140625" customWidth="1"/>
    <col min="12" max="12" width="14.42578125" customWidth="1"/>
    <col min="13" max="13" width="13.140625" customWidth="1"/>
    <col min="14" max="14" width="20.7109375" customWidth="1"/>
    <col min="15" max="15" width="43.140625" customWidth="1"/>
    <col min="16" max="16" width="53.85546875" customWidth="1"/>
    <col min="17" max="26" width="9.140625" customWidth="1"/>
  </cols>
  <sheetData>
    <row r="1" spans="1:26" ht="51.75" customHeight="1" x14ac:dyDescent="0.2">
      <c r="A1" s="1" t="s">
        <v>0</v>
      </c>
      <c r="B1" s="1" t="s">
        <v>1</v>
      </c>
      <c r="C1" s="1" t="s">
        <v>2</v>
      </c>
      <c r="D1" s="1" t="s">
        <v>3</v>
      </c>
      <c r="E1" s="2" t="s">
        <v>4</v>
      </c>
      <c r="F1" s="1" t="s">
        <v>5</v>
      </c>
      <c r="G1" s="3" t="s">
        <v>6</v>
      </c>
      <c r="H1" s="1" t="s">
        <v>7</v>
      </c>
      <c r="I1" s="4" t="s">
        <v>8</v>
      </c>
      <c r="J1" s="5" t="s">
        <v>9</v>
      </c>
      <c r="K1" s="5" t="s">
        <v>10</v>
      </c>
      <c r="L1" s="5" t="s">
        <v>11</v>
      </c>
      <c r="M1" s="5" t="s">
        <v>12</v>
      </c>
      <c r="N1" s="6" t="s">
        <v>13</v>
      </c>
      <c r="O1" s="7" t="s">
        <v>14</v>
      </c>
      <c r="P1" s="7" t="s">
        <v>15</v>
      </c>
      <c r="Q1" s="8"/>
      <c r="R1" s="8"/>
      <c r="S1" s="8"/>
      <c r="T1" s="8"/>
      <c r="U1" s="8"/>
      <c r="V1" s="8"/>
      <c r="W1" s="8"/>
      <c r="X1" s="8"/>
      <c r="Y1" s="8"/>
      <c r="Z1" s="8"/>
    </row>
    <row r="2" spans="1:26" ht="24" customHeight="1" x14ac:dyDescent="0.2">
      <c r="A2" s="9" t="s">
        <v>16</v>
      </c>
      <c r="B2" s="10">
        <v>221</v>
      </c>
      <c r="C2" s="11" t="s">
        <v>17</v>
      </c>
      <c r="D2" s="11" t="s">
        <v>18</v>
      </c>
      <c r="E2" s="12">
        <v>300</v>
      </c>
      <c r="F2" s="11" t="s">
        <v>19</v>
      </c>
      <c r="G2" s="10" t="s">
        <v>20</v>
      </c>
      <c r="H2" s="13">
        <v>38899</v>
      </c>
      <c r="I2" s="14" t="s">
        <v>21</v>
      </c>
      <c r="J2" s="15">
        <v>2621</v>
      </c>
      <c r="K2" s="15">
        <v>458099.69</v>
      </c>
      <c r="L2" s="15">
        <v>2580</v>
      </c>
      <c r="M2" s="15">
        <v>437864</v>
      </c>
      <c r="N2" s="16" t="s">
        <v>22</v>
      </c>
      <c r="O2" s="7" t="s">
        <v>23</v>
      </c>
      <c r="P2" s="7" t="s">
        <v>24</v>
      </c>
      <c r="Q2" s="8"/>
      <c r="R2" s="8"/>
      <c r="S2" s="8"/>
      <c r="T2" s="8"/>
      <c r="U2" s="8"/>
      <c r="V2" s="8"/>
      <c r="W2" s="8"/>
      <c r="X2" s="8"/>
      <c r="Y2" s="8"/>
      <c r="Z2" s="8"/>
    </row>
    <row r="3" spans="1:26" ht="36" customHeight="1" x14ac:dyDescent="0.2">
      <c r="A3" s="9"/>
      <c r="B3" s="10">
        <v>221</v>
      </c>
      <c r="C3" s="11" t="s">
        <v>25</v>
      </c>
      <c r="D3" s="11" t="s">
        <v>26</v>
      </c>
      <c r="E3" s="12" t="s">
        <v>27</v>
      </c>
      <c r="F3" s="11" t="s">
        <v>19</v>
      </c>
      <c r="G3" s="10" t="s">
        <v>20</v>
      </c>
      <c r="H3" s="13">
        <v>38899</v>
      </c>
      <c r="I3" s="14">
        <v>905.14</v>
      </c>
      <c r="J3" s="15">
        <v>105</v>
      </c>
      <c r="K3" s="15">
        <v>53606</v>
      </c>
      <c r="L3" s="15">
        <v>133</v>
      </c>
      <c r="M3" s="15">
        <v>78743</v>
      </c>
      <c r="N3" s="16" t="s">
        <v>28</v>
      </c>
      <c r="O3" s="7" t="s">
        <v>29</v>
      </c>
      <c r="P3" s="7"/>
      <c r="Q3" s="8"/>
      <c r="R3" s="8"/>
      <c r="S3" s="8"/>
      <c r="T3" s="8"/>
      <c r="U3" s="8"/>
      <c r="V3" s="8"/>
      <c r="W3" s="8"/>
      <c r="X3" s="8"/>
      <c r="Y3" s="8"/>
      <c r="Z3" s="8"/>
    </row>
    <row r="4" spans="1:26" ht="36" customHeight="1" x14ac:dyDescent="0.2">
      <c r="A4" s="9"/>
      <c r="B4" s="10">
        <v>221</v>
      </c>
      <c r="C4" s="17" t="s">
        <v>30</v>
      </c>
      <c r="D4" s="11" t="s">
        <v>18</v>
      </c>
      <c r="E4" s="12" t="s">
        <v>31</v>
      </c>
      <c r="F4" s="11" t="s">
        <v>32</v>
      </c>
      <c r="G4" s="10" t="s">
        <v>20</v>
      </c>
      <c r="H4" s="13">
        <v>40179</v>
      </c>
      <c r="I4" s="14">
        <v>905</v>
      </c>
      <c r="J4" s="15">
        <v>874</v>
      </c>
      <c r="K4" s="15">
        <v>1072547</v>
      </c>
      <c r="L4" s="15">
        <v>1162</v>
      </c>
      <c r="M4" s="15">
        <v>1354109</v>
      </c>
      <c r="N4" s="16" t="s">
        <v>28</v>
      </c>
      <c r="O4" s="7" t="s">
        <v>33</v>
      </c>
      <c r="P4" s="7"/>
      <c r="Q4" s="8"/>
      <c r="R4" s="8"/>
      <c r="S4" s="8"/>
      <c r="T4" s="8"/>
      <c r="U4" s="8"/>
      <c r="V4" s="8"/>
      <c r="W4" s="8"/>
      <c r="X4" s="8"/>
      <c r="Y4" s="8"/>
      <c r="Z4" s="8"/>
    </row>
    <row r="5" spans="1:26" ht="24" customHeight="1" x14ac:dyDescent="0.2">
      <c r="A5" s="9"/>
      <c r="B5" s="18">
        <v>221</v>
      </c>
      <c r="C5" s="17" t="s">
        <v>34</v>
      </c>
      <c r="D5" s="17" t="s">
        <v>18</v>
      </c>
      <c r="E5" s="19" t="s">
        <v>35</v>
      </c>
      <c r="F5" s="17" t="s">
        <v>32</v>
      </c>
      <c r="G5" s="18" t="s">
        <v>20</v>
      </c>
      <c r="H5" s="20" t="s">
        <v>36</v>
      </c>
      <c r="I5" s="21">
        <v>905</v>
      </c>
      <c r="J5" s="15"/>
      <c r="K5" s="15"/>
      <c r="L5" s="15"/>
      <c r="M5" s="15"/>
      <c r="N5" s="16"/>
      <c r="O5" s="7"/>
      <c r="P5" s="7"/>
      <c r="Q5" s="8"/>
      <c r="R5" s="8"/>
      <c r="S5" s="8"/>
      <c r="T5" s="8"/>
      <c r="U5" s="8"/>
      <c r="V5" s="8"/>
      <c r="W5" s="8"/>
      <c r="X5" s="8"/>
      <c r="Y5" s="8"/>
      <c r="Z5" s="8"/>
    </row>
    <row r="6" spans="1:26" ht="24" customHeight="1" x14ac:dyDescent="0.2">
      <c r="A6" s="9"/>
      <c r="B6" s="10">
        <v>221</v>
      </c>
      <c r="C6" s="11" t="s">
        <v>37</v>
      </c>
      <c r="D6" s="11" t="s">
        <v>18</v>
      </c>
      <c r="E6" s="12" t="s">
        <v>38</v>
      </c>
      <c r="F6" s="11" t="s">
        <v>32</v>
      </c>
      <c r="G6" s="10" t="s">
        <v>20</v>
      </c>
      <c r="H6" s="13">
        <v>40179</v>
      </c>
      <c r="I6" s="14">
        <v>905</v>
      </c>
      <c r="J6" s="15">
        <v>277</v>
      </c>
      <c r="K6" s="15">
        <v>131690</v>
      </c>
      <c r="L6" s="15">
        <v>323</v>
      </c>
      <c r="M6" s="15">
        <v>168611</v>
      </c>
      <c r="N6" s="16" t="s">
        <v>28</v>
      </c>
      <c r="O6" s="7" t="s">
        <v>33</v>
      </c>
      <c r="P6" s="7"/>
      <c r="Q6" s="8"/>
      <c r="R6" s="8"/>
      <c r="S6" s="8"/>
      <c r="T6" s="8"/>
      <c r="U6" s="8"/>
      <c r="V6" s="8"/>
      <c r="W6" s="8"/>
      <c r="X6" s="8"/>
      <c r="Y6" s="8"/>
      <c r="Z6" s="8"/>
    </row>
    <row r="7" spans="1:26" ht="60" customHeight="1" x14ac:dyDescent="0.2">
      <c r="A7" s="9"/>
      <c r="B7" s="10">
        <v>221</v>
      </c>
      <c r="C7" s="11" t="s">
        <v>39</v>
      </c>
      <c r="D7" s="11" t="s">
        <v>18</v>
      </c>
      <c r="E7" s="12" t="s">
        <v>40</v>
      </c>
      <c r="F7" s="11" t="s">
        <v>41</v>
      </c>
      <c r="G7" s="10" t="s">
        <v>20</v>
      </c>
      <c r="H7" s="13">
        <v>40179</v>
      </c>
      <c r="I7" s="14">
        <v>905</v>
      </c>
      <c r="J7" s="15">
        <v>121</v>
      </c>
      <c r="K7" s="15">
        <v>3876</v>
      </c>
      <c r="L7" s="15">
        <v>145</v>
      </c>
      <c r="M7" s="15">
        <v>5364</v>
      </c>
      <c r="N7" s="16" t="s">
        <v>28</v>
      </c>
      <c r="O7" s="7" t="s">
        <v>33</v>
      </c>
      <c r="P7" s="7"/>
      <c r="Q7" s="8"/>
      <c r="R7" s="8"/>
      <c r="S7" s="8"/>
      <c r="T7" s="8"/>
      <c r="U7" s="8"/>
      <c r="V7" s="8"/>
      <c r="W7" s="8"/>
      <c r="X7" s="8"/>
      <c r="Y7" s="8"/>
      <c r="Z7" s="8"/>
    </row>
    <row r="8" spans="1:26" ht="36" customHeight="1" x14ac:dyDescent="0.2">
      <c r="A8" s="9"/>
      <c r="B8" s="10">
        <v>221</v>
      </c>
      <c r="C8" s="11" t="s">
        <v>42</v>
      </c>
      <c r="D8" s="11" t="s">
        <v>18</v>
      </c>
      <c r="E8" s="12" t="s">
        <v>43</v>
      </c>
      <c r="F8" s="11" t="s">
        <v>44</v>
      </c>
      <c r="G8" s="10" t="s">
        <v>20</v>
      </c>
      <c r="H8" s="22" t="s">
        <v>45</v>
      </c>
      <c r="I8" s="14" t="s">
        <v>46</v>
      </c>
      <c r="J8" s="15">
        <v>535</v>
      </c>
      <c r="K8" s="15">
        <v>180219</v>
      </c>
      <c r="L8" s="15">
        <v>561</v>
      </c>
      <c r="M8" s="15">
        <v>202219</v>
      </c>
      <c r="N8" s="16" t="s">
        <v>28</v>
      </c>
      <c r="O8" s="7" t="s">
        <v>47</v>
      </c>
      <c r="P8" s="7"/>
      <c r="Q8" s="8"/>
      <c r="R8" s="8"/>
      <c r="S8" s="8"/>
      <c r="T8" s="8"/>
      <c r="U8" s="8"/>
      <c r="V8" s="8"/>
      <c r="W8" s="8"/>
      <c r="X8" s="8"/>
      <c r="Y8" s="8"/>
      <c r="Z8" s="8"/>
    </row>
    <row r="9" spans="1:26" ht="36" customHeight="1" x14ac:dyDescent="0.2">
      <c r="A9" s="9"/>
      <c r="B9" s="10">
        <v>221</v>
      </c>
      <c r="C9" s="11" t="s">
        <v>48</v>
      </c>
      <c r="D9" s="11" t="s">
        <v>18</v>
      </c>
      <c r="E9" s="12">
        <v>3</v>
      </c>
      <c r="F9" s="11" t="s">
        <v>49</v>
      </c>
      <c r="G9" s="10" t="s">
        <v>20</v>
      </c>
      <c r="H9" s="22" t="s">
        <v>50</v>
      </c>
      <c r="I9" s="14">
        <v>905</v>
      </c>
      <c r="J9" s="15">
        <v>361</v>
      </c>
      <c r="K9" s="15">
        <v>12180</v>
      </c>
      <c r="L9" s="15">
        <v>424</v>
      </c>
      <c r="M9" s="15">
        <v>14063</v>
      </c>
      <c r="N9" s="16" t="s">
        <v>28</v>
      </c>
      <c r="O9" s="7" t="s">
        <v>51</v>
      </c>
      <c r="P9" s="7"/>
      <c r="Q9" s="8"/>
      <c r="R9" s="8"/>
      <c r="S9" s="8"/>
      <c r="T9" s="8"/>
      <c r="U9" s="8"/>
      <c r="V9" s="8"/>
      <c r="W9" s="8"/>
      <c r="X9" s="8"/>
      <c r="Y9" s="8"/>
      <c r="Z9" s="8"/>
    </row>
    <row r="10" spans="1:26" ht="30.75" customHeight="1" x14ac:dyDescent="0.2">
      <c r="A10" s="23" t="s">
        <v>52</v>
      </c>
      <c r="B10" s="24">
        <v>222</v>
      </c>
      <c r="C10" s="25" t="s">
        <v>53</v>
      </c>
      <c r="D10" s="25" t="s">
        <v>54</v>
      </c>
      <c r="E10" s="26">
        <v>300</v>
      </c>
      <c r="F10" s="27" t="s">
        <v>55</v>
      </c>
      <c r="G10" s="24" t="s">
        <v>20</v>
      </c>
      <c r="H10" s="28"/>
      <c r="I10" s="29">
        <v>905</v>
      </c>
      <c r="J10" s="30">
        <f>1657</f>
        <v>1657</v>
      </c>
      <c r="K10" s="31">
        <v>397497</v>
      </c>
      <c r="L10" s="30">
        <v>1779</v>
      </c>
      <c r="M10" s="31">
        <v>385932</v>
      </c>
      <c r="N10" s="32" t="s">
        <v>22</v>
      </c>
      <c r="O10" s="33" t="s">
        <v>56</v>
      </c>
      <c r="P10" s="33" t="s">
        <v>24</v>
      </c>
      <c r="Q10" s="34"/>
      <c r="R10" s="34"/>
      <c r="S10" s="34"/>
      <c r="T10" s="34"/>
      <c r="U10" s="34"/>
      <c r="V10" s="34"/>
      <c r="W10" s="34"/>
      <c r="X10" s="34"/>
      <c r="Y10" s="34"/>
      <c r="Z10" s="34"/>
    </row>
    <row r="11" spans="1:26" ht="56.25" x14ac:dyDescent="0.2">
      <c r="A11" s="23"/>
      <c r="B11" s="24">
        <v>222</v>
      </c>
      <c r="C11" s="25" t="s">
        <v>57</v>
      </c>
      <c r="D11" s="25" t="s">
        <v>58</v>
      </c>
      <c r="E11" s="35" t="s">
        <v>59</v>
      </c>
      <c r="F11" s="25" t="s">
        <v>60</v>
      </c>
      <c r="G11" s="24" t="s">
        <v>20</v>
      </c>
      <c r="H11" s="36">
        <v>2015</v>
      </c>
      <c r="I11" s="29">
        <v>905</v>
      </c>
      <c r="J11" s="30">
        <f>122+440</f>
        <v>562</v>
      </c>
      <c r="K11" s="31">
        <v>744157</v>
      </c>
      <c r="L11" s="30">
        <f>161+526</f>
        <v>687</v>
      </c>
      <c r="M11" s="31">
        <v>908074</v>
      </c>
      <c r="N11" s="32" t="s">
        <v>28</v>
      </c>
      <c r="O11" s="33" t="s">
        <v>61</v>
      </c>
      <c r="P11" s="37" t="s">
        <v>62</v>
      </c>
      <c r="Q11" s="34"/>
      <c r="R11" s="34"/>
      <c r="S11" s="34"/>
      <c r="T11" s="34"/>
      <c r="U11" s="34"/>
      <c r="V11" s="34"/>
      <c r="W11" s="34"/>
      <c r="X11" s="34"/>
      <c r="Y11" s="34"/>
      <c r="Z11" s="34"/>
    </row>
    <row r="12" spans="1:26" ht="31.5" customHeight="1" x14ac:dyDescent="0.2">
      <c r="A12" s="23"/>
      <c r="B12" s="24">
        <v>222</v>
      </c>
      <c r="C12" s="25" t="s">
        <v>63</v>
      </c>
      <c r="D12" s="25" t="s">
        <v>64</v>
      </c>
      <c r="E12" s="35" t="s">
        <v>65</v>
      </c>
      <c r="F12" s="27" t="s">
        <v>66</v>
      </c>
      <c r="G12" s="24" t="s">
        <v>20</v>
      </c>
      <c r="H12" s="36">
        <v>2017</v>
      </c>
      <c r="I12" s="29">
        <v>905</v>
      </c>
      <c r="J12" s="30">
        <f>7+5</f>
        <v>12</v>
      </c>
      <c r="K12" s="31">
        <v>1469</v>
      </c>
      <c r="L12" s="30">
        <f>7+3+1+5+6+1</f>
        <v>23</v>
      </c>
      <c r="M12" s="31">
        <v>5553</v>
      </c>
      <c r="N12" s="32" t="s">
        <v>28</v>
      </c>
      <c r="O12" s="33" t="s">
        <v>67</v>
      </c>
      <c r="P12" s="33"/>
      <c r="Q12" s="34"/>
      <c r="R12" s="34"/>
      <c r="S12" s="34"/>
      <c r="T12" s="34"/>
      <c r="U12" s="34"/>
      <c r="V12" s="34"/>
      <c r="W12" s="34"/>
      <c r="X12" s="34"/>
      <c r="Y12" s="34"/>
      <c r="Z12" s="34"/>
    </row>
    <row r="13" spans="1:26" ht="33" customHeight="1" x14ac:dyDescent="0.2">
      <c r="A13" s="23"/>
      <c r="B13" s="24">
        <v>222</v>
      </c>
      <c r="C13" s="25" t="s">
        <v>68</v>
      </c>
      <c r="D13" s="25" t="s">
        <v>64</v>
      </c>
      <c r="E13" s="35" t="s">
        <v>69</v>
      </c>
      <c r="F13" s="27" t="s">
        <v>66</v>
      </c>
      <c r="G13" s="24" t="s">
        <v>20</v>
      </c>
      <c r="H13" s="36">
        <v>2017</v>
      </c>
      <c r="I13" s="29">
        <v>905</v>
      </c>
      <c r="J13" s="30">
        <f>11+1</f>
        <v>12</v>
      </c>
      <c r="K13" s="31">
        <v>3736</v>
      </c>
      <c r="L13" s="30">
        <f>2+24</f>
        <v>26</v>
      </c>
      <c r="M13" s="31">
        <v>2758</v>
      </c>
      <c r="N13" s="32" t="s">
        <v>28</v>
      </c>
      <c r="O13" s="33" t="s">
        <v>70</v>
      </c>
      <c r="P13" s="33"/>
      <c r="Q13" s="34"/>
      <c r="R13" s="34"/>
      <c r="S13" s="34"/>
      <c r="T13" s="34"/>
      <c r="U13" s="34"/>
      <c r="V13" s="34"/>
      <c r="W13" s="34"/>
      <c r="X13" s="34"/>
      <c r="Y13" s="34"/>
      <c r="Z13" s="34"/>
    </row>
    <row r="14" spans="1:26" ht="45" x14ac:dyDescent="0.2">
      <c r="A14" s="23"/>
      <c r="B14" s="24">
        <v>222</v>
      </c>
      <c r="C14" s="27" t="s">
        <v>71</v>
      </c>
      <c r="D14" s="27" t="s">
        <v>72</v>
      </c>
      <c r="E14" s="35">
        <v>625</v>
      </c>
      <c r="F14" s="28" t="s">
        <v>73</v>
      </c>
      <c r="G14" s="24" t="s">
        <v>20</v>
      </c>
      <c r="H14" s="36">
        <v>2020</v>
      </c>
      <c r="I14" s="29">
        <v>905</v>
      </c>
      <c r="J14" s="30">
        <f>25+292</f>
        <v>317</v>
      </c>
      <c r="K14" s="31">
        <v>92298</v>
      </c>
      <c r="L14" s="30">
        <f>18+325+6+2</f>
        <v>351</v>
      </c>
      <c r="M14" s="31">
        <v>130032</v>
      </c>
      <c r="N14" s="32" t="s">
        <v>28</v>
      </c>
      <c r="O14" s="37" t="s">
        <v>74</v>
      </c>
      <c r="P14" s="37" t="s">
        <v>75</v>
      </c>
      <c r="Q14" s="34"/>
      <c r="R14" s="34"/>
      <c r="S14" s="34"/>
      <c r="T14" s="34"/>
      <c r="U14" s="34"/>
      <c r="V14" s="34"/>
      <c r="W14" s="34"/>
      <c r="X14" s="34"/>
      <c r="Y14" s="34"/>
      <c r="Z14" s="34"/>
    </row>
    <row r="15" spans="1:26" ht="24" customHeight="1" x14ac:dyDescent="0.2">
      <c r="A15" s="23"/>
      <c r="B15" s="24">
        <v>222</v>
      </c>
      <c r="C15" s="25" t="s">
        <v>76</v>
      </c>
      <c r="D15" s="25" t="s">
        <v>64</v>
      </c>
      <c r="E15" s="26">
        <v>100</v>
      </c>
      <c r="F15" s="36" t="s">
        <v>66</v>
      </c>
      <c r="G15" s="24" t="s">
        <v>20</v>
      </c>
      <c r="H15" s="36">
        <v>2018</v>
      </c>
      <c r="I15" s="29">
        <v>905</v>
      </c>
      <c r="J15" s="30">
        <f>1+1+1</f>
        <v>3</v>
      </c>
      <c r="K15" s="31">
        <v>450</v>
      </c>
      <c r="L15" s="30">
        <f>1+2+1</f>
        <v>4</v>
      </c>
      <c r="M15" s="31">
        <v>196</v>
      </c>
      <c r="N15" s="38" t="s">
        <v>28</v>
      </c>
      <c r="O15" s="33" t="s">
        <v>77</v>
      </c>
      <c r="P15" s="37" t="s">
        <v>78</v>
      </c>
      <c r="Q15" s="34"/>
      <c r="R15" s="34"/>
      <c r="S15" s="34"/>
      <c r="T15" s="34"/>
      <c r="U15" s="34"/>
      <c r="V15" s="34"/>
      <c r="W15" s="34"/>
      <c r="X15" s="34"/>
      <c r="Y15" s="34"/>
      <c r="Z15" s="34"/>
    </row>
    <row r="16" spans="1:26" ht="24" customHeight="1" x14ac:dyDescent="0.2">
      <c r="A16" s="23"/>
      <c r="B16" s="24">
        <v>222</v>
      </c>
      <c r="C16" s="25" t="s">
        <v>79</v>
      </c>
      <c r="D16" s="25" t="s">
        <v>64</v>
      </c>
      <c r="E16" s="26">
        <v>20</v>
      </c>
      <c r="F16" s="28" t="s">
        <v>80</v>
      </c>
      <c r="G16" s="24" t="s">
        <v>20</v>
      </c>
      <c r="H16" s="36">
        <v>2018</v>
      </c>
      <c r="I16" s="29">
        <v>905</v>
      </c>
      <c r="J16" s="30">
        <f>9+18+1</f>
        <v>28</v>
      </c>
      <c r="K16" s="31">
        <f>5950+4192+80</f>
        <v>10222</v>
      </c>
      <c r="L16" s="30">
        <f>2+4+5+8+22+1</f>
        <v>42</v>
      </c>
      <c r="M16" s="31">
        <f>750+3280+4425+2858+4611+120</f>
        <v>16044</v>
      </c>
      <c r="N16" s="32" t="s">
        <v>28</v>
      </c>
      <c r="O16" s="33" t="s">
        <v>81</v>
      </c>
      <c r="P16" s="37" t="s">
        <v>82</v>
      </c>
      <c r="Q16" s="34"/>
      <c r="R16" s="34"/>
      <c r="S16" s="34"/>
      <c r="T16" s="34"/>
      <c r="U16" s="34"/>
      <c r="V16" s="34"/>
      <c r="W16" s="34"/>
      <c r="X16" s="34"/>
      <c r="Y16" s="34"/>
      <c r="Z16" s="34"/>
    </row>
    <row r="17" spans="1:26" ht="24" customHeight="1" x14ac:dyDescent="0.2">
      <c r="A17" s="23"/>
      <c r="B17" s="24">
        <v>222</v>
      </c>
      <c r="C17" s="25" t="s">
        <v>83</v>
      </c>
      <c r="D17" s="25" t="s">
        <v>64</v>
      </c>
      <c r="E17" s="35" t="s">
        <v>84</v>
      </c>
      <c r="F17" s="28"/>
      <c r="G17" s="24" t="s">
        <v>20</v>
      </c>
      <c r="H17" s="36">
        <v>2018</v>
      </c>
      <c r="I17" s="39">
        <v>905</v>
      </c>
      <c r="J17" s="30">
        <v>61</v>
      </c>
      <c r="K17" s="31">
        <f>45232-K16</f>
        <v>35010</v>
      </c>
      <c r="L17" s="30">
        <v>79</v>
      </c>
      <c r="M17" s="31">
        <f>61913-M16</f>
        <v>45869</v>
      </c>
      <c r="N17" s="32" t="s">
        <v>28</v>
      </c>
      <c r="O17" s="37" t="s">
        <v>81</v>
      </c>
      <c r="P17" s="33"/>
      <c r="Q17" s="34"/>
      <c r="R17" s="34"/>
      <c r="S17" s="34"/>
      <c r="T17" s="34"/>
      <c r="U17" s="34"/>
      <c r="V17" s="34"/>
      <c r="W17" s="34"/>
      <c r="X17" s="34"/>
      <c r="Y17" s="34"/>
      <c r="Z17" s="34"/>
    </row>
    <row r="18" spans="1:26" ht="22.5" customHeight="1" x14ac:dyDescent="0.2">
      <c r="A18" s="23"/>
      <c r="B18" s="24">
        <v>222</v>
      </c>
      <c r="C18" s="25" t="s">
        <v>85</v>
      </c>
      <c r="D18" s="25" t="s">
        <v>86</v>
      </c>
      <c r="E18" s="26">
        <v>20</v>
      </c>
      <c r="F18" s="28" t="s">
        <v>87</v>
      </c>
      <c r="G18" s="24" t="s">
        <v>20</v>
      </c>
      <c r="H18" s="28"/>
      <c r="I18" s="29">
        <v>905</v>
      </c>
      <c r="J18" s="30">
        <f>2+1</f>
        <v>3</v>
      </c>
      <c r="K18" s="31">
        <v>304</v>
      </c>
      <c r="L18" s="30">
        <f>2+3</f>
        <v>5</v>
      </c>
      <c r="M18" s="31">
        <v>397</v>
      </c>
      <c r="N18" s="32" t="s">
        <v>28</v>
      </c>
      <c r="O18" s="33" t="s">
        <v>88</v>
      </c>
      <c r="P18" s="33"/>
      <c r="Q18" s="34"/>
      <c r="R18" s="34"/>
      <c r="S18" s="34"/>
      <c r="T18" s="34"/>
      <c r="U18" s="34"/>
      <c r="V18" s="34"/>
      <c r="W18" s="34"/>
      <c r="X18" s="34"/>
      <c r="Y18" s="34"/>
      <c r="Z18" s="34"/>
    </row>
    <row r="19" spans="1:26" ht="56.25" x14ac:dyDescent="0.2">
      <c r="A19" s="23"/>
      <c r="B19" s="24">
        <v>222</v>
      </c>
      <c r="C19" s="25" t="s">
        <v>89</v>
      </c>
      <c r="D19" s="25" t="s">
        <v>64</v>
      </c>
      <c r="E19" s="26">
        <v>50</v>
      </c>
      <c r="F19" s="36" t="s">
        <v>55</v>
      </c>
      <c r="G19" s="24" t="s">
        <v>20</v>
      </c>
      <c r="H19" s="28">
        <v>2011</v>
      </c>
      <c r="I19" s="29">
        <v>905</v>
      </c>
      <c r="J19" s="30">
        <v>1</v>
      </c>
      <c r="K19" s="31">
        <v>50</v>
      </c>
      <c r="L19" s="30">
        <v>1</v>
      </c>
      <c r="M19" s="31">
        <v>50</v>
      </c>
      <c r="N19" s="32" t="s">
        <v>28</v>
      </c>
      <c r="O19" s="33" t="s">
        <v>90</v>
      </c>
      <c r="P19" s="37" t="s">
        <v>91</v>
      </c>
      <c r="Q19" s="34"/>
      <c r="R19" s="34"/>
      <c r="S19" s="34"/>
      <c r="T19" s="34"/>
      <c r="U19" s="34"/>
      <c r="V19" s="34"/>
      <c r="W19" s="34"/>
      <c r="X19" s="34"/>
      <c r="Y19" s="34"/>
      <c r="Z19" s="34"/>
    </row>
    <row r="20" spans="1:26" ht="33.75" x14ac:dyDescent="0.2">
      <c r="A20" s="23"/>
      <c r="B20" s="24">
        <v>222</v>
      </c>
      <c r="C20" s="25" t="s">
        <v>92</v>
      </c>
      <c r="D20" s="25" t="s">
        <v>93</v>
      </c>
      <c r="E20" s="26" t="s">
        <v>94</v>
      </c>
      <c r="F20" s="36" t="s">
        <v>55</v>
      </c>
      <c r="G20" s="24" t="s">
        <v>20</v>
      </c>
      <c r="H20" s="28">
        <v>2011</v>
      </c>
      <c r="I20" s="29">
        <v>905</v>
      </c>
      <c r="J20" s="30">
        <f>32+1</f>
        <v>33</v>
      </c>
      <c r="K20" s="31">
        <v>18150</v>
      </c>
      <c r="L20" s="30">
        <f>13+2</f>
        <v>15</v>
      </c>
      <c r="M20" s="31">
        <v>9000</v>
      </c>
      <c r="N20" s="32" t="s">
        <v>28</v>
      </c>
      <c r="O20" s="37" t="s">
        <v>95</v>
      </c>
      <c r="P20" s="33"/>
      <c r="Q20" s="34"/>
      <c r="R20" s="34"/>
      <c r="S20" s="34"/>
      <c r="T20" s="34"/>
      <c r="U20" s="34"/>
      <c r="V20" s="34"/>
      <c r="W20" s="34"/>
      <c r="X20" s="34"/>
      <c r="Y20" s="34"/>
      <c r="Z20" s="34"/>
    </row>
    <row r="21" spans="1:26" ht="33" customHeight="1" x14ac:dyDescent="0.2">
      <c r="A21" s="23"/>
      <c r="B21" s="24">
        <v>222</v>
      </c>
      <c r="C21" s="25" t="s">
        <v>96</v>
      </c>
      <c r="D21" s="25" t="s">
        <v>97</v>
      </c>
      <c r="E21" s="35" t="s">
        <v>98</v>
      </c>
      <c r="F21" s="36" t="s">
        <v>66</v>
      </c>
      <c r="G21" s="24" t="s">
        <v>20</v>
      </c>
      <c r="H21" s="28">
        <v>2011</v>
      </c>
      <c r="I21" s="29">
        <v>905</v>
      </c>
      <c r="J21" s="30">
        <v>31</v>
      </c>
      <c r="K21" s="31">
        <v>1155</v>
      </c>
      <c r="L21" s="30">
        <f>27+1</f>
        <v>28</v>
      </c>
      <c r="M21" s="31">
        <v>1175</v>
      </c>
      <c r="N21" s="32" t="s">
        <v>28</v>
      </c>
      <c r="O21" s="33" t="s">
        <v>99</v>
      </c>
      <c r="P21" s="33" t="s">
        <v>100</v>
      </c>
      <c r="Q21" s="34"/>
      <c r="R21" s="34"/>
      <c r="S21" s="34"/>
      <c r="T21" s="34"/>
      <c r="U21" s="34"/>
      <c r="V21" s="34"/>
      <c r="W21" s="34"/>
      <c r="X21" s="34"/>
      <c r="Y21" s="34"/>
      <c r="Z21" s="34"/>
    </row>
    <row r="22" spans="1:26" ht="32.25" customHeight="1" x14ac:dyDescent="0.2">
      <c r="A22" s="23"/>
      <c r="B22" s="24">
        <v>222</v>
      </c>
      <c r="C22" s="25" t="s">
        <v>101</v>
      </c>
      <c r="D22" s="25" t="s">
        <v>58</v>
      </c>
      <c r="E22" s="35" t="s">
        <v>102</v>
      </c>
      <c r="F22" s="36" t="s">
        <v>55</v>
      </c>
      <c r="G22" s="24" t="s">
        <v>20</v>
      </c>
      <c r="H22" s="28">
        <v>2009</v>
      </c>
      <c r="I22" s="29">
        <v>905</v>
      </c>
      <c r="J22" s="30">
        <f>10+3+335</f>
        <v>348</v>
      </c>
      <c r="K22" s="31">
        <v>8149</v>
      </c>
      <c r="L22" s="30">
        <f>15+6+367</f>
        <v>388</v>
      </c>
      <c r="M22" s="31">
        <f>343+104+2285+3256+3125</f>
        <v>9113</v>
      </c>
      <c r="N22" s="32" t="s">
        <v>28</v>
      </c>
      <c r="O22" s="33" t="s">
        <v>103</v>
      </c>
      <c r="P22" s="33" t="s">
        <v>104</v>
      </c>
      <c r="Q22" s="34"/>
      <c r="R22" s="34"/>
      <c r="S22" s="34"/>
      <c r="T22" s="34"/>
      <c r="U22" s="34"/>
      <c r="V22" s="34"/>
      <c r="W22" s="34"/>
      <c r="X22" s="34"/>
      <c r="Y22" s="34"/>
      <c r="Z22" s="34"/>
    </row>
    <row r="23" spans="1:26" ht="24" customHeight="1" x14ac:dyDescent="0.2">
      <c r="A23" s="23"/>
      <c r="B23" s="24">
        <v>222</v>
      </c>
      <c r="C23" s="25" t="s">
        <v>105</v>
      </c>
      <c r="D23" s="25" t="s">
        <v>106</v>
      </c>
      <c r="E23" s="35" t="s">
        <v>107</v>
      </c>
      <c r="F23" s="36" t="s">
        <v>55</v>
      </c>
      <c r="G23" s="24" t="s">
        <v>20</v>
      </c>
      <c r="H23" s="36">
        <v>2018</v>
      </c>
      <c r="I23" s="29"/>
      <c r="J23" s="30">
        <v>10</v>
      </c>
      <c r="K23" s="31">
        <v>6886</v>
      </c>
      <c r="L23" s="30">
        <v>10</v>
      </c>
      <c r="M23" s="31">
        <v>2130</v>
      </c>
      <c r="N23" s="32" t="s">
        <v>28</v>
      </c>
      <c r="O23" s="33"/>
      <c r="P23" s="33"/>
      <c r="Q23" s="34"/>
      <c r="R23" s="34"/>
      <c r="S23" s="34"/>
      <c r="T23" s="34"/>
      <c r="U23" s="34"/>
      <c r="V23" s="34"/>
      <c r="W23" s="34"/>
      <c r="X23" s="34"/>
      <c r="Y23" s="34"/>
      <c r="Z23" s="34"/>
    </row>
    <row r="24" spans="1:26" ht="15" customHeight="1" x14ac:dyDescent="0.2">
      <c r="A24" s="9" t="s">
        <v>108</v>
      </c>
      <c r="B24" s="10">
        <v>223</v>
      </c>
      <c r="C24" s="11" t="s">
        <v>109</v>
      </c>
      <c r="D24" s="11" t="s">
        <v>18</v>
      </c>
      <c r="E24" s="19">
        <v>1000</v>
      </c>
      <c r="F24" s="22" t="s">
        <v>110</v>
      </c>
      <c r="G24" s="10" t="s">
        <v>20</v>
      </c>
      <c r="H24" s="40">
        <v>44377</v>
      </c>
      <c r="I24" s="14">
        <v>905</v>
      </c>
      <c r="J24" s="41">
        <v>56</v>
      </c>
      <c r="K24" s="15">
        <v>24132</v>
      </c>
      <c r="L24" s="41">
        <v>28</v>
      </c>
      <c r="M24" s="15">
        <v>20616</v>
      </c>
      <c r="N24" s="16" t="s">
        <v>28</v>
      </c>
      <c r="O24" s="7" t="s">
        <v>111</v>
      </c>
      <c r="P24" s="7" t="s">
        <v>112</v>
      </c>
      <c r="Q24" s="8"/>
      <c r="R24" s="8"/>
      <c r="S24" s="8"/>
      <c r="T24" s="8"/>
      <c r="U24" s="8"/>
      <c r="V24" s="8"/>
      <c r="W24" s="8"/>
      <c r="X24" s="8"/>
      <c r="Y24" s="8"/>
      <c r="Z24" s="8"/>
    </row>
    <row r="25" spans="1:26" ht="15" customHeight="1" x14ac:dyDescent="0.2">
      <c r="A25" s="9"/>
      <c r="B25" s="18">
        <v>223</v>
      </c>
      <c r="C25" s="11" t="s">
        <v>113</v>
      </c>
      <c r="D25" s="11" t="s">
        <v>18</v>
      </c>
      <c r="E25" s="19">
        <v>500</v>
      </c>
      <c r="F25" s="22" t="s">
        <v>110</v>
      </c>
      <c r="G25" s="10" t="s">
        <v>20</v>
      </c>
      <c r="H25" s="40">
        <v>44377</v>
      </c>
      <c r="I25" s="21">
        <v>905</v>
      </c>
      <c r="J25" s="41">
        <v>27</v>
      </c>
      <c r="K25" s="15">
        <v>11021.61</v>
      </c>
      <c r="L25" s="41">
        <v>42</v>
      </c>
      <c r="M25" s="15">
        <v>11919</v>
      </c>
      <c r="N25" s="16" t="s">
        <v>28</v>
      </c>
      <c r="O25" s="7"/>
      <c r="P25" s="7"/>
      <c r="Q25" s="8"/>
      <c r="R25" s="8"/>
      <c r="S25" s="8"/>
      <c r="T25" s="8"/>
      <c r="U25" s="8"/>
      <c r="V25" s="8"/>
      <c r="W25" s="8"/>
      <c r="X25" s="8"/>
      <c r="Y25" s="8"/>
      <c r="Z25" s="8"/>
    </row>
    <row r="26" spans="1:26" ht="15" customHeight="1" x14ac:dyDescent="0.2">
      <c r="A26" s="9"/>
      <c r="B26" s="18">
        <v>223</v>
      </c>
      <c r="C26" s="17" t="s">
        <v>114</v>
      </c>
      <c r="D26" s="11" t="s">
        <v>18</v>
      </c>
      <c r="E26" s="19">
        <v>600</v>
      </c>
      <c r="F26" s="22" t="s">
        <v>110</v>
      </c>
      <c r="G26" s="10" t="s">
        <v>20</v>
      </c>
      <c r="H26" s="40">
        <v>44377</v>
      </c>
      <c r="I26" s="21">
        <v>905</v>
      </c>
      <c r="J26" s="41">
        <v>16</v>
      </c>
      <c r="K26" s="15">
        <v>5800</v>
      </c>
      <c r="L26" s="41">
        <v>24</v>
      </c>
      <c r="M26" s="15">
        <v>14610</v>
      </c>
      <c r="N26" s="16"/>
      <c r="O26" s="7"/>
      <c r="P26" s="7"/>
      <c r="Q26" s="8"/>
      <c r="R26" s="8"/>
      <c r="S26" s="8"/>
      <c r="T26" s="8"/>
      <c r="U26" s="8"/>
      <c r="V26" s="8"/>
      <c r="W26" s="8"/>
      <c r="X26" s="8"/>
      <c r="Y26" s="8"/>
      <c r="Z26" s="8"/>
    </row>
    <row r="27" spans="1:26" ht="15" customHeight="1" x14ac:dyDescent="0.2">
      <c r="A27" s="9"/>
      <c r="B27" s="10">
        <v>223</v>
      </c>
      <c r="C27" s="17" t="s">
        <v>115</v>
      </c>
      <c r="D27" s="11" t="s">
        <v>18</v>
      </c>
      <c r="E27" s="12" t="s">
        <v>116</v>
      </c>
      <c r="F27" s="22" t="s">
        <v>117</v>
      </c>
      <c r="G27" s="10" t="s">
        <v>20</v>
      </c>
      <c r="H27" s="40">
        <v>44377</v>
      </c>
      <c r="I27" s="14">
        <v>905</v>
      </c>
      <c r="J27" s="41">
        <v>116</v>
      </c>
      <c r="K27" s="15">
        <v>3030</v>
      </c>
      <c r="L27" s="41">
        <v>170</v>
      </c>
      <c r="M27" s="15">
        <v>8517</v>
      </c>
      <c r="N27" s="16" t="s">
        <v>28</v>
      </c>
      <c r="O27" s="7" t="s">
        <v>111</v>
      </c>
      <c r="P27" s="7" t="s">
        <v>112</v>
      </c>
      <c r="Q27" s="8"/>
      <c r="R27" s="8"/>
      <c r="S27" s="8"/>
      <c r="T27" s="8"/>
      <c r="U27" s="8"/>
      <c r="V27" s="8"/>
      <c r="W27" s="8"/>
      <c r="X27" s="8"/>
      <c r="Y27" s="8"/>
      <c r="Z27" s="8"/>
    </row>
    <row r="28" spans="1:26" ht="15" customHeight="1" x14ac:dyDescent="0.2">
      <c r="A28" s="9"/>
      <c r="B28" s="10">
        <v>223</v>
      </c>
      <c r="C28" s="11" t="s">
        <v>118</v>
      </c>
      <c r="D28" s="11" t="s">
        <v>18</v>
      </c>
      <c r="E28" s="12" t="s">
        <v>119</v>
      </c>
      <c r="F28" s="22" t="s">
        <v>120</v>
      </c>
      <c r="G28" s="10" t="s">
        <v>20</v>
      </c>
      <c r="H28" s="40">
        <v>44377</v>
      </c>
      <c r="I28" s="14">
        <v>905</v>
      </c>
      <c r="J28" s="42">
        <v>9</v>
      </c>
      <c r="K28" s="43">
        <v>207.62</v>
      </c>
      <c r="L28" s="42">
        <v>5</v>
      </c>
      <c r="M28" s="43">
        <v>135</v>
      </c>
      <c r="N28" s="44" t="s">
        <v>28</v>
      </c>
      <c r="O28" s="7" t="s">
        <v>121</v>
      </c>
      <c r="P28" s="7" t="s">
        <v>112</v>
      </c>
      <c r="Q28" s="8"/>
      <c r="R28" s="8"/>
      <c r="S28" s="8"/>
      <c r="T28" s="8"/>
      <c r="U28" s="8"/>
      <c r="V28" s="8"/>
      <c r="W28" s="8"/>
      <c r="X28" s="8"/>
      <c r="Y28" s="8"/>
      <c r="Z28" s="8"/>
    </row>
    <row r="29" spans="1:26" ht="15" customHeight="1" x14ac:dyDescent="0.2">
      <c r="A29" s="9"/>
      <c r="B29" s="10">
        <v>223</v>
      </c>
      <c r="C29" s="11" t="s">
        <v>122</v>
      </c>
      <c r="D29" s="11" t="s">
        <v>18</v>
      </c>
      <c r="E29" s="12">
        <v>50</v>
      </c>
      <c r="F29" s="22" t="s">
        <v>120</v>
      </c>
      <c r="G29" s="10" t="s">
        <v>20</v>
      </c>
      <c r="H29" s="40">
        <v>44377</v>
      </c>
      <c r="I29" s="14">
        <v>905</v>
      </c>
      <c r="J29" s="41">
        <v>27</v>
      </c>
      <c r="K29" s="15">
        <v>1350</v>
      </c>
      <c r="L29" s="41">
        <v>26</v>
      </c>
      <c r="M29" s="15">
        <v>1300</v>
      </c>
      <c r="N29" s="16" t="s">
        <v>28</v>
      </c>
      <c r="O29" s="7" t="s">
        <v>123</v>
      </c>
      <c r="P29" s="7" t="s">
        <v>112</v>
      </c>
      <c r="Q29" s="8"/>
      <c r="R29" s="8"/>
      <c r="S29" s="8"/>
      <c r="T29" s="8"/>
      <c r="U29" s="8"/>
      <c r="V29" s="8"/>
      <c r="W29" s="8"/>
      <c r="X29" s="8"/>
      <c r="Y29" s="8"/>
      <c r="Z29" s="8"/>
    </row>
    <row r="30" spans="1:26" ht="23.25" customHeight="1" x14ac:dyDescent="0.2">
      <c r="A30" s="9"/>
      <c r="B30" s="10">
        <v>223</v>
      </c>
      <c r="C30" s="11" t="s">
        <v>53</v>
      </c>
      <c r="D30" s="11" t="s">
        <v>18</v>
      </c>
      <c r="E30" s="12">
        <v>300</v>
      </c>
      <c r="F30" s="22" t="s">
        <v>110</v>
      </c>
      <c r="G30" s="10" t="s">
        <v>20</v>
      </c>
      <c r="H30" s="40">
        <v>44377</v>
      </c>
      <c r="I30" s="14">
        <v>905</v>
      </c>
      <c r="J30" s="41">
        <v>2102</v>
      </c>
      <c r="K30" s="15">
        <v>408905</v>
      </c>
      <c r="L30" s="41">
        <v>5768</v>
      </c>
      <c r="M30" s="15">
        <v>409411</v>
      </c>
      <c r="N30" s="16" t="s">
        <v>22</v>
      </c>
      <c r="O30" s="7" t="s">
        <v>124</v>
      </c>
      <c r="P30" s="7" t="s">
        <v>24</v>
      </c>
      <c r="Q30" s="8"/>
      <c r="R30" s="8"/>
      <c r="S30" s="8"/>
      <c r="T30" s="8"/>
      <c r="U30" s="8"/>
      <c r="V30" s="8"/>
      <c r="W30" s="8"/>
      <c r="X30" s="8"/>
      <c r="Y30" s="8"/>
      <c r="Z30" s="8"/>
    </row>
    <row r="31" spans="1:26" ht="21.75" customHeight="1" x14ac:dyDescent="0.2">
      <c r="A31" s="9"/>
      <c r="B31" s="10">
        <v>223</v>
      </c>
      <c r="C31" s="11" t="s">
        <v>125</v>
      </c>
      <c r="D31" s="11" t="s">
        <v>18</v>
      </c>
      <c r="E31" s="19">
        <v>16</v>
      </c>
      <c r="F31" s="22" t="s">
        <v>126</v>
      </c>
      <c r="G31" s="10" t="s">
        <v>20</v>
      </c>
      <c r="H31" s="40">
        <v>44377</v>
      </c>
      <c r="I31" s="14">
        <v>905</v>
      </c>
      <c r="J31" s="41">
        <v>72</v>
      </c>
      <c r="K31" s="15">
        <v>394583</v>
      </c>
      <c r="L31" s="41">
        <v>82</v>
      </c>
      <c r="M31" s="15">
        <v>458920</v>
      </c>
      <c r="N31" s="16" t="s">
        <v>28</v>
      </c>
      <c r="O31" s="7" t="s">
        <v>124</v>
      </c>
      <c r="P31" s="7" t="s">
        <v>24</v>
      </c>
      <c r="Q31" s="8"/>
      <c r="R31" s="8"/>
      <c r="S31" s="8"/>
      <c r="T31" s="8"/>
      <c r="U31" s="8"/>
      <c r="V31" s="8"/>
      <c r="W31" s="8"/>
      <c r="X31" s="8"/>
      <c r="Y31" s="8"/>
      <c r="Z31" s="8"/>
    </row>
    <row r="32" spans="1:26" ht="21.75" customHeight="1" x14ac:dyDescent="0.2">
      <c r="A32" s="9"/>
      <c r="B32" s="10">
        <v>223</v>
      </c>
      <c r="C32" s="11" t="s">
        <v>127</v>
      </c>
      <c r="D32" s="11" t="s">
        <v>18</v>
      </c>
      <c r="E32" s="19">
        <v>14</v>
      </c>
      <c r="F32" s="22" t="s">
        <v>126</v>
      </c>
      <c r="G32" s="10" t="s">
        <v>20</v>
      </c>
      <c r="H32" s="40">
        <v>44377</v>
      </c>
      <c r="I32" s="14">
        <v>905</v>
      </c>
      <c r="J32" s="41">
        <v>82</v>
      </c>
      <c r="K32" s="15">
        <v>68110.48</v>
      </c>
      <c r="L32" s="41">
        <v>82</v>
      </c>
      <c r="M32" s="15">
        <v>64883</v>
      </c>
      <c r="N32" s="16" t="s">
        <v>28</v>
      </c>
      <c r="O32" s="7" t="s">
        <v>124</v>
      </c>
      <c r="P32" s="7" t="s">
        <v>24</v>
      </c>
      <c r="Q32" s="8"/>
      <c r="R32" s="8"/>
      <c r="S32" s="8"/>
      <c r="T32" s="8"/>
      <c r="U32" s="8"/>
      <c r="V32" s="8"/>
      <c r="W32" s="8"/>
      <c r="X32" s="8"/>
      <c r="Y32" s="8"/>
      <c r="Z32" s="8"/>
    </row>
    <row r="33" spans="1:26" ht="15" customHeight="1" x14ac:dyDescent="0.2">
      <c r="A33" s="9"/>
      <c r="B33" s="10">
        <v>223</v>
      </c>
      <c r="C33" s="45" t="s">
        <v>128</v>
      </c>
      <c r="D33" s="11" t="s">
        <v>18</v>
      </c>
      <c r="E33" s="12" t="s">
        <v>119</v>
      </c>
      <c r="F33" s="22" t="s">
        <v>129</v>
      </c>
      <c r="G33" s="10" t="s">
        <v>20</v>
      </c>
      <c r="H33" s="40">
        <v>44377</v>
      </c>
      <c r="I33" s="14">
        <v>905</v>
      </c>
      <c r="J33" s="41">
        <v>7</v>
      </c>
      <c r="K33" s="41">
        <v>1015</v>
      </c>
      <c r="L33" s="41">
        <v>21</v>
      </c>
      <c r="M33" s="41">
        <v>3669</v>
      </c>
      <c r="N33" s="16"/>
      <c r="O33" s="7" t="s">
        <v>130</v>
      </c>
      <c r="P33" s="7" t="s">
        <v>112</v>
      </c>
      <c r="Q33" s="8"/>
      <c r="R33" s="8"/>
      <c r="S33" s="8"/>
      <c r="T33" s="8"/>
      <c r="U33" s="8"/>
      <c r="V33" s="8"/>
      <c r="W33" s="8"/>
      <c r="X33" s="8"/>
      <c r="Y33" s="8"/>
      <c r="Z33" s="8"/>
    </row>
    <row r="34" spans="1:26" ht="15" customHeight="1" x14ac:dyDescent="0.2">
      <c r="A34" s="9"/>
      <c r="B34" s="10">
        <v>223</v>
      </c>
      <c r="C34" s="11" t="s">
        <v>131</v>
      </c>
      <c r="D34" s="11" t="s">
        <v>18</v>
      </c>
      <c r="E34" s="12" t="s">
        <v>119</v>
      </c>
      <c r="F34" s="22" t="s">
        <v>132</v>
      </c>
      <c r="G34" s="10" t="s">
        <v>20</v>
      </c>
      <c r="H34" s="40">
        <v>44377</v>
      </c>
      <c r="I34" s="14">
        <v>905</v>
      </c>
      <c r="J34" s="41">
        <v>0</v>
      </c>
      <c r="K34" s="41">
        <v>0</v>
      </c>
      <c r="L34" s="41">
        <v>0</v>
      </c>
      <c r="M34" s="41">
        <v>0</v>
      </c>
      <c r="N34" s="46" t="s">
        <v>133</v>
      </c>
      <c r="O34" s="7" t="s">
        <v>134</v>
      </c>
      <c r="P34" s="7" t="s">
        <v>112</v>
      </c>
      <c r="Q34" s="8"/>
      <c r="R34" s="8"/>
      <c r="S34" s="8"/>
      <c r="T34" s="8"/>
      <c r="U34" s="8"/>
      <c r="V34" s="8"/>
      <c r="W34" s="8"/>
      <c r="X34" s="8"/>
      <c r="Y34" s="8"/>
      <c r="Z34" s="8"/>
    </row>
    <row r="35" spans="1:26" ht="15" customHeight="1" x14ac:dyDescent="0.2">
      <c r="A35" s="9"/>
      <c r="B35" s="10">
        <v>223</v>
      </c>
      <c r="C35" s="45" t="s">
        <v>135</v>
      </c>
      <c r="D35" s="11" t="s">
        <v>18</v>
      </c>
      <c r="E35" s="12" t="s">
        <v>119</v>
      </c>
      <c r="F35" s="22" t="s">
        <v>132</v>
      </c>
      <c r="G35" s="10" t="s">
        <v>20</v>
      </c>
      <c r="H35" s="40">
        <v>44377</v>
      </c>
      <c r="I35" s="14">
        <v>905</v>
      </c>
      <c r="J35" s="41">
        <v>0</v>
      </c>
      <c r="K35" s="41">
        <v>0</v>
      </c>
      <c r="L35" s="41">
        <v>0</v>
      </c>
      <c r="M35" s="41">
        <v>0</v>
      </c>
      <c r="N35" s="16" t="s">
        <v>136</v>
      </c>
      <c r="O35" s="7" t="s">
        <v>137</v>
      </c>
      <c r="P35" s="7" t="s">
        <v>112</v>
      </c>
      <c r="Q35" s="8"/>
      <c r="R35" s="8"/>
      <c r="S35" s="8"/>
      <c r="T35" s="8"/>
      <c r="U35" s="8"/>
      <c r="V35" s="8"/>
      <c r="W35" s="8"/>
      <c r="X35" s="8"/>
      <c r="Y35" s="8"/>
      <c r="Z35" s="8"/>
    </row>
    <row r="36" spans="1:26" ht="15" customHeight="1" x14ac:dyDescent="0.2">
      <c r="A36" s="9"/>
      <c r="B36" s="18">
        <v>223</v>
      </c>
      <c r="C36" s="17" t="s">
        <v>138</v>
      </c>
      <c r="D36" s="11" t="s">
        <v>18</v>
      </c>
      <c r="E36" s="19" t="s">
        <v>139</v>
      </c>
      <c r="F36" s="20" t="s">
        <v>140</v>
      </c>
      <c r="G36" s="18" t="s">
        <v>20</v>
      </c>
      <c r="H36" s="40">
        <v>44377</v>
      </c>
      <c r="I36" s="21">
        <v>905</v>
      </c>
      <c r="J36" s="47">
        <v>59</v>
      </c>
      <c r="K36" s="48">
        <v>1790</v>
      </c>
      <c r="L36" s="47">
        <v>238</v>
      </c>
      <c r="M36" s="48">
        <v>10105</v>
      </c>
      <c r="N36" s="49" t="s">
        <v>28</v>
      </c>
      <c r="O36" s="7" t="s">
        <v>124</v>
      </c>
      <c r="P36" s="7" t="s">
        <v>24</v>
      </c>
      <c r="Q36" s="8"/>
      <c r="R36" s="8"/>
      <c r="S36" s="8"/>
      <c r="T36" s="8"/>
      <c r="U36" s="8"/>
      <c r="V36" s="8"/>
      <c r="W36" s="8"/>
      <c r="X36" s="8"/>
      <c r="Y36" s="8"/>
      <c r="Z36" s="8"/>
    </row>
    <row r="37" spans="1:26" ht="15" customHeight="1" x14ac:dyDescent="0.2">
      <c r="A37" s="9"/>
      <c r="B37" s="18">
        <v>223</v>
      </c>
      <c r="C37" s="17" t="s">
        <v>141</v>
      </c>
      <c r="D37" s="17" t="s">
        <v>18</v>
      </c>
      <c r="E37" s="19" t="s">
        <v>142</v>
      </c>
      <c r="F37" s="22" t="s">
        <v>132</v>
      </c>
      <c r="G37" s="10" t="s">
        <v>20</v>
      </c>
      <c r="H37" s="40">
        <v>44377</v>
      </c>
      <c r="I37" s="14">
        <v>905</v>
      </c>
      <c r="J37" s="47">
        <v>90</v>
      </c>
      <c r="K37" s="48">
        <v>90</v>
      </c>
      <c r="L37" s="47">
        <v>105</v>
      </c>
      <c r="M37" s="48">
        <v>105</v>
      </c>
      <c r="N37" s="49" t="s">
        <v>28</v>
      </c>
      <c r="O37" s="7" t="s">
        <v>124</v>
      </c>
      <c r="P37" s="7" t="s">
        <v>24</v>
      </c>
      <c r="Q37" s="8"/>
      <c r="R37" s="8"/>
      <c r="S37" s="8"/>
      <c r="T37" s="8"/>
      <c r="U37" s="8"/>
      <c r="V37" s="8"/>
      <c r="W37" s="8"/>
      <c r="X37" s="8"/>
      <c r="Y37" s="8"/>
      <c r="Z37" s="8"/>
    </row>
    <row r="38" spans="1:26" ht="15" customHeight="1" x14ac:dyDescent="0.2">
      <c r="A38" s="9"/>
      <c r="B38" s="18">
        <v>223</v>
      </c>
      <c r="C38" s="17" t="s">
        <v>143</v>
      </c>
      <c r="D38" s="17" t="s">
        <v>18</v>
      </c>
      <c r="E38" s="19" t="s">
        <v>144</v>
      </c>
      <c r="F38" s="22" t="s">
        <v>132</v>
      </c>
      <c r="G38" s="10" t="s">
        <v>20</v>
      </c>
      <c r="H38" s="40">
        <v>44377</v>
      </c>
      <c r="I38" s="14">
        <v>905</v>
      </c>
      <c r="J38" s="47">
        <v>348</v>
      </c>
      <c r="K38" s="48">
        <v>3605</v>
      </c>
      <c r="L38" s="47">
        <v>352</v>
      </c>
      <c r="M38" s="48">
        <v>3617</v>
      </c>
      <c r="N38" s="49" t="s">
        <v>28</v>
      </c>
      <c r="O38" s="7" t="s">
        <v>124</v>
      </c>
      <c r="P38" s="7" t="s">
        <v>24</v>
      </c>
      <c r="Q38" s="8"/>
      <c r="R38" s="8"/>
      <c r="S38" s="8"/>
      <c r="T38" s="8"/>
      <c r="U38" s="8"/>
      <c r="V38" s="8"/>
      <c r="W38" s="8"/>
      <c r="X38" s="8"/>
      <c r="Y38" s="8"/>
      <c r="Z38" s="8"/>
    </row>
    <row r="39" spans="1:26" ht="15" customHeight="1" x14ac:dyDescent="0.2">
      <c r="A39" s="9"/>
      <c r="B39" s="18">
        <v>223</v>
      </c>
      <c r="C39" s="17" t="s">
        <v>145</v>
      </c>
      <c r="D39" s="17" t="s">
        <v>18</v>
      </c>
      <c r="E39" s="19">
        <v>50</v>
      </c>
      <c r="F39" s="22" t="s">
        <v>132</v>
      </c>
      <c r="G39" s="10" t="s">
        <v>20</v>
      </c>
      <c r="H39" s="40">
        <v>44377</v>
      </c>
      <c r="I39" s="14">
        <v>905</v>
      </c>
      <c r="J39" s="47">
        <v>21</v>
      </c>
      <c r="K39" s="48">
        <v>1050</v>
      </c>
      <c r="L39" s="47">
        <v>8</v>
      </c>
      <c r="M39" s="48">
        <v>400</v>
      </c>
      <c r="N39" s="49" t="s">
        <v>28</v>
      </c>
      <c r="O39" s="7" t="s">
        <v>124</v>
      </c>
      <c r="P39" s="7" t="s">
        <v>24</v>
      </c>
      <c r="Q39" s="8"/>
      <c r="R39" s="8"/>
      <c r="S39" s="8"/>
      <c r="T39" s="8"/>
      <c r="U39" s="8"/>
      <c r="V39" s="8"/>
      <c r="W39" s="8"/>
      <c r="X39" s="8"/>
      <c r="Y39" s="8"/>
      <c r="Z39" s="8"/>
    </row>
    <row r="40" spans="1:26" ht="15" customHeight="1" x14ac:dyDescent="0.2">
      <c r="A40" s="9"/>
      <c r="B40" s="18">
        <v>223</v>
      </c>
      <c r="C40" s="17" t="s">
        <v>146</v>
      </c>
      <c r="D40" s="17" t="s">
        <v>18</v>
      </c>
      <c r="E40" s="19">
        <v>10</v>
      </c>
      <c r="F40" s="22" t="s">
        <v>132</v>
      </c>
      <c r="G40" s="10" t="s">
        <v>20</v>
      </c>
      <c r="H40" s="40">
        <v>44377</v>
      </c>
      <c r="I40" s="14">
        <v>905</v>
      </c>
      <c r="J40" s="47">
        <v>22</v>
      </c>
      <c r="K40" s="48">
        <v>220</v>
      </c>
      <c r="L40" s="47">
        <v>15</v>
      </c>
      <c r="M40" s="48">
        <v>150</v>
      </c>
      <c r="N40" s="49" t="s">
        <v>28</v>
      </c>
      <c r="O40" s="7" t="s">
        <v>124</v>
      </c>
      <c r="P40" s="7" t="s">
        <v>24</v>
      </c>
      <c r="Q40" s="8"/>
      <c r="R40" s="8"/>
      <c r="S40" s="8"/>
      <c r="T40" s="8"/>
      <c r="U40" s="8"/>
      <c r="V40" s="8"/>
      <c r="W40" s="8"/>
      <c r="X40" s="8"/>
      <c r="Y40" s="8"/>
      <c r="Z40" s="8"/>
    </row>
    <row r="41" spans="1:26" ht="15" customHeight="1" x14ac:dyDescent="0.2">
      <c r="A41" s="9"/>
      <c r="B41" s="18">
        <v>223</v>
      </c>
      <c r="C41" s="17" t="s">
        <v>147</v>
      </c>
      <c r="D41" s="17" t="s">
        <v>18</v>
      </c>
      <c r="E41" s="19">
        <v>10</v>
      </c>
      <c r="F41" s="20" t="s">
        <v>120</v>
      </c>
      <c r="G41" s="10" t="s">
        <v>20</v>
      </c>
      <c r="H41" s="40">
        <v>44377</v>
      </c>
      <c r="I41" s="21">
        <v>905</v>
      </c>
      <c r="J41" s="47">
        <v>123</v>
      </c>
      <c r="K41" s="48">
        <v>1230</v>
      </c>
      <c r="L41" s="47">
        <v>83</v>
      </c>
      <c r="M41" s="48">
        <v>830</v>
      </c>
      <c r="N41" s="49" t="s">
        <v>28</v>
      </c>
      <c r="O41" s="7" t="s">
        <v>124</v>
      </c>
      <c r="P41" s="7" t="s">
        <v>24</v>
      </c>
      <c r="Q41" s="8"/>
      <c r="R41" s="8"/>
      <c r="S41" s="8"/>
      <c r="T41" s="8"/>
      <c r="U41" s="8"/>
      <c r="V41" s="8"/>
      <c r="W41" s="8"/>
      <c r="X41" s="8"/>
      <c r="Y41" s="8"/>
      <c r="Z41" s="8"/>
    </row>
    <row r="42" spans="1:26" ht="15" customHeight="1" x14ac:dyDescent="0.2">
      <c r="A42" s="9"/>
      <c r="B42" s="18">
        <v>223</v>
      </c>
      <c r="C42" s="17" t="s">
        <v>63</v>
      </c>
      <c r="D42" s="17" t="s">
        <v>18</v>
      </c>
      <c r="E42" s="19" t="s">
        <v>119</v>
      </c>
      <c r="F42" s="22" t="s">
        <v>132</v>
      </c>
      <c r="G42" s="10" t="s">
        <v>20</v>
      </c>
      <c r="H42" s="40">
        <v>44377</v>
      </c>
      <c r="I42" s="14">
        <v>905</v>
      </c>
      <c r="J42" s="47">
        <v>0</v>
      </c>
      <c r="K42" s="48">
        <v>0</v>
      </c>
      <c r="L42" s="47">
        <v>23</v>
      </c>
      <c r="M42" s="48">
        <v>15766</v>
      </c>
      <c r="N42" s="49" t="s">
        <v>28</v>
      </c>
      <c r="O42" s="7" t="s">
        <v>124</v>
      </c>
      <c r="P42" s="7" t="s">
        <v>24</v>
      </c>
      <c r="Q42" s="8"/>
      <c r="R42" s="8"/>
      <c r="S42" s="8"/>
      <c r="T42" s="8"/>
      <c r="U42" s="8"/>
      <c r="V42" s="8"/>
      <c r="W42" s="8"/>
      <c r="X42" s="8"/>
      <c r="Y42" s="8"/>
      <c r="Z42" s="8"/>
    </row>
    <row r="43" spans="1:26" ht="15" customHeight="1" x14ac:dyDescent="0.2">
      <c r="A43" s="9"/>
      <c r="B43" s="18">
        <v>223</v>
      </c>
      <c r="C43" s="17" t="s">
        <v>148</v>
      </c>
      <c r="D43" s="17" t="s">
        <v>149</v>
      </c>
      <c r="E43" s="19">
        <v>15</v>
      </c>
      <c r="F43" s="22" t="s">
        <v>132</v>
      </c>
      <c r="G43" s="10" t="s">
        <v>20</v>
      </c>
      <c r="H43" s="40">
        <v>44377</v>
      </c>
      <c r="I43" s="14">
        <v>905</v>
      </c>
      <c r="J43" s="47">
        <v>151</v>
      </c>
      <c r="K43" s="48">
        <v>2266</v>
      </c>
      <c r="L43" s="47">
        <v>107</v>
      </c>
      <c r="M43" s="48">
        <v>1610</v>
      </c>
      <c r="N43" s="49" t="s">
        <v>28</v>
      </c>
      <c r="O43" s="7" t="s">
        <v>124</v>
      </c>
      <c r="P43" s="7" t="s">
        <v>24</v>
      </c>
      <c r="Q43" s="8"/>
      <c r="R43" s="8"/>
      <c r="S43" s="8"/>
      <c r="T43" s="8"/>
      <c r="U43" s="8"/>
      <c r="V43" s="8"/>
      <c r="W43" s="8"/>
      <c r="X43" s="8"/>
      <c r="Y43" s="8"/>
      <c r="Z43" s="8"/>
    </row>
    <row r="44" spans="1:26" ht="15" customHeight="1" x14ac:dyDescent="0.2">
      <c r="A44" s="9" t="s">
        <v>150</v>
      </c>
      <c r="B44" s="10">
        <v>224</v>
      </c>
      <c r="C44" s="11" t="s">
        <v>151</v>
      </c>
      <c r="D44" s="11" t="s">
        <v>152</v>
      </c>
      <c r="E44" s="12">
        <v>300</v>
      </c>
      <c r="F44" s="22" t="s">
        <v>19</v>
      </c>
      <c r="G44" s="10" t="s">
        <v>20</v>
      </c>
      <c r="H44" s="22"/>
      <c r="I44" s="14" t="s">
        <v>153</v>
      </c>
      <c r="J44" s="47">
        <v>1430</v>
      </c>
      <c r="K44" s="48">
        <v>370105</v>
      </c>
      <c r="L44" s="47">
        <v>1542</v>
      </c>
      <c r="M44" s="48">
        <v>398473.53</v>
      </c>
      <c r="N44" s="50" t="s">
        <v>22</v>
      </c>
      <c r="O44" s="7" t="s">
        <v>124</v>
      </c>
      <c r="P44" s="7" t="s">
        <v>154</v>
      </c>
      <c r="Q44" s="8"/>
      <c r="R44" s="8"/>
      <c r="S44" s="8"/>
      <c r="T44" s="8"/>
      <c r="U44" s="8"/>
      <c r="V44" s="8"/>
      <c r="W44" s="8"/>
      <c r="X44" s="8"/>
      <c r="Y44" s="8"/>
      <c r="Z44" s="8"/>
    </row>
    <row r="45" spans="1:26" ht="15" customHeight="1" x14ac:dyDescent="0.2">
      <c r="A45" s="9"/>
      <c r="B45" s="10">
        <v>224</v>
      </c>
      <c r="C45" s="11" t="s">
        <v>155</v>
      </c>
      <c r="D45" s="11" t="s">
        <v>152</v>
      </c>
      <c r="E45" s="12">
        <v>0</v>
      </c>
      <c r="F45" s="22" t="s">
        <v>156</v>
      </c>
      <c r="G45" s="10" t="s">
        <v>20</v>
      </c>
      <c r="H45" s="22"/>
      <c r="I45" s="14">
        <v>905</v>
      </c>
      <c r="J45" s="41">
        <v>4</v>
      </c>
      <c r="K45" s="15">
        <v>464</v>
      </c>
      <c r="L45" s="41">
        <v>2</v>
      </c>
      <c r="M45" s="15">
        <v>-10</v>
      </c>
      <c r="N45" s="16" t="s">
        <v>157</v>
      </c>
      <c r="O45" s="7" t="s">
        <v>158</v>
      </c>
      <c r="P45" s="51"/>
      <c r="Q45" s="8"/>
      <c r="R45" s="8"/>
      <c r="S45" s="8"/>
      <c r="T45" s="8"/>
      <c r="U45" s="8"/>
      <c r="V45" s="8"/>
      <c r="W45" s="8"/>
      <c r="X45" s="8"/>
      <c r="Y45" s="8"/>
      <c r="Z45" s="8"/>
    </row>
    <row r="46" spans="1:26" ht="15" customHeight="1" x14ac:dyDescent="0.2">
      <c r="A46" s="9"/>
      <c r="B46" s="10">
        <v>224</v>
      </c>
      <c r="C46" s="11" t="s">
        <v>155</v>
      </c>
      <c r="D46" s="11" t="s">
        <v>152</v>
      </c>
      <c r="E46" s="12">
        <v>1500</v>
      </c>
      <c r="F46" s="22" t="s">
        <v>159</v>
      </c>
      <c r="G46" s="10" t="s">
        <v>20</v>
      </c>
      <c r="H46" s="22"/>
      <c r="I46" s="14">
        <v>905</v>
      </c>
      <c r="J46" s="41">
        <v>53</v>
      </c>
      <c r="K46" s="15">
        <v>33017</v>
      </c>
      <c r="L46" s="41">
        <v>47</v>
      </c>
      <c r="M46" s="15">
        <v>35317.199999999997</v>
      </c>
      <c r="N46" s="16" t="s">
        <v>160</v>
      </c>
      <c r="O46" s="7" t="s">
        <v>161</v>
      </c>
      <c r="P46" s="7"/>
      <c r="Q46" s="8"/>
      <c r="R46" s="8"/>
      <c r="S46" s="8"/>
      <c r="T46" s="8"/>
      <c r="U46" s="8"/>
      <c r="V46" s="8"/>
      <c r="W46" s="8"/>
      <c r="X46" s="8"/>
      <c r="Y46" s="8"/>
      <c r="Z46" s="8"/>
    </row>
    <row r="47" spans="1:26" ht="15" customHeight="1" x14ac:dyDescent="0.2">
      <c r="A47" s="9"/>
      <c r="B47" s="10">
        <v>224</v>
      </c>
      <c r="C47" s="11" t="s">
        <v>162</v>
      </c>
      <c r="D47" s="11" t="s">
        <v>152</v>
      </c>
      <c r="E47" s="12">
        <v>0</v>
      </c>
      <c r="F47" s="11" t="s">
        <v>163</v>
      </c>
      <c r="G47" s="10" t="s">
        <v>20</v>
      </c>
      <c r="H47" s="22"/>
      <c r="I47" s="14">
        <v>905</v>
      </c>
      <c r="J47" s="52">
        <v>0</v>
      </c>
      <c r="K47" s="48">
        <v>0</v>
      </c>
      <c r="L47" s="47">
        <v>0</v>
      </c>
      <c r="M47" s="48">
        <v>0</v>
      </c>
      <c r="N47" s="50" t="s">
        <v>164</v>
      </c>
      <c r="O47" s="7" t="s">
        <v>165</v>
      </c>
      <c r="P47" s="7"/>
      <c r="Q47" s="8"/>
      <c r="R47" s="8"/>
      <c r="S47" s="8"/>
      <c r="T47" s="8"/>
      <c r="U47" s="8"/>
      <c r="V47" s="8"/>
      <c r="W47" s="8"/>
      <c r="X47" s="8"/>
      <c r="Y47" s="8"/>
      <c r="Z47" s="8"/>
    </row>
    <row r="48" spans="1:26" ht="15" customHeight="1" x14ac:dyDescent="0.2">
      <c r="A48" s="9"/>
      <c r="B48" s="10">
        <v>224</v>
      </c>
      <c r="C48" s="11" t="s">
        <v>166</v>
      </c>
      <c r="D48" s="11" t="s">
        <v>152</v>
      </c>
      <c r="E48" s="12">
        <v>0</v>
      </c>
      <c r="F48" s="11" t="s">
        <v>19</v>
      </c>
      <c r="G48" s="10" t="s">
        <v>20</v>
      </c>
      <c r="H48" s="22"/>
      <c r="I48" s="14">
        <v>905</v>
      </c>
      <c r="J48" s="41">
        <v>0</v>
      </c>
      <c r="K48" s="15">
        <v>0</v>
      </c>
      <c r="L48" s="41">
        <v>0</v>
      </c>
      <c r="M48" s="15">
        <v>0</v>
      </c>
      <c r="N48" s="16" t="s">
        <v>167</v>
      </c>
      <c r="O48" s="7" t="s">
        <v>168</v>
      </c>
      <c r="P48" s="51" t="s">
        <v>169</v>
      </c>
      <c r="Q48" s="8"/>
      <c r="R48" s="8"/>
      <c r="S48" s="8"/>
      <c r="T48" s="8"/>
      <c r="U48" s="8"/>
      <c r="V48" s="8"/>
      <c r="W48" s="8"/>
      <c r="X48" s="8"/>
      <c r="Y48" s="8"/>
      <c r="Z48" s="8"/>
    </row>
    <row r="49" spans="1:26" ht="15" customHeight="1" x14ac:dyDescent="0.2">
      <c r="A49" s="9"/>
      <c r="B49" s="10">
        <v>224</v>
      </c>
      <c r="C49" s="11" t="s">
        <v>57</v>
      </c>
      <c r="D49" s="11" t="s">
        <v>170</v>
      </c>
      <c r="E49" s="12">
        <v>20</v>
      </c>
      <c r="F49" s="11" t="s">
        <v>171</v>
      </c>
      <c r="G49" s="10" t="s">
        <v>20</v>
      </c>
      <c r="H49" s="22"/>
      <c r="I49" s="14">
        <v>905</v>
      </c>
      <c r="J49" s="47">
        <v>276</v>
      </c>
      <c r="K49" s="48">
        <v>570705.89</v>
      </c>
      <c r="L49" s="47">
        <v>301</v>
      </c>
      <c r="M49" s="48">
        <v>618896.77</v>
      </c>
      <c r="N49" s="50" t="s">
        <v>28</v>
      </c>
      <c r="O49" s="7" t="s">
        <v>172</v>
      </c>
      <c r="P49" s="7"/>
      <c r="Q49" s="8"/>
      <c r="R49" s="8"/>
      <c r="S49" s="8"/>
      <c r="T49" s="8"/>
      <c r="U49" s="8"/>
      <c r="V49" s="8"/>
      <c r="W49" s="8"/>
      <c r="X49" s="8"/>
      <c r="Y49" s="8"/>
      <c r="Z49" s="8"/>
    </row>
    <row r="50" spans="1:26" ht="15" customHeight="1" x14ac:dyDescent="0.2">
      <c r="A50" s="9"/>
      <c r="B50" s="10">
        <v>224</v>
      </c>
      <c r="C50" s="11" t="s">
        <v>173</v>
      </c>
      <c r="D50" s="11" t="s">
        <v>174</v>
      </c>
      <c r="E50" s="12">
        <v>4</v>
      </c>
      <c r="F50" s="11" t="s">
        <v>171</v>
      </c>
      <c r="G50" s="10" t="s">
        <v>20</v>
      </c>
      <c r="H50" s="22"/>
      <c r="I50" s="14">
        <v>905</v>
      </c>
      <c r="J50" s="41">
        <v>1</v>
      </c>
      <c r="K50" s="15">
        <v>22.62</v>
      </c>
      <c r="L50" s="41">
        <v>0</v>
      </c>
      <c r="M50" s="15">
        <v>0</v>
      </c>
      <c r="N50" s="16" t="s">
        <v>28</v>
      </c>
      <c r="O50" s="7" t="s">
        <v>172</v>
      </c>
      <c r="P50" s="7"/>
      <c r="Q50" s="8"/>
      <c r="R50" s="8"/>
      <c r="S50" s="8"/>
      <c r="T50" s="8"/>
      <c r="U50" s="8"/>
      <c r="V50" s="8"/>
      <c r="W50" s="8"/>
      <c r="X50" s="8"/>
      <c r="Y50" s="8"/>
      <c r="Z50" s="8"/>
    </row>
    <row r="51" spans="1:26" ht="31.5" customHeight="1" x14ac:dyDescent="0.2">
      <c r="A51" s="9" t="s">
        <v>175</v>
      </c>
      <c r="B51" s="10">
        <v>225</v>
      </c>
      <c r="C51" s="11" t="s">
        <v>151</v>
      </c>
      <c r="D51" s="11" t="s">
        <v>18</v>
      </c>
      <c r="E51" s="12">
        <v>300</v>
      </c>
      <c r="F51" s="11" t="s">
        <v>176</v>
      </c>
      <c r="G51" s="10" t="s">
        <v>20</v>
      </c>
      <c r="H51" s="22"/>
      <c r="I51" s="14">
        <v>905</v>
      </c>
      <c r="J51" s="47">
        <v>6774</v>
      </c>
      <c r="K51" s="48">
        <v>1645338</v>
      </c>
      <c r="L51" s="47">
        <v>6786</v>
      </c>
      <c r="M51" s="48">
        <v>1685605</v>
      </c>
      <c r="N51" s="50" t="s">
        <v>22</v>
      </c>
      <c r="O51" s="7" t="s">
        <v>177</v>
      </c>
      <c r="P51" s="7" t="s">
        <v>178</v>
      </c>
      <c r="Q51" s="8"/>
      <c r="R51" s="8"/>
      <c r="S51" s="8"/>
      <c r="T51" s="8"/>
      <c r="U51" s="8"/>
      <c r="V51" s="8"/>
      <c r="W51" s="8"/>
      <c r="X51" s="8"/>
      <c r="Y51" s="8"/>
      <c r="Z51" s="8"/>
    </row>
    <row r="52" spans="1:26" ht="30" customHeight="1" x14ac:dyDescent="0.2">
      <c r="A52" s="9"/>
      <c r="B52" s="10">
        <v>225</v>
      </c>
      <c r="C52" s="11" t="s">
        <v>57</v>
      </c>
      <c r="D52" s="11" t="s">
        <v>18</v>
      </c>
      <c r="E52" s="19" t="s">
        <v>179</v>
      </c>
      <c r="F52" s="11" t="s">
        <v>126</v>
      </c>
      <c r="G52" s="10" t="s">
        <v>20</v>
      </c>
      <c r="H52" s="13">
        <v>39995</v>
      </c>
      <c r="I52" s="14">
        <v>905</v>
      </c>
      <c r="J52" s="41">
        <v>330</v>
      </c>
      <c r="K52" s="15">
        <v>436463.47</v>
      </c>
      <c r="L52" s="41">
        <v>413</v>
      </c>
      <c r="M52" s="15">
        <v>594254.86</v>
      </c>
      <c r="N52" s="16" t="s">
        <v>22</v>
      </c>
      <c r="O52" s="7" t="s">
        <v>180</v>
      </c>
      <c r="P52" s="7" t="s">
        <v>181</v>
      </c>
      <c r="Q52" s="8"/>
      <c r="R52" s="8"/>
      <c r="S52" s="8"/>
      <c r="T52" s="8"/>
      <c r="U52" s="8"/>
      <c r="V52" s="8"/>
      <c r="W52" s="8"/>
      <c r="X52" s="8"/>
      <c r="Y52" s="8"/>
      <c r="Z52" s="8"/>
    </row>
    <row r="53" spans="1:26" ht="15" customHeight="1" x14ac:dyDescent="0.2">
      <c r="A53" s="9"/>
      <c r="B53" s="10">
        <v>225</v>
      </c>
      <c r="C53" s="11" t="s">
        <v>182</v>
      </c>
      <c r="D53" s="11" t="s">
        <v>18</v>
      </c>
      <c r="E53" s="12">
        <v>30</v>
      </c>
      <c r="F53" s="11" t="s">
        <v>183</v>
      </c>
      <c r="G53" s="10" t="s">
        <v>20</v>
      </c>
      <c r="H53" s="13">
        <v>37438</v>
      </c>
      <c r="I53" s="14">
        <v>905</v>
      </c>
      <c r="J53" s="41">
        <v>37</v>
      </c>
      <c r="K53" s="53">
        <v>1207</v>
      </c>
      <c r="L53" s="41">
        <v>33</v>
      </c>
      <c r="M53" s="53">
        <v>1065</v>
      </c>
      <c r="N53" s="16" t="s">
        <v>28</v>
      </c>
      <c r="O53" s="7" t="s">
        <v>184</v>
      </c>
      <c r="P53" s="7" t="s">
        <v>185</v>
      </c>
      <c r="Q53" s="8"/>
      <c r="R53" s="8"/>
      <c r="S53" s="8"/>
      <c r="T53" s="8"/>
      <c r="U53" s="8"/>
      <c r="V53" s="8"/>
      <c r="W53" s="8"/>
      <c r="X53" s="8"/>
      <c r="Y53" s="8"/>
      <c r="Z53" s="8"/>
    </row>
    <row r="54" spans="1:26" ht="21.75" customHeight="1" x14ac:dyDescent="0.2">
      <c r="A54" s="9"/>
      <c r="B54" s="10">
        <v>225</v>
      </c>
      <c r="C54" s="11" t="s">
        <v>186</v>
      </c>
      <c r="D54" s="11" t="s">
        <v>18</v>
      </c>
      <c r="E54" s="19">
        <v>0</v>
      </c>
      <c r="F54" s="11" t="s">
        <v>49</v>
      </c>
      <c r="G54" s="10" t="s">
        <v>20</v>
      </c>
      <c r="H54" s="13">
        <v>39995</v>
      </c>
      <c r="I54" s="14">
        <v>905</v>
      </c>
      <c r="J54" s="47">
        <v>31</v>
      </c>
      <c r="K54" s="54">
        <v>785</v>
      </c>
      <c r="L54" s="47">
        <v>36</v>
      </c>
      <c r="M54" s="54">
        <v>931.75</v>
      </c>
      <c r="N54" s="50" t="s">
        <v>28</v>
      </c>
      <c r="O54" s="7" t="s">
        <v>187</v>
      </c>
      <c r="P54" s="7" t="s">
        <v>185</v>
      </c>
      <c r="Q54" s="8"/>
      <c r="R54" s="8"/>
      <c r="S54" s="8"/>
      <c r="T54" s="8"/>
      <c r="U54" s="8"/>
      <c r="V54" s="8"/>
      <c r="W54" s="8"/>
      <c r="X54" s="8"/>
      <c r="Y54" s="8"/>
      <c r="Z54" s="8"/>
    </row>
    <row r="55" spans="1:26" ht="15" customHeight="1" x14ac:dyDescent="0.2">
      <c r="A55" s="9"/>
      <c r="B55" s="10">
        <v>225</v>
      </c>
      <c r="C55" s="11" t="s">
        <v>188</v>
      </c>
      <c r="D55" s="11" t="s">
        <v>18</v>
      </c>
      <c r="E55" s="12">
        <v>20</v>
      </c>
      <c r="F55" s="11" t="s">
        <v>189</v>
      </c>
      <c r="G55" s="10" t="s">
        <v>20</v>
      </c>
      <c r="H55" s="13">
        <v>39630</v>
      </c>
      <c r="I55" s="14">
        <v>905</v>
      </c>
      <c r="J55" s="41">
        <v>18</v>
      </c>
      <c r="K55" s="53">
        <v>240</v>
      </c>
      <c r="L55" s="41">
        <v>14</v>
      </c>
      <c r="M55" s="53">
        <v>180</v>
      </c>
      <c r="N55" s="16" t="s">
        <v>28</v>
      </c>
      <c r="O55" s="7" t="s">
        <v>190</v>
      </c>
      <c r="P55" s="7" t="s">
        <v>185</v>
      </c>
      <c r="Q55" s="8"/>
      <c r="R55" s="8"/>
      <c r="S55" s="8"/>
      <c r="T55" s="8"/>
      <c r="U55" s="8"/>
      <c r="V55" s="8"/>
      <c r="W55" s="8"/>
      <c r="X55" s="8"/>
      <c r="Y55" s="8"/>
      <c r="Z55" s="8"/>
    </row>
    <row r="56" spans="1:26" ht="15" customHeight="1" x14ac:dyDescent="0.2">
      <c r="A56" s="9"/>
      <c r="B56" s="10">
        <v>225</v>
      </c>
      <c r="C56" s="11" t="s">
        <v>191</v>
      </c>
      <c r="D56" s="11" t="s">
        <v>18</v>
      </c>
      <c r="E56" s="55">
        <v>0.75</v>
      </c>
      <c r="F56" s="11" t="s">
        <v>189</v>
      </c>
      <c r="G56" s="10" t="s">
        <v>20</v>
      </c>
      <c r="H56" s="13">
        <v>39995</v>
      </c>
      <c r="I56" s="14">
        <v>905</v>
      </c>
      <c r="J56" s="47">
        <v>4</v>
      </c>
      <c r="K56" s="54">
        <v>3</v>
      </c>
      <c r="L56" s="47">
        <v>1</v>
      </c>
      <c r="M56" s="54">
        <v>0.75</v>
      </c>
      <c r="N56" s="50" t="s">
        <v>28</v>
      </c>
      <c r="O56" s="7" t="s">
        <v>192</v>
      </c>
      <c r="P56" s="7" t="s">
        <v>185</v>
      </c>
      <c r="Q56" s="8"/>
      <c r="R56" s="8"/>
      <c r="S56" s="8"/>
      <c r="T56" s="8"/>
      <c r="U56" s="8"/>
      <c r="V56" s="8"/>
      <c r="W56" s="8"/>
      <c r="X56" s="8"/>
      <c r="Y56" s="8"/>
      <c r="Z56" s="8"/>
    </row>
    <row r="57" spans="1:26" ht="24.75" customHeight="1" x14ac:dyDescent="0.2">
      <c r="A57" s="9"/>
      <c r="B57" s="10">
        <v>225</v>
      </c>
      <c r="C57" s="11" t="s">
        <v>193</v>
      </c>
      <c r="D57" s="11" t="s">
        <v>18</v>
      </c>
      <c r="E57" s="12">
        <v>7</v>
      </c>
      <c r="F57" s="11" t="s">
        <v>189</v>
      </c>
      <c r="G57" s="10" t="s">
        <v>20</v>
      </c>
      <c r="H57" s="13">
        <v>39995</v>
      </c>
      <c r="I57" s="14">
        <v>905</v>
      </c>
      <c r="J57" s="41">
        <v>27</v>
      </c>
      <c r="K57" s="53">
        <v>217</v>
      </c>
      <c r="L57" s="41">
        <v>20</v>
      </c>
      <c r="M57" s="53">
        <v>149</v>
      </c>
      <c r="N57" s="16" t="s">
        <v>28</v>
      </c>
      <c r="O57" s="7" t="s">
        <v>194</v>
      </c>
      <c r="P57" s="7" t="s">
        <v>185</v>
      </c>
      <c r="Q57" s="8"/>
      <c r="R57" s="8"/>
      <c r="S57" s="8"/>
      <c r="T57" s="8"/>
      <c r="U57" s="8"/>
      <c r="V57" s="8"/>
      <c r="W57" s="8"/>
      <c r="X57" s="8"/>
      <c r="Y57" s="8"/>
      <c r="Z57" s="8"/>
    </row>
    <row r="58" spans="1:26" ht="21" customHeight="1" x14ac:dyDescent="0.2">
      <c r="A58" s="9"/>
      <c r="B58" s="10">
        <v>225</v>
      </c>
      <c r="C58" s="11" t="s">
        <v>195</v>
      </c>
      <c r="D58" s="11" t="s">
        <v>18</v>
      </c>
      <c r="E58" s="12">
        <v>35</v>
      </c>
      <c r="F58" s="11" t="s">
        <v>183</v>
      </c>
      <c r="G58" s="10" t="s">
        <v>20</v>
      </c>
      <c r="H58" s="13">
        <v>37438</v>
      </c>
      <c r="I58" s="14">
        <v>905</v>
      </c>
      <c r="J58" s="47">
        <v>99</v>
      </c>
      <c r="K58" s="48">
        <v>3832.39</v>
      </c>
      <c r="L58" s="47">
        <v>82</v>
      </c>
      <c r="M58" s="48">
        <v>2759.22</v>
      </c>
      <c r="N58" s="50" t="s">
        <v>28</v>
      </c>
      <c r="O58" s="7" t="s">
        <v>196</v>
      </c>
      <c r="P58" s="7" t="s">
        <v>185</v>
      </c>
      <c r="Q58" s="8"/>
      <c r="R58" s="8"/>
      <c r="S58" s="8"/>
      <c r="T58" s="8"/>
      <c r="U58" s="8"/>
      <c r="V58" s="8"/>
      <c r="W58" s="8"/>
      <c r="X58" s="8"/>
      <c r="Y58" s="8"/>
      <c r="Z58" s="8"/>
    </row>
    <row r="59" spans="1:26" ht="23.25" customHeight="1" x14ac:dyDescent="0.2">
      <c r="A59" s="9"/>
      <c r="B59" s="10">
        <v>225</v>
      </c>
      <c r="C59" s="11" t="s">
        <v>197</v>
      </c>
      <c r="D59" s="11" t="s">
        <v>18</v>
      </c>
      <c r="E59" s="12">
        <v>25</v>
      </c>
      <c r="F59" s="11" t="s">
        <v>49</v>
      </c>
      <c r="G59" s="10" t="s">
        <v>20</v>
      </c>
      <c r="H59" s="13">
        <v>38534</v>
      </c>
      <c r="I59" s="14">
        <v>905</v>
      </c>
      <c r="J59" s="41">
        <v>417</v>
      </c>
      <c r="K59" s="15">
        <v>168243.43</v>
      </c>
      <c r="L59" s="41">
        <v>439</v>
      </c>
      <c r="M59" s="15">
        <v>180574.39</v>
      </c>
      <c r="N59" s="16" t="s">
        <v>28</v>
      </c>
      <c r="O59" s="7" t="s">
        <v>198</v>
      </c>
      <c r="P59" s="7" t="s">
        <v>185</v>
      </c>
      <c r="Q59" s="8"/>
      <c r="R59" s="8"/>
      <c r="S59" s="8"/>
      <c r="T59" s="8"/>
      <c r="U59" s="8"/>
      <c r="V59" s="8"/>
      <c r="W59" s="8"/>
      <c r="X59" s="8"/>
      <c r="Y59" s="8"/>
      <c r="Z59" s="8"/>
    </row>
    <row r="60" spans="1:26" ht="21.75" customHeight="1" x14ac:dyDescent="0.2">
      <c r="A60" s="9"/>
      <c r="B60" s="10">
        <v>225</v>
      </c>
      <c r="C60" s="11" t="s">
        <v>199</v>
      </c>
      <c r="D60" s="11" t="s">
        <v>18</v>
      </c>
      <c r="E60" s="12">
        <v>80</v>
      </c>
      <c r="F60" s="11" t="s">
        <v>183</v>
      </c>
      <c r="G60" s="10" t="s">
        <v>20</v>
      </c>
      <c r="H60" s="13">
        <v>38534</v>
      </c>
      <c r="I60" s="14">
        <v>905</v>
      </c>
      <c r="J60" s="47">
        <v>1</v>
      </c>
      <c r="K60" s="48">
        <v>25</v>
      </c>
      <c r="L60" s="47">
        <v>1</v>
      </c>
      <c r="M60" s="48">
        <v>40</v>
      </c>
      <c r="N60" s="50" t="s">
        <v>28</v>
      </c>
      <c r="O60" s="7" t="s">
        <v>198</v>
      </c>
      <c r="P60" s="7" t="s">
        <v>185</v>
      </c>
      <c r="Q60" s="8"/>
      <c r="R60" s="8"/>
      <c r="S60" s="8"/>
      <c r="T60" s="8"/>
      <c r="U60" s="8"/>
      <c r="V60" s="8"/>
      <c r="W60" s="8"/>
      <c r="X60" s="8"/>
      <c r="Y60" s="8"/>
      <c r="Z60" s="8"/>
    </row>
    <row r="61" spans="1:26" ht="23.25" customHeight="1" x14ac:dyDescent="0.2">
      <c r="A61" s="9"/>
      <c r="B61" s="10">
        <v>225</v>
      </c>
      <c r="C61" s="11" t="s">
        <v>200</v>
      </c>
      <c r="D61" s="11" t="s">
        <v>18</v>
      </c>
      <c r="E61" s="12">
        <v>180</v>
      </c>
      <c r="F61" s="11" t="s">
        <v>201</v>
      </c>
      <c r="G61" s="10" t="s">
        <v>20</v>
      </c>
      <c r="H61" s="13">
        <v>37438</v>
      </c>
      <c r="I61" s="14">
        <v>905</v>
      </c>
      <c r="J61" s="41">
        <v>31</v>
      </c>
      <c r="K61" s="15">
        <v>5495.2</v>
      </c>
      <c r="L61" s="41">
        <v>20</v>
      </c>
      <c r="M61" s="15">
        <v>2578.79</v>
      </c>
      <c r="N61" s="16" t="s">
        <v>28</v>
      </c>
      <c r="O61" s="7" t="s">
        <v>202</v>
      </c>
      <c r="P61" s="7" t="s">
        <v>185</v>
      </c>
      <c r="Q61" s="8"/>
      <c r="R61" s="8"/>
      <c r="S61" s="8"/>
      <c r="T61" s="8"/>
      <c r="U61" s="8"/>
      <c r="V61" s="8"/>
      <c r="W61" s="8"/>
      <c r="X61" s="8"/>
      <c r="Y61" s="8"/>
      <c r="Z61" s="8"/>
    </row>
    <row r="62" spans="1:26" ht="22.5" customHeight="1" x14ac:dyDescent="0.2">
      <c r="A62" s="9"/>
      <c r="B62" s="10">
        <v>225</v>
      </c>
      <c r="C62" s="11" t="s">
        <v>203</v>
      </c>
      <c r="D62" s="11" t="s">
        <v>18</v>
      </c>
      <c r="E62" s="12">
        <v>10</v>
      </c>
      <c r="F62" s="11" t="s">
        <v>49</v>
      </c>
      <c r="G62" s="10" t="s">
        <v>20</v>
      </c>
      <c r="H62" s="13">
        <v>39630</v>
      </c>
      <c r="I62" s="14">
        <v>905</v>
      </c>
      <c r="J62" s="47">
        <v>38</v>
      </c>
      <c r="K62" s="48">
        <v>4007.71</v>
      </c>
      <c r="L62" s="47">
        <v>36</v>
      </c>
      <c r="M62" s="48">
        <v>4603.8100000000004</v>
      </c>
      <c r="N62" s="50" t="s">
        <v>28</v>
      </c>
      <c r="O62" s="7" t="s">
        <v>202</v>
      </c>
      <c r="P62" s="7" t="s">
        <v>185</v>
      </c>
      <c r="Q62" s="8"/>
      <c r="R62" s="8"/>
      <c r="S62" s="8"/>
      <c r="T62" s="8"/>
      <c r="U62" s="8"/>
      <c r="V62" s="8"/>
      <c r="W62" s="8"/>
      <c r="X62" s="8"/>
      <c r="Y62" s="8"/>
      <c r="Z62" s="8"/>
    </row>
    <row r="63" spans="1:26" ht="21" customHeight="1" x14ac:dyDescent="0.2">
      <c r="A63" s="9"/>
      <c r="B63" s="10">
        <v>225</v>
      </c>
      <c r="C63" s="11" t="s">
        <v>204</v>
      </c>
      <c r="D63" s="11" t="s">
        <v>18</v>
      </c>
      <c r="E63" s="12">
        <v>40</v>
      </c>
      <c r="F63" s="11" t="s">
        <v>205</v>
      </c>
      <c r="G63" s="10" t="s">
        <v>20</v>
      </c>
      <c r="H63" s="13">
        <v>39630</v>
      </c>
      <c r="I63" s="14">
        <v>905</v>
      </c>
      <c r="J63" s="41">
        <v>2</v>
      </c>
      <c r="K63" s="15">
        <v>70</v>
      </c>
      <c r="L63" s="41">
        <v>0</v>
      </c>
      <c r="M63" s="15">
        <v>0</v>
      </c>
      <c r="N63" s="16" t="s">
        <v>28</v>
      </c>
      <c r="O63" s="7" t="s">
        <v>202</v>
      </c>
      <c r="P63" s="7" t="s">
        <v>185</v>
      </c>
      <c r="Q63" s="8"/>
      <c r="R63" s="8"/>
      <c r="S63" s="8"/>
      <c r="T63" s="8"/>
      <c r="U63" s="8"/>
      <c r="V63" s="8"/>
      <c r="W63" s="8"/>
      <c r="X63" s="8"/>
      <c r="Y63" s="8"/>
      <c r="Z63" s="8"/>
    </row>
    <row r="64" spans="1:26" ht="20.25" customHeight="1" x14ac:dyDescent="0.2">
      <c r="A64" s="9"/>
      <c r="B64" s="10">
        <v>225</v>
      </c>
      <c r="C64" s="11" t="s">
        <v>206</v>
      </c>
      <c r="D64" s="11" t="s">
        <v>18</v>
      </c>
      <c r="E64" s="12">
        <v>350</v>
      </c>
      <c r="F64" s="11" t="s">
        <v>183</v>
      </c>
      <c r="G64" s="10" t="s">
        <v>20</v>
      </c>
      <c r="H64" s="13">
        <v>37438</v>
      </c>
      <c r="I64" s="14">
        <v>905</v>
      </c>
      <c r="J64" s="47">
        <v>28</v>
      </c>
      <c r="K64" s="48">
        <v>5451.05</v>
      </c>
      <c r="L64" s="47">
        <v>17</v>
      </c>
      <c r="M64" s="48">
        <v>2553.64</v>
      </c>
      <c r="N64" s="50" t="s">
        <v>28</v>
      </c>
      <c r="O64" s="7" t="s">
        <v>202</v>
      </c>
      <c r="P64" s="7" t="s">
        <v>185</v>
      </c>
      <c r="Q64" s="8"/>
      <c r="R64" s="8"/>
      <c r="S64" s="8"/>
      <c r="T64" s="8"/>
      <c r="U64" s="8"/>
      <c r="V64" s="8"/>
      <c r="W64" s="8"/>
      <c r="X64" s="8"/>
      <c r="Y64" s="8"/>
      <c r="Z64" s="8"/>
    </row>
    <row r="65" spans="1:26" ht="21" customHeight="1" x14ac:dyDescent="0.2">
      <c r="A65" s="9"/>
      <c r="B65" s="10">
        <v>225</v>
      </c>
      <c r="C65" s="11" t="s">
        <v>207</v>
      </c>
      <c r="D65" s="11" t="s">
        <v>208</v>
      </c>
      <c r="E65" s="12">
        <v>30</v>
      </c>
      <c r="F65" s="11" t="s">
        <v>183</v>
      </c>
      <c r="G65" s="10" t="s">
        <v>20</v>
      </c>
      <c r="H65" s="13">
        <v>36342</v>
      </c>
      <c r="I65" s="14">
        <v>905</v>
      </c>
      <c r="J65" s="41">
        <v>18</v>
      </c>
      <c r="K65" s="15">
        <v>630</v>
      </c>
      <c r="L65" s="41">
        <v>30</v>
      </c>
      <c r="M65" s="15">
        <v>866</v>
      </c>
      <c r="N65" s="16" t="s">
        <v>28</v>
      </c>
      <c r="O65" s="7" t="s">
        <v>209</v>
      </c>
      <c r="P65" s="7" t="s">
        <v>185</v>
      </c>
      <c r="Q65" s="8"/>
      <c r="R65" s="8"/>
      <c r="S65" s="8"/>
      <c r="T65" s="8"/>
      <c r="U65" s="8"/>
      <c r="V65" s="8"/>
      <c r="W65" s="8"/>
      <c r="X65" s="8"/>
      <c r="Y65" s="8"/>
      <c r="Z65" s="8"/>
    </row>
    <row r="66" spans="1:26" ht="19.5" customHeight="1" x14ac:dyDescent="0.2">
      <c r="A66" s="9"/>
      <c r="B66" s="10">
        <v>225</v>
      </c>
      <c r="C66" s="11" t="s">
        <v>210</v>
      </c>
      <c r="D66" s="11" t="s">
        <v>18</v>
      </c>
      <c r="E66" s="12">
        <v>20</v>
      </c>
      <c r="F66" s="11" t="s">
        <v>211</v>
      </c>
      <c r="G66" s="10" t="s">
        <v>20</v>
      </c>
      <c r="H66" s="13">
        <v>37438</v>
      </c>
      <c r="I66" s="14">
        <v>905</v>
      </c>
      <c r="J66" s="47">
        <v>7</v>
      </c>
      <c r="K66" s="48">
        <v>140</v>
      </c>
      <c r="L66" s="47">
        <v>5</v>
      </c>
      <c r="M66" s="48">
        <v>100</v>
      </c>
      <c r="N66" s="50" t="s">
        <v>28</v>
      </c>
      <c r="O66" s="7" t="s">
        <v>212</v>
      </c>
      <c r="P66" s="7" t="s">
        <v>185</v>
      </c>
      <c r="Q66" s="8"/>
      <c r="R66" s="8"/>
      <c r="S66" s="8"/>
      <c r="T66" s="8"/>
      <c r="U66" s="8"/>
      <c r="V66" s="8"/>
      <c r="W66" s="8"/>
      <c r="X66" s="8"/>
      <c r="Y66" s="8"/>
      <c r="Z66" s="8"/>
    </row>
    <row r="67" spans="1:26" ht="15" customHeight="1" x14ac:dyDescent="0.2">
      <c r="A67" s="9"/>
      <c r="B67" s="10"/>
      <c r="C67" s="11" t="s">
        <v>83</v>
      </c>
      <c r="D67" s="11" t="s">
        <v>213</v>
      </c>
      <c r="E67" s="12">
        <v>1500</v>
      </c>
      <c r="F67" s="11"/>
      <c r="G67" s="10"/>
      <c r="H67" s="13"/>
      <c r="I67" s="14"/>
      <c r="J67" s="41">
        <v>98</v>
      </c>
      <c r="K67" s="15">
        <v>54011.93</v>
      </c>
      <c r="L67" s="41">
        <v>104</v>
      </c>
      <c r="M67" s="15">
        <v>61092.65</v>
      </c>
      <c r="N67" s="16" t="s">
        <v>28</v>
      </c>
      <c r="O67" s="7"/>
      <c r="P67" s="7"/>
      <c r="Q67" s="8"/>
      <c r="R67" s="8"/>
      <c r="S67" s="8"/>
      <c r="T67" s="8"/>
      <c r="U67" s="8"/>
      <c r="V67" s="8"/>
      <c r="W67" s="8"/>
      <c r="X67" s="8"/>
      <c r="Y67" s="8"/>
      <c r="Z67" s="8"/>
    </row>
    <row r="68" spans="1:26" ht="30.75" customHeight="1" x14ac:dyDescent="0.2">
      <c r="A68" s="9"/>
      <c r="B68" s="10">
        <v>225</v>
      </c>
      <c r="C68" s="11" t="s">
        <v>214</v>
      </c>
      <c r="D68" s="11" t="s">
        <v>18</v>
      </c>
      <c r="E68" s="12">
        <v>18</v>
      </c>
      <c r="F68" s="11" t="s">
        <v>126</v>
      </c>
      <c r="G68" s="10" t="s">
        <v>20</v>
      </c>
      <c r="H68" s="13">
        <v>39995</v>
      </c>
      <c r="I68" s="14">
        <v>905</v>
      </c>
      <c r="J68" s="47">
        <v>0</v>
      </c>
      <c r="K68" s="48">
        <v>0</v>
      </c>
      <c r="L68" s="47">
        <v>0</v>
      </c>
      <c r="M68" s="48">
        <v>0</v>
      </c>
      <c r="N68" s="50"/>
      <c r="O68" s="7" t="s">
        <v>180</v>
      </c>
      <c r="P68" s="7" t="s">
        <v>215</v>
      </c>
      <c r="Q68" s="8"/>
      <c r="R68" s="8"/>
      <c r="S68" s="8"/>
      <c r="T68" s="8"/>
      <c r="U68" s="8"/>
      <c r="V68" s="8"/>
      <c r="W68" s="8"/>
      <c r="X68" s="8"/>
      <c r="Y68" s="8"/>
      <c r="Z68" s="8"/>
    </row>
    <row r="69" spans="1:26" ht="23.25" customHeight="1" x14ac:dyDescent="0.2">
      <c r="A69" s="9" t="s">
        <v>216</v>
      </c>
      <c r="B69" s="10">
        <v>226</v>
      </c>
      <c r="C69" s="11" t="s">
        <v>217</v>
      </c>
      <c r="D69" s="11" t="s">
        <v>18</v>
      </c>
      <c r="E69" s="12">
        <v>300</v>
      </c>
      <c r="F69" s="11" t="s">
        <v>218</v>
      </c>
      <c r="G69" s="10" t="s">
        <v>20</v>
      </c>
      <c r="H69" s="13">
        <v>38899</v>
      </c>
      <c r="I69" s="14">
        <v>905</v>
      </c>
      <c r="J69" s="41">
        <v>1885</v>
      </c>
      <c r="K69" s="15">
        <v>421175.19</v>
      </c>
      <c r="L69" s="41">
        <v>1917</v>
      </c>
      <c r="M69" s="15">
        <v>422004.33</v>
      </c>
      <c r="N69" s="16" t="s">
        <v>22</v>
      </c>
      <c r="O69" s="7" t="s">
        <v>219</v>
      </c>
      <c r="P69" s="56" t="s">
        <v>220</v>
      </c>
      <c r="Q69" s="8"/>
      <c r="R69" s="8"/>
      <c r="S69" s="8"/>
      <c r="T69" s="8"/>
      <c r="U69" s="8"/>
      <c r="V69" s="8"/>
      <c r="W69" s="8"/>
      <c r="X69" s="8"/>
      <c r="Y69" s="8"/>
      <c r="Z69" s="8"/>
    </row>
    <row r="70" spans="1:26" ht="24" customHeight="1" x14ac:dyDescent="0.2">
      <c r="A70" s="9"/>
      <c r="B70" s="10">
        <v>226</v>
      </c>
      <c r="C70" s="11" t="s">
        <v>221</v>
      </c>
      <c r="D70" s="11" t="s">
        <v>18</v>
      </c>
      <c r="E70" s="12">
        <v>1500</v>
      </c>
      <c r="F70" s="11" t="s">
        <v>222</v>
      </c>
      <c r="G70" s="10" t="s">
        <v>20</v>
      </c>
      <c r="H70" s="13">
        <v>39264</v>
      </c>
      <c r="I70" s="14">
        <v>905</v>
      </c>
      <c r="J70" s="47">
        <v>91</v>
      </c>
      <c r="K70" s="48">
        <v>43299.35</v>
      </c>
      <c r="L70" s="47">
        <v>103</v>
      </c>
      <c r="M70" s="48">
        <v>65874.710000000006</v>
      </c>
      <c r="N70" s="50" t="s">
        <v>28</v>
      </c>
      <c r="O70" s="7" t="s">
        <v>223</v>
      </c>
      <c r="P70" s="56" t="s">
        <v>220</v>
      </c>
      <c r="Q70" s="8"/>
      <c r="R70" s="8"/>
      <c r="S70" s="8"/>
      <c r="T70" s="8"/>
      <c r="U70" s="8"/>
      <c r="V70" s="8"/>
      <c r="W70" s="8"/>
      <c r="X70" s="8"/>
      <c r="Y70" s="8"/>
      <c r="Z70" s="8"/>
    </row>
    <row r="71" spans="1:26" ht="24" customHeight="1" x14ac:dyDescent="0.2">
      <c r="A71" s="9"/>
      <c r="B71" s="10">
        <v>226</v>
      </c>
      <c r="C71" s="11" t="s">
        <v>224</v>
      </c>
      <c r="D71" s="11" t="s">
        <v>18</v>
      </c>
      <c r="E71" s="12" t="s">
        <v>225</v>
      </c>
      <c r="F71" s="11" t="s">
        <v>183</v>
      </c>
      <c r="G71" s="10" t="s">
        <v>20</v>
      </c>
      <c r="H71" s="13">
        <v>38899</v>
      </c>
      <c r="I71" s="14">
        <v>905</v>
      </c>
      <c r="J71" s="41">
        <v>0</v>
      </c>
      <c r="K71" s="15">
        <v>0</v>
      </c>
      <c r="L71" s="41">
        <v>0</v>
      </c>
      <c r="M71" s="15">
        <v>0</v>
      </c>
      <c r="N71" s="16" t="s">
        <v>28</v>
      </c>
      <c r="O71" s="7" t="s">
        <v>223</v>
      </c>
      <c r="P71" s="57" t="s">
        <v>226</v>
      </c>
      <c r="Q71" s="8"/>
      <c r="R71" s="8"/>
      <c r="S71" s="8"/>
      <c r="T71" s="8"/>
      <c r="U71" s="8"/>
      <c r="V71" s="8"/>
      <c r="W71" s="8"/>
      <c r="X71" s="8"/>
      <c r="Y71" s="8"/>
      <c r="Z71" s="8"/>
    </row>
    <row r="72" spans="1:26" ht="41.25" customHeight="1" x14ac:dyDescent="0.2">
      <c r="A72" s="9"/>
      <c r="B72" s="10"/>
      <c r="C72" s="11" t="s">
        <v>227</v>
      </c>
      <c r="D72" s="11" t="s">
        <v>18</v>
      </c>
      <c r="E72" s="12">
        <v>500</v>
      </c>
      <c r="F72" s="11"/>
      <c r="G72" s="10"/>
      <c r="H72" s="13"/>
      <c r="I72" s="14"/>
      <c r="J72" s="47">
        <v>202</v>
      </c>
      <c r="K72" s="48">
        <v>53350.29</v>
      </c>
      <c r="L72" s="47">
        <v>277</v>
      </c>
      <c r="M72" s="48">
        <v>79743.320000000007</v>
      </c>
      <c r="N72" s="50" t="s">
        <v>28</v>
      </c>
      <c r="O72" s="7" t="s">
        <v>198</v>
      </c>
      <c r="P72" s="7" t="s">
        <v>228</v>
      </c>
      <c r="Q72" s="8"/>
      <c r="R72" s="8"/>
      <c r="S72" s="8"/>
      <c r="T72" s="8"/>
      <c r="U72" s="8"/>
      <c r="V72" s="8"/>
      <c r="W72" s="8"/>
      <c r="X72" s="8"/>
      <c r="Y72" s="8"/>
      <c r="Z72" s="8"/>
    </row>
    <row r="73" spans="1:26" ht="24" customHeight="1" x14ac:dyDescent="0.2">
      <c r="A73" s="9"/>
      <c r="B73" s="10">
        <v>226</v>
      </c>
      <c r="C73" s="11" t="s">
        <v>229</v>
      </c>
      <c r="D73" s="11" t="s">
        <v>18</v>
      </c>
      <c r="E73" s="12">
        <v>35</v>
      </c>
      <c r="F73" s="11" t="s">
        <v>183</v>
      </c>
      <c r="G73" s="10" t="s">
        <v>20</v>
      </c>
      <c r="H73" s="22"/>
      <c r="I73" s="14">
        <v>905</v>
      </c>
      <c r="J73" s="41">
        <v>14</v>
      </c>
      <c r="K73" s="15">
        <v>475</v>
      </c>
      <c r="L73" s="41">
        <v>31</v>
      </c>
      <c r="M73" s="15">
        <v>1120</v>
      </c>
      <c r="N73" s="16" t="s">
        <v>28</v>
      </c>
      <c r="O73" s="7" t="s">
        <v>230</v>
      </c>
      <c r="P73" s="56" t="s">
        <v>220</v>
      </c>
      <c r="Q73" s="8"/>
      <c r="R73" s="8"/>
      <c r="S73" s="8"/>
      <c r="T73" s="8"/>
      <c r="U73" s="8"/>
      <c r="V73" s="8"/>
      <c r="W73" s="8"/>
      <c r="X73" s="8"/>
      <c r="Y73" s="8"/>
      <c r="Z73" s="8"/>
    </row>
    <row r="74" spans="1:26" ht="15" customHeight="1" x14ac:dyDescent="0.2">
      <c r="A74" s="9"/>
      <c r="B74" s="10">
        <v>226</v>
      </c>
      <c r="C74" s="11" t="s">
        <v>231</v>
      </c>
      <c r="D74" s="11" t="s">
        <v>18</v>
      </c>
      <c r="E74" s="19">
        <v>19.350000000000001</v>
      </c>
      <c r="F74" s="11" t="s">
        <v>126</v>
      </c>
      <c r="G74" s="10" t="s">
        <v>20</v>
      </c>
      <c r="H74" s="13">
        <v>39630</v>
      </c>
      <c r="I74" s="14">
        <v>905</v>
      </c>
      <c r="J74" s="47">
        <v>314</v>
      </c>
      <c r="K74" s="48">
        <v>519481.17</v>
      </c>
      <c r="L74" s="47">
        <v>333</v>
      </c>
      <c r="M74" s="48">
        <v>650779.51</v>
      </c>
      <c r="N74" s="50" t="s">
        <v>28</v>
      </c>
      <c r="O74" s="7" t="s">
        <v>223</v>
      </c>
      <c r="P74" s="7"/>
      <c r="Q74" s="8"/>
      <c r="R74" s="8"/>
      <c r="S74" s="8"/>
      <c r="T74" s="8"/>
      <c r="U74" s="8"/>
      <c r="V74" s="8"/>
      <c r="W74" s="8"/>
      <c r="X74" s="8"/>
      <c r="Y74" s="8"/>
      <c r="Z74" s="8"/>
    </row>
    <row r="75" spans="1:26" ht="15" customHeight="1" x14ac:dyDescent="0.2">
      <c r="A75" s="9"/>
      <c r="B75" s="10">
        <v>226</v>
      </c>
      <c r="C75" s="11" t="s">
        <v>232</v>
      </c>
      <c r="D75" s="11" t="s">
        <v>18</v>
      </c>
      <c r="E75" s="19">
        <v>24.35</v>
      </c>
      <c r="F75" s="11" t="s">
        <v>126</v>
      </c>
      <c r="G75" s="10" t="s">
        <v>20</v>
      </c>
      <c r="H75" s="13">
        <v>39630</v>
      </c>
      <c r="I75" s="14">
        <v>905</v>
      </c>
      <c r="J75" s="41">
        <v>12</v>
      </c>
      <c r="K75" s="15">
        <v>39044.910000000003</v>
      </c>
      <c r="L75" s="41">
        <v>12</v>
      </c>
      <c r="M75" s="15">
        <v>37765.96</v>
      </c>
      <c r="N75" s="16" t="s">
        <v>28</v>
      </c>
      <c r="O75" s="7" t="s">
        <v>223</v>
      </c>
      <c r="P75" s="7"/>
      <c r="Q75" s="8"/>
      <c r="R75" s="8"/>
      <c r="S75" s="8"/>
      <c r="T75" s="8"/>
      <c r="U75" s="8"/>
      <c r="V75" s="8"/>
      <c r="W75" s="8"/>
      <c r="X75" s="8"/>
      <c r="Y75" s="8"/>
      <c r="Z75" s="8"/>
    </row>
    <row r="76" spans="1:26" ht="36" customHeight="1" x14ac:dyDescent="0.2">
      <c r="A76" s="9"/>
      <c r="B76" s="10">
        <v>226</v>
      </c>
      <c r="C76" s="11" t="s">
        <v>233</v>
      </c>
      <c r="D76" s="11" t="s">
        <v>18</v>
      </c>
      <c r="E76" s="12">
        <v>35</v>
      </c>
      <c r="F76" s="11" t="s">
        <v>183</v>
      </c>
      <c r="G76" s="10" t="s">
        <v>20</v>
      </c>
      <c r="H76" s="13">
        <v>39995</v>
      </c>
      <c r="I76" s="14">
        <v>905</v>
      </c>
      <c r="J76" s="47">
        <v>243</v>
      </c>
      <c r="K76" s="48">
        <v>9812.5</v>
      </c>
      <c r="L76" s="47">
        <v>271</v>
      </c>
      <c r="M76" s="48">
        <v>10830.12</v>
      </c>
      <c r="N76" s="50" t="s">
        <v>28</v>
      </c>
      <c r="O76" s="7" t="s">
        <v>223</v>
      </c>
      <c r="P76" s="7"/>
      <c r="Q76" s="8"/>
      <c r="R76" s="8"/>
      <c r="S76" s="8"/>
      <c r="T76" s="8"/>
      <c r="U76" s="8"/>
      <c r="V76" s="8"/>
      <c r="W76" s="8"/>
      <c r="X76" s="8"/>
      <c r="Y76" s="8"/>
      <c r="Z76" s="8"/>
    </row>
    <row r="77" spans="1:26" ht="24" customHeight="1" x14ac:dyDescent="0.2">
      <c r="A77" s="9"/>
      <c r="B77" s="10">
        <v>226</v>
      </c>
      <c r="C77" s="11" t="s">
        <v>234</v>
      </c>
      <c r="D77" s="11" t="s">
        <v>18</v>
      </c>
      <c r="E77" s="12" t="s">
        <v>225</v>
      </c>
      <c r="F77" s="11" t="s">
        <v>183</v>
      </c>
      <c r="G77" s="10" t="s">
        <v>20</v>
      </c>
      <c r="H77" s="22"/>
      <c r="I77" s="14">
        <v>905</v>
      </c>
      <c r="J77" s="58">
        <v>0</v>
      </c>
      <c r="K77" s="53">
        <v>0</v>
      </c>
      <c r="L77" s="58">
        <v>0</v>
      </c>
      <c r="M77" s="53">
        <v>0</v>
      </c>
      <c r="N77" s="16" t="s">
        <v>28</v>
      </c>
      <c r="O77" s="7" t="s">
        <v>223</v>
      </c>
      <c r="P77" s="7"/>
      <c r="Q77" s="8"/>
      <c r="R77" s="8"/>
      <c r="S77" s="8"/>
      <c r="T77" s="8"/>
      <c r="U77" s="8"/>
      <c r="V77" s="8"/>
      <c r="W77" s="8"/>
      <c r="X77" s="8"/>
      <c r="Y77" s="8"/>
      <c r="Z77" s="8"/>
    </row>
    <row r="78" spans="1:26" ht="15" customHeight="1" x14ac:dyDescent="0.2">
      <c r="A78" s="9"/>
      <c r="B78" s="10">
        <v>226</v>
      </c>
      <c r="C78" s="11" t="s">
        <v>235</v>
      </c>
      <c r="D78" s="11" t="s">
        <v>18</v>
      </c>
      <c r="E78" s="12">
        <v>40</v>
      </c>
      <c r="F78" s="11" t="s">
        <v>236</v>
      </c>
      <c r="G78" s="10" t="s">
        <v>20</v>
      </c>
      <c r="H78" s="22"/>
      <c r="I78" s="14">
        <v>905</v>
      </c>
      <c r="J78" s="47">
        <v>111</v>
      </c>
      <c r="K78" s="48">
        <v>11521.85</v>
      </c>
      <c r="L78" s="47">
        <v>108</v>
      </c>
      <c r="M78" s="48">
        <v>11680.34</v>
      </c>
      <c r="N78" s="50" t="s">
        <v>28</v>
      </c>
      <c r="O78" s="7" t="s">
        <v>223</v>
      </c>
      <c r="P78" s="7"/>
      <c r="Q78" s="8"/>
      <c r="R78" s="8"/>
      <c r="S78" s="8"/>
      <c r="T78" s="8"/>
      <c r="U78" s="8"/>
      <c r="V78" s="8"/>
      <c r="W78" s="8"/>
      <c r="X78" s="8"/>
      <c r="Y78" s="8"/>
      <c r="Z78" s="8"/>
    </row>
    <row r="79" spans="1:26" ht="15" customHeight="1" x14ac:dyDescent="0.2">
      <c r="A79" s="9" t="s">
        <v>237</v>
      </c>
      <c r="B79" s="10">
        <v>227</v>
      </c>
      <c r="C79" s="11" t="s">
        <v>151</v>
      </c>
      <c r="D79" s="11" t="s">
        <v>18</v>
      </c>
      <c r="E79" s="12">
        <v>300</v>
      </c>
      <c r="F79" s="11" t="s">
        <v>218</v>
      </c>
      <c r="G79" s="10" t="s">
        <v>20</v>
      </c>
      <c r="H79" s="22"/>
      <c r="I79" s="14">
        <v>905</v>
      </c>
      <c r="J79" s="41">
        <v>856</v>
      </c>
      <c r="K79" s="15">
        <v>190412.39</v>
      </c>
      <c r="L79" s="41">
        <v>1125</v>
      </c>
      <c r="M79" s="15">
        <v>186921.25</v>
      </c>
      <c r="N79" s="16" t="s">
        <v>22</v>
      </c>
      <c r="O79" s="7" t="s">
        <v>238</v>
      </c>
      <c r="P79" s="7"/>
      <c r="Q79" s="8"/>
      <c r="R79" s="8"/>
      <c r="S79" s="8"/>
      <c r="T79" s="8"/>
      <c r="U79" s="8"/>
      <c r="V79" s="8"/>
      <c r="W79" s="8"/>
      <c r="X79" s="8"/>
      <c r="Y79" s="8"/>
      <c r="Z79" s="8"/>
    </row>
    <row r="80" spans="1:26" ht="15" customHeight="1" x14ac:dyDescent="0.2">
      <c r="A80" s="9"/>
      <c r="B80" s="10">
        <v>227</v>
      </c>
      <c r="C80" s="11" t="s">
        <v>57</v>
      </c>
      <c r="D80" s="11" t="s">
        <v>18</v>
      </c>
      <c r="E80" s="12">
        <v>19</v>
      </c>
      <c r="F80" s="11" t="s">
        <v>126</v>
      </c>
      <c r="G80" s="10" t="s">
        <v>20</v>
      </c>
      <c r="H80" s="22"/>
      <c r="I80" s="14">
        <v>905</v>
      </c>
      <c r="J80" s="47">
        <v>349</v>
      </c>
      <c r="K80" s="48">
        <v>621829.6</v>
      </c>
      <c r="L80" s="47">
        <v>323</v>
      </c>
      <c r="M80" s="48">
        <v>599789.9</v>
      </c>
      <c r="N80" s="50" t="s">
        <v>28</v>
      </c>
      <c r="O80" s="7" t="s">
        <v>238</v>
      </c>
      <c r="P80" s="7"/>
      <c r="Q80" s="8"/>
      <c r="R80" s="8"/>
      <c r="S80" s="8"/>
      <c r="T80" s="8"/>
      <c r="U80" s="8"/>
      <c r="V80" s="8"/>
      <c r="W80" s="8"/>
      <c r="X80" s="8"/>
      <c r="Y80" s="8"/>
      <c r="Z80" s="8"/>
    </row>
    <row r="81" spans="1:26" ht="15" customHeight="1" x14ac:dyDescent="0.2">
      <c r="A81" s="9"/>
      <c r="B81" s="10">
        <v>227</v>
      </c>
      <c r="C81" s="11" t="s">
        <v>239</v>
      </c>
      <c r="D81" s="11" t="s">
        <v>18</v>
      </c>
      <c r="E81" s="12">
        <v>29</v>
      </c>
      <c r="F81" s="11" t="s">
        <v>126</v>
      </c>
      <c r="G81" s="10" t="s">
        <v>20</v>
      </c>
      <c r="H81" s="22"/>
      <c r="I81" s="14">
        <v>905</v>
      </c>
      <c r="J81" s="41">
        <v>26</v>
      </c>
      <c r="K81" s="15">
        <v>61904.68</v>
      </c>
      <c r="L81" s="41">
        <v>42</v>
      </c>
      <c r="M81" s="15">
        <v>117939.3</v>
      </c>
      <c r="N81" s="16" t="s">
        <v>28</v>
      </c>
      <c r="O81" s="7" t="s">
        <v>238</v>
      </c>
      <c r="P81" s="7"/>
      <c r="Q81" s="8"/>
      <c r="R81" s="8"/>
      <c r="S81" s="8"/>
      <c r="T81" s="8"/>
      <c r="U81" s="8"/>
      <c r="V81" s="8"/>
      <c r="W81" s="8"/>
      <c r="X81" s="8"/>
      <c r="Y81" s="8"/>
      <c r="Z81" s="8"/>
    </row>
    <row r="82" spans="1:26" ht="15" customHeight="1" x14ac:dyDescent="0.2">
      <c r="A82" s="9"/>
      <c r="B82" s="10">
        <v>227</v>
      </c>
      <c r="C82" s="11" t="s">
        <v>240</v>
      </c>
      <c r="D82" s="11" t="s">
        <v>18</v>
      </c>
      <c r="E82" s="12">
        <v>500</v>
      </c>
      <c r="F82" s="11" t="s">
        <v>241</v>
      </c>
      <c r="G82" s="10" t="s">
        <v>20</v>
      </c>
      <c r="H82" s="22"/>
      <c r="I82" s="14">
        <v>905</v>
      </c>
      <c r="J82" s="47">
        <v>177</v>
      </c>
      <c r="K82" s="48">
        <v>58489</v>
      </c>
      <c r="L82" s="47">
        <v>309</v>
      </c>
      <c r="M82" s="48">
        <v>78768.5</v>
      </c>
      <c r="N82" s="50" t="s">
        <v>28</v>
      </c>
      <c r="O82" s="7" t="s">
        <v>242</v>
      </c>
      <c r="P82" s="7"/>
      <c r="Q82" s="8"/>
      <c r="R82" s="8"/>
      <c r="S82" s="8"/>
      <c r="T82" s="8"/>
      <c r="U82" s="8"/>
      <c r="V82" s="8"/>
      <c r="W82" s="8"/>
      <c r="X82" s="8"/>
      <c r="Y82" s="8"/>
      <c r="Z82" s="8"/>
    </row>
    <row r="83" spans="1:26" ht="36" customHeight="1" x14ac:dyDescent="0.2">
      <c r="A83" s="9"/>
      <c r="B83" s="10"/>
      <c r="C83" s="11" t="s">
        <v>25</v>
      </c>
      <c r="D83" s="11" t="s">
        <v>26</v>
      </c>
      <c r="E83" s="12" t="s">
        <v>243</v>
      </c>
      <c r="F83" s="11"/>
      <c r="G83" s="10"/>
      <c r="H83" s="22"/>
      <c r="I83" s="14"/>
      <c r="J83" s="41">
        <v>21</v>
      </c>
      <c r="K83" s="15">
        <v>16176</v>
      </c>
      <c r="L83" s="41">
        <v>26</v>
      </c>
      <c r="M83" s="15">
        <v>8538</v>
      </c>
      <c r="N83" s="16" t="s">
        <v>28</v>
      </c>
      <c r="O83" s="7"/>
      <c r="P83" s="7"/>
      <c r="Q83" s="8"/>
      <c r="R83" s="8"/>
      <c r="S83" s="8"/>
      <c r="T83" s="8"/>
      <c r="U83" s="8"/>
      <c r="V83" s="8"/>
      <c r="W83" s="8"/>
      <c r="X83" s="8"/>
      <c r="Y83" s="8"/>
      <c r="Z83" s="8"/>
    </row>
    <row r="84" spans="1:26" ht="24" customHeight="1" x14ac:dyDescent="0.2">
      <c r="A84" s="9"/>
      <c r="B84" s="10"/>
      <c r="C84" s="11" t="s">
        <v>92</v>
      </c>
      <c r="D84" s="11" t="s">
        <v>93</v>
      </c>
      <c r="E84" s="12" t="s">
        <v>244</v>
      </c>
      <c r="F84" s="11"/>
      <c r="G84" s="10"/>
      <c r="H84" s="22"/>
      <c r="I84" s="14"/>
      <c r="J84" s="47">
        <v>22</v>
      </c>
      <c r="K84" s="48">
        <v>5990</v>
      </c>
      <c r="L84" s="47">
        <v>22</v>
      </c>
      <c r="M84" s="48">
        <v>9600</v>
      </c>
      <c r="N84" s="50" t="s">
        <v>28</v>
      </c>
      <c r="O84" s="7"/>
      <c r="P84" s="7"/>
      <c r="Q84" s="8"/>
      <c r="R84" s="8"/>
      <c r="S84" s="8"/>
      <c r="T84" s="8"/>
      <c r="U84" s="8"/>
      <c r="V84" s="8"/>
      <c r="W84" s="8"/>
      <c r="X84" s="8"/>
      <c r="Y84" s="8"/>
      <c r="Z84" s="8"/>
    </row>
    <row r="85" spans="1:26" ht="15" customHeight="1" x14ac:dyDescent="0.2">
      <c r="A85" s="59" t="s">
        <v>245</v>
      </c>
      <c r="B85" s="60">
        <v>228</v>
      </c>
      <c r="C85" s="61" t="s">
        <v>246</v>
      </c>
      <c r="D85" s="61" t="s">
        <v>54</v>
      </c>
      <c r="E85" s="62" t="s">
        <v>247</v>
      </c>
      <c r="F85" s="61" t="s">
        <v>218</v>
      </c>
      <c r="G85" s="60" t="s">
        <v>20</v>
      </c>
      <c r="H85" s="63">
        <v>38899</v>
      </c>
      <c r="I85" s="64">
        <v>905</v>
      </c>
      <c r="J85" s="41">
        <v>1588</v>
      </c>
      <c r="K85" s="15">
        <v>339794.6</v>
      </c>
      <c r="L85" s="41">
        <v>1462</v>
      </c>
      <c r="M85" s="15">
        <v>314654.39</v>
      </c>
      <c r="N85" s="16" t="s">
        <v>22</v>
      </c>
      <c r="O85" s="7" t="s">
        <v>248</v>
      </c>
      <c r="P85" s="7" t="s">
        <v>249</v>
      </c>
      <c r="Q85" s="8"/>
      <c r="R85" s="8"/>
      <c r="S85" s="8"/>
      <c r="T85" s="8"/>
      <c r="U85" s="8"/>
      <c r="V85" s="8"/>
      <c r="W85" s="8"/>
      <c r="X85" s="8"/>
      <c r="Y85" s="8"/>
      <c r="Z85" s="8"/>
    </row>
    <row r="86" spans="1:26" ht="15" customHeight="1" x14ac:dyDescent="0.2">
      <c r="A86" s="59"/>
      <c r="B86" s="60">
        <v>228</v>
      </c>
      <c r="C86" s="61" t="s">
        <v>250</v>
      </c>
      <c r="D86" s="61" t="s">
        <v>58</v>
      </c>
      <c r="E86" s="62" t="s">
        <v>251</v>
      </c>
      <c r="F86" s="61" t="s">
        <v>252</v>
      </c>
      <c r="G86" s="60" t="s">
        <v>20</v>
      </c>
      <c r="H86" s="63">
        <v>39630</v>
      </c>
      <c r="I86" s="64">
        <v>905</v>
      </c>
      <c r="J86" s="47">
        <v>60</v>
      </c>
      <c r="K86" s="48">
        <v>3113.32</v>
      </c>
      <c r="L86" s="47">
        <v>59</v>
      </c>
      <c r="M86" s="48">
        <v>3813.51</v>
      </c>
      <c r="N86" s="50" t="s">
        <v>28</v>
      </c>
      <c r="O86" s="7" t="s">
        <v>248</v>
      </c>
      <c r="P86" s="51" t="s">
        <v>249</v>
      </c>
      <c r="Q86" s="8"/>
      <c r="R86" s="8"/>
      <c r="S86" s="8"/>
      <c r="T86" s="8"/>
      <c r="U86" s="8"/>
      <c r="V86" s="8"/>
      <c r="W86" s="8"/>
      <c r="X86" s="8"/>
      <c r="Y86" s="8"/>
      <c r="Z86" s="8"/>
    </row>
    <row r="87" spans="1:26" ht="15" customHeight="1" x14ac:dyDescent="0.2">
      <c r="A87" s="59"/>
      <c r="B87" s="60">
        <v>228</v>
      </c>
      <c r="C87" s="61" t="s">
        <v>253</v>
      </c>
      <c r="D87" s="61" t="s">
        <v>54</v>
      </c>
      <c r="E87" s="62" t="s">
        <v>254</v>
      </c>
      <c r="F87" s="61" t="s">
        <v>252</v>
      </c>
      <c r="G87" s="60" t="s">
        <v>20</v>
      </c>
      <c r="H87" s="63">
        <v>39630</v>
      </c>
      <c r="I87" s="64">
        <v>905</v>
      </c>
      <c r="J87" s="41">
        <v>11</v>
      </c>
      <c r="K87" s="15">
        <v>530</v>
      </c>
      <c r="L87" s="41">
        <v>6</v>
      </c>
      <c r="M87" s="15">
        <v>155.6</v>
      </c>
      <c r="N87" s="16" t="s">
        <v>28</v>
      </c>
      <c r="O87" s="7" t="s">
        <v>248</v>
      </c>
      <c r="P87" s="51" t="s">
        <v>249</v>
      </c>
      <c r="Q87" s="8"/>
      <c r="R87" s="8"/>
      <c r="S87" s="8"/>
      <c r="T87" s="8"/>
      <c r="U87" s="8"/>
      <c r="V87" s="8"/>
      <c r="W87" s="8"/>
      <c r="X87" s="8"/>
      <c r="Y87" s="8"/>
      <c r="Z87" s="8"/>
    </row>
    <row r="88" spans="1:26" ht="15" customHeight="1" x14ac:dyDescent="0.2">
      <c r="A88" s="59"/>
      <c r="B88" s="60">
        <v>228</v>
      </c>
      <c r="C88" s="61" t="s">
        <v>255</v>
      </c>
      <c r="D88" s="61" t="s">
        <v>256</v>
      </c>
      <c r="E88" s="62" t="s">
        <v>257</v>
      </c>
      <c r="F88" s="61" t="s">
        <v>252</v>
      </c>
      <c r="G88" s="60" t="s">
        <v>20</v>
      </c>
      <c r="H88" s="63">
        <v>39630</v>
      </c>
      <c r="I88" s="64">
        <v>905</v>
      </c>
      <c r="J88" s="42">
        <v>115</v>
      </c>
      <c r="K88" s="43">
        <v>56480.69</v>
      </c>
      <c r="L88" s="42">
        <v>120</v>
      </c>
      <c r="M88" s="43">
        <v>61703.35</v>
      </c>
      <c r="N88" s="44" t="s">
        <v>28</v>
      </c>
      <c r="O88" s="7" t="s">
        <v>248</v>
      </c>
      <c r="P88" s="51" t="s">
        <v>249</v>
      </c>
      <c r="Q88" s="8"/>
      <c r="R88" s="8"/>
      <c r="S88" s="8"/>
      <c r="T88" s="8"/>
      <c r="U88" s="8"/>
      <c r="V88" s="8"/>
      <c r="W88" s="8"/>
      <c r="X88" s="8"/>
      <c r="Y88" s="8"/>
      <c r="Z88" s="8"/>
    </row>
    <row r="89" spans="1:26" ht="15" customHeight="1" x14ac:dyDescent="0.2">
      <c r="A89" s="59"/>
      <c r="B89" s="60">
        <v>228</v>
      </c>
      <c r="C89" s="61" t="s">
        <v>258</v>
      </c>
      <c r="D89" s="61" t="s">
        <v>259</v>
      </c>
      <c r="E89" s="62" t="s">
        <v>260</v>
      </c>
      <c r="F89" s="61" t="s">
        <v>261</v>
      </c>
      <c r="G89" s="60" t="s">
        <v>20</v>
      </c>
      <c r="H89" s="65"/>
      <c r="I89" s="64">
        <v>905</v>
      </c>
      <c r="J89" s="42">
        <v>204</v>
      </c>
      <c r="K89" s="43">
        <v>57589.02</v>
      </c>
      <c r="L89" s="42">
        <v>224</v>
      </c>
      <c r="M89" s="43">
        <v>63727.62</v>
      </c>
      <c r="N89" s="44" t="s">
        <v>28</v>
      </c>
      <c r="O89" s="7" t="s">
        <v>248</v>
      </c>
      <c r="P89" s="51" t="s">
        <v>249</v>
      </c>
      <c r="Q89" s="8"/>
      <c r="R89" s="8"/>
      <c r="S89" s="8"/>
      <c r="T89" s="8"/>
      <c r="U89" s="8"/>
      <c r="V89" s="8"/>
      <c r="W89" s="8"/>
      <c r="X89" s="8"/>
      <c r="Y89" s="8"/>
      <c r="Z89" s="8"/>
    </row>
    <row r="90" spans="1:26" ht="24" customHeight="1" x14ac:dyDescent="0.2">
      <c r="A90" s="59"/>
      <c r="B90" s="60">
        <v>228</v>
      </c>
      <c r="C90" s="61" t="s">
        <v>262</v>
      </c>
      <c r="D90" s="61" t="s">
        <v>263</v>
      </c>
      <c r="E90" s="66" t="s">
        <v>264</v>
      </c>
      <c r="F90" s="61" t="s">
        <v>261</v>
      </c>
      <c r="G90" s="60" t="s">
        <v>20</v>
      </c>
      <c r="H90" s="65"/>
      <c r="I90" s="64">
        <v>905</v>
      </c>
      <c r="J90" s="42">
        <v>131</v>
      </c>
      <c r="K90" s="43">
        <v>1857.42</v>
      </c>
      <c r="L90" s="42">
        <v>141</v>
      </c>
      <c r="M90" s="43">
        <v>2176.34</v>
      </c>
      <c r="N90" s="44" t="s">
        <v>28</v>
      </c>
      <c r="O90" s="7" t="s">
        <v>248</v>
      </c>
      <c r="P90" s="51" t="s">
        <v>249</v>
      </c>
      <c r="Q90" s="8"/>
      <c r="R90" s="8"/>
      <c r="S90" s="8"/>
      <c r="T90" s="8"/>
      <c r="U90" s="8"/>
      <c r="V90" s="8"/>
      <c r="W90" s="8"/>
      <c r="X90" s="8"/>
      <c r="Y90" s="8"/>
      <c r="Z90" s="8"/>
    </row>
    <row r="91" spans="1:26" ht="24" customHeight="1" x14ac:dyDescent="0.2">
      <c r="A91" s="59"/>
      <c r="B91" s="60">
        <v>228</v>
      </c>
      <c r="C91" s="61" t="s">
        <v>265</v>
      </c>
      <c r="D91" s="61" t="s">
        <v>263</v>
      </c>
      <c r="E91" s="62" t="s">
        <v>266</v>
      </c>
      <c r="F91" s="61" t="s">
        <v>267</v>
      </c>
      <c r="G91" s="60" t="s">
        <v>20</v>
      </c>
      <c r="H91" s="65"/>
      <c r="I91" s="64">
        <v>905</v>
      </c>
      <c r="J91" s="42">
        <v>20</v>
      </c>
      <c r="K91" s="43">
        <v>2740.7</v>
      </c>
      <c r="L91" s="42">
        <v>11</v>
      </c>
      <c r="M91" s="43">
        <v>551</v>
      </c>
      <c r="N91" s="44" t="s">
        <v>28</v>
      </c>
      <c r="O91" s="7" t="s">
        <v>248</v>
      </c>
      <c r="P91" s="51" t="s">
        <v>249</v>
      </c>
      <c r="Q91" s="8"/>
      <c r="R91" s="8"/>
      <c r="S91" s="8"/>
      <c r="T91" s="8"/>
      <c r="U91" s="8"/>
      <c r="V91" s="8"/>
      <c r="W91" s="8"/>
      <c r="X91" s="8"/>
      <c r="Y91" s="8"/>
      <c r="Z91" s="8"/>
    </row>
    <row r="92" spans="1:26" ht="20.25" customHeight="1" x14ac:dyDescent="0.2">
      <c r="A92" s="9" t="s">
        <v>268</v>
      </c>
      <c r="B92" s="10">
        <v>238</v>
      </c>
      <c r="C92" s="11" t="s">
        <v>269</v>
      </c>
      <c r="D92" s="11" t="s">
        <v>18</v>
      </c>
      <c r="E92" s="12">
        <v>100</v>
      </c>
      <c r="F92" s="11" t="s">
        <v>270</v>
      </c>
      <c r="G92" s="10" t="s">
        <v>271</v>
      </c>
      <c r="H92" s="22">
        <v>2004</v>
      </c>
      <c r="I92" s="14" t="s">
        <v>272</v>
      </c>
      <c r="J92" s="41">
        <v>487</v>
      </c>
      <c r="K92" s="15">
        <v>48700</v>
      </c>
      <c r="L92" s="41">
        <v>601</v>
      </c>
      <c r="M92" s="15">
        <v>60100</v>
      </c>
      <c r="N92" s="16" t="s">
        <v>22</v>
      </c>
      <c r="O92" s="7" t="s">
        <v>273</v>
      </c>
      <c r="P92" s="51" t="s">
        <v>249</v>
      </c>
      <c r="Q92" s="8"/>
      <c r="R92" s="8"/>
      <c r="S92" s="8"/>
      <c r="T92" s="8"/>
      <c r="U92" s="8"/>
      <c r="V92" s="8"/>
      <c r="W92" s="8"/>
      <c r="X92" s="8"/>
      <c r="Y92" s="8"/>
      <c r="Z92" s="8"/>
    </row>
    <row r="93" spans="1:26" ht="26.25" customHeight="1" x14ac:dyDescent="0.2">
      <c r="A93" s="9" t="s">
        <v>274</v>
      </c>
      <c r="B93" s="10">
        <v>242</v>
      </c>
      <c r="C93" s="11" t="s">
        <v>275</v>
      </c>
      <c r="D93" s="11" t="s">
        <v>18</v>
      </c>
      <c r="E93" s="12" t="s">
        <v>276</v>
      </c>
      <c r="F93" s="17" t="s">
        <v>277</v>
      </c>
      <c r="G93" s="10" t="s">
        <v>20</v>
      </c>
      <c r="H93" s="22"/>
      <c r="I93" s="14">
        <v>904.10799999999995</v>
      </c>
      <c r="J93" s="47">
        <v>951</v>
      </c>
      <c r="K93" s="48">
        <v>61719.39</v>
      </c>
      <c r="L93" s="47">
        <v>897</v>
      </c>
      <c r="M93" s="48">
        <v>69552.3</v>
      </c>
      <c r="N93" s="50" t="s">
        <v>22</v>
      </c>
      <c r="O93" s="7" t="s">
        <v>278</v>
      </c>
      <c r="P93" s="7" t="s">
        <v>279</v>
      </c>
      <c r="Q93" s="8"/>
      <c r="R93" s="8"/>
      <c r="S93" s="8"/>
      <c r="T93" s="8"/>
      <c r="U93" s="8"/>
      <c r="V93" s="8"/>
      <c r="W93" s="8"/>
      <c r="X93" s="8"/>
      <c r="Y93" s="8"/>
      <c r="Z93" s="8"/>
    </row>
    <row r="94" spans="1:26" ht="15" customHeight="1" x14ac:dyDescent="0.2">
      <c r="A94" s="9"/>
      <c r="B94" s="10">
        <v>242</v>
      </c>
      <c r="C94" s="11" t="s">
        <v>280</v>
      </c>
      <c r="D94" s="11" t="s">
        <v>281</v>
      </c>
      <c r="E94" s="19">
        <v>450</v>
      </c>
      <c r="F94" s="11" t="s">
        <v>282</v>
      </c>
      <c r="G94" s="10" t="s">
        <v>20</v>
      </c>
      <c r="H94" s="20">
        <v>2022</v>
      </c>
      <c r="I94" s="14">
        <v>904</v>
      </c>
      <c r="J94" s="41">
        <v>1</v>
      </c>
      <c r="K94" s="15">
        <v>4500</v>
      </c>
      <c r="L94" s="41">
        <v>2</v>
      </c>
      <c r="M94" s="15">
        <v>8550</v>
      </c>
      <c r="N94" s="16" t="s">
        <v>28</v>
      </c>
      <c r="O94" s="7" t="s">
        <v>283</v>
      </c>
      <c r="P94" s="7" t="s">
        <v>284</v>
      </c>
      <c r="Q94" s="8"/>
      <c r="R94" s="8"/>
      <c r="S94" s="8"/>
      <c r="T94" s="8"/>
      <c r="U94" s="8"/>
      <c r="V94" s="8"/>
      <c r="W94" s="8"/>
      <c r="X94" s="8"/>
      <c r="Y94" s="8"/>
      <c r="Z94" s="8"/>
    </row>
    <row r="95" spans="1:26" ht="15" customHeight="1" x14ac:dyDescent="0.2">
      <c r="A95" s="9"/>
      <c r="B95" s="18">
        <v>242</v>
      </c>
      <c r="C95" s="11" t="s">
        <v>285</v>
      </c>
      <c r="D95" s="11" t="s">
        <v>286</v>
      </c>
      <c r="E95" s="19">
        <v>7000</v>
      </c>
      <c r="F95" s="17" t="s">
        <v>282</v>
      </c>
      <c r="G95" s="18" t="s">
        <v>20</v>
      </c>
      <c r="H95" s="20">
        <v>2022</v>
      </c>
      <c r="I95" s="21" t="s">
        <v>287</v>
      </c>
      <c r="J95" s="41">
        <v>1</v>
      </c>
      <c r="K95" s="15">
        <v>84000</v>
      </c>
      <c r="L95" s="41">
        <v>1</v>
      </c>
      <c r="M95" s="15">
        <v>84000</v>
      </c>
      <c r="N95" s="16" t="s">
        <v>28</v>
      </c>
      <c r="O95" s="51" t="s">
        <v>283</v>
      </c>
      <c r="P95" s="51" t="s">
        <v>284</v>
      </c>
      <c r="Q95" s="8"/>
      <c r="R95" s="8"/>
      <c r="S95" s="8"/>
      <c r="T95" s="8"/>
      <c r="U95" s="8"/>
      <c r="V95" s="8"/>
      <c r="W95" s="8"/>
      <c r="X95" s="8"/>
      <c r="Y95" s="8"/>
      <c r="Z95" s="8"/>
    </row>
    <row r="96" spans="1:26" ht="15" customHeight="1" x14ac:dyDescent="0.2">
      <c r="A96" s="9"/>
      <c r="B96" s="10">
        <v>242</v>
      </c>
      <c r="C96" s="11" t="s">
        <v>127</v>
      </c>
      <c r="D96" s="11" t="s">
        <v>288</v>
      </c>
      <c r="E96" s="19" t="s">
        <v>289</v>
      </c>
      <c r="F96" s="11" t="s">
        <v>282</v>
      </c>
      <c r="G96" s="10" t="s">
        <v>20</v>
      </c>
      <c r="H96" s="20">
        <v>2022</v>
      </c>
      <c r="I96" s="14" t="s">
        <v>287</v>
      </c>
      <c r="J96" s="47">
        <v>2</v>
      </c>
      <c r="K96" s="48">
        <v>174886.11</v>
      </c>
      <c r="L96" s="47">
        <v>2</v>
      </c>
      <c r="M96" s="48">
        <v>186014.86</v>
      </c>
      <c r="N96" s="50" t="s">
        <v>28</v>
      </c>
      <c r="O96" s="7" t="s">
        <v>283</v>
      </c>
      <c r="P96" s="7" t="s">
        <v>290</v>
      </c>
      <c r="Q96" s="8"/>
      <c r="R96" s="8"/>
      <c r="S96" s="8"/>
      <c r="T96" s="8"/>
      <c r="U96" s="8"/>
      <c r="V96" s="8"/>
      <c r="W96" s="8"/>
      <c r="X96" s="8"/>
      <c r="Y96" s="8"/>
      <c r="Z96" s="8"/>
    </row>
    <row r="97" spans="1:26" ht="15" customHeight="1" x14ac:dyDescent="0.2">
      <c r="A97" s="9"/>
      <c r="B97" s="10">
        <v>242</v>
      </c>
      <c r="C97" s="11" t="s">
        <v>291</v>
      </c>
      <c r="D97" s="11" t="s">
        <v>292</v>
      </c>
      <c r="E97" s="12">
        <v>2</v>
      </c>
      <c r="F97" s="11" t="s">
        <v>293</v>
      </c>
      <c r="G97" s="10" t="s">
        <v>20</v>
      </c>
      <c r="H97" s="22">
        <v>2010</v>
      </c>
      <c r="I97" s="14">
        <v>904</v>
      </c>
      <c r="J97" s="41">
        <v>33</v>
      </c>
      <c r="K97" s="15">
        <v>66</v>
      </c>
      <c r="L97" s="41">
        <v>56</v>
      </c>
      <c r="M97" s="15">
        <v>112</v>
      </c>
      <c r="N97" s="16" t="s">
        <v>28</v>
      </c>
      <c r="O97" s="7" t="s">
        <v>294</v>
      </c>
      <c r="P97" s="7" t="s">
        <v>295</v>
      </c>
      <c r="Q97" s="8"/>
      <c r="R97" s="8"/>
      <c r="S97" s="8"/>
      <c r="T97" s="8"/>
      <c r="U97" s="8"/>
      <c r="V97" s="8"/>
      <c r="W97" s="8"/>
      <c r="X97" s="8"/>
      <c r="Y97" s="8"/>
      <c r="Z97" s="8"/>
    </row>
    <row r="98" spans="1:26" ht="15" customHeight="1" x14ac:dyDescent="0.2">
      <c r="A98" s="9"/>
      <c r="B98" s="10">
        <v>242</v>
      </c>
      <c r="C98" s="11" t="s">
        <v>296</v>
      </c>
      <c r="D98" s="11" t="s">
        <v>18</v>
      </c>
      <c r="E98" s="12">
        <v>3</v>
      </c>
      <c r="F98" s="11" t="s">
        <v>297</v>
      </c>
      <c r="G98" s="10" t="s">
        <v>20</v>
      </c>
      <c r="H98" s="22"/>
      <c r="I98" s="14">
        <v>904</v>
      </c>
      <c r="J98" s="47">
        <v>754</v>
      </c>
      <c r="K98" s="48">
        <v>2262</v>
      </c>
      <c r="L98" s="47">
        <v>827</v>
      </c>
      <c r="M98" s="48">
        <v>2481</v>
      </c>
      <c r="N98" s="50" t="s">
        <v>28</v>
      </c>
      <c r="O98" s="51" t="s">
        <v>298</v>
      </c>
      <c r="P98" s="51" t="s">
        <v>299</v>
      </c>
      <c r="Q98" s="8"/>
      <c r="R98" s="8"/>
      <c r="S98" s="8"/>
      <c r="T98" s="8"/>
      <c r="U98" s="8"/>
      <c r="V98" s="8"/>
      <c r="W98" s="8"/>
      <c r="X98" s="8"/>
      <c r="Y98" s="8"/>
      <c r="Z98" s="8"/>
    </row>
    <row r="99" spans="1:26" ht="15" customHeight="1" x14ac:dyDescent="0.2">
      <c r="A99" s="9"/>
      <c r="B99" s="10">
        <v>242</v>
      </c>
      <c r="C99" s="11" t="s">
        <v>300</v>
      </c>
      <c r="D99" s="11" t="s">
        <v>301</v>
      </c>
      <c r="E99" s="12" t="s">
        <v>302</v>
      </c>
      <c r="F99" s="11" t="s">
        <v>303</v>
      </c>
      <c r="G99" s="10" t="s">
        <v>20</v>
      </c>
      <c r="H99" s="22"/>
      <c r="I99" s="14">
        <v>904</v>
      </c>
      <c r="J99" s="41">
        <v>35885</v>
      </c>
      <c r="K99" s="15">
        <v>5383</v>
      </c>
      <c r="L99" s="41">
        <v>46874</v>
      </c>
      <c r="M99" s="15">
        <v>7031</v>
      </c>
      <c r="N99" s="16" t="s">
        <v>28</v>
      </c>
      <c r="O99" s="51" t="s">
        <v>298</v>
      </c>
      <c r="P99" s="51" t="s">
        <v>304</v>
      </c>
      <c r="Q99" s="8"/>
      <c r="R99" s="8"/>
      <c r="S99" s="8"/>
      <c r="T99" s="8"/>
      <c r="U99" s="8"/>
      <c r="V99" s="8"/>
      <c r="W99" s="8"/>
      <c r="X99" s="8"/>
      <c r="Y99" s="8"/>
      <c r="Z99" s="8"/>
    </row>
    <row r="100" spans="1:26" ht="15" customHeight="1" x14ac:dyDescent="0.2">
      <c r="A100" s="9"/>
      <c r="B100" s="10">
        <v>242</v>
      </c>
      <c r="C100" s="11" t="s">
        <v>305</v>
      </c>
      <c r="D100" s="11" t="s">
        <v>18</v>
      </c>
      <c r="E100" s="12">
        <v>5</v>
      </c>
      <c r="F100" s="11" t="s">
        <v>277</v>
      </c>
      <c r="G100" s="10" t="s">
        <v>20</v>
      </c>
      <c r="H100" s="22"/>
      <c r="I100" s="14">
        <v>904</v>
      </c>
      <c r="J100" s="47">
        <v>0</v>
      </c>
      <c r="K100" s="48">
        <v>0</v>
      </c>
      <c r="L100" s="47">
        <v>0</v>
      </c>
      <c r="M100" s="48">
        <v>0</v>
      </c>
      <c r="N100" s="50" t="s">
        <v>28</v>
      </c>
      <c r="O100" s="7" t="s">
        <v>283</v>
      </c>
      <c r="P100" s="7"/>
      <c r="Q100" s="8"/>
      <c r="R100" s="8"/>
      <c r="S100" s="8"/>
      <c r="T100" s="8"/>
      <c r="U100" s="8"/>
      <c r="V100" s="8"/>
      <c r="W100" s="8"/>
      <c r="X100" s="8"/>
      <c r="Y100" s="8"/>
      <c r="Z100" s="8"/>
    </row>
    <row r="101" spans="1:26" ht="25.5" customHeight="1" x14ac:dyDescent="0.2">
      <c r="A101" s="9" t="s">
        <v>306</v>
      </c>
      <c r="B101" s="10">
        <v>243</v>
      </c>
      <c r="C101" s="11" t="s">
        <v>275</v>
      </c>
      <c r="D101" s="11" t="s">
        <v>18</v>
      </c>
      <c r="E101" s="12" t="s">
        <v>276</v>
      </c>
      <c r="F101" s="11" t="s">
        <v>307</v>
      </c>
      <c r="G101" s="10" t="s">
        <v>20</v>
      </c>
      <c r="H101" s="22"/>
      <c r="I101" s="14">
        <v>904.10799999999995</v>
      </c>
      <c r="J101" s="41">
        <v>1373</v>
      </c>
      <c r="K101" s="15">
        <v>96870.77</v>
      </c>
      <c r="L101" s="41">
        <v>1252</v>
      </c>
      <c r="M101" s="15">
        <v>93088.57</v>
      </c>
      <c r="N101" s="16" t="s">
        <v>22</v>
      </c>
      <c r="O101" s="7" t="s">
        <v>308</v>
      </c>
      <c r="P101" s="7" t="s">
        <v>279</v>
      </c>
      <c r="Q101" s="8"/>
      <c r="R101" s="8"/>
      <c r="S101" s="8"/>
      <c r="T101" s="8"/>
      <c r="U101" s="8"/>
      <c r="V101" s="8"/>
      <c r="W101" s="8"/>
      <c r="X101" s="8"/>
      <c r="Y101" s="8"/>
      <c r="Z101" s="8"/>
    </row>
    <row r="102" spans="1:26" ht="15" customHeight="1" x14ac:dyDescent="0.2">
      <c r="A102" s="9"/>
      <c r="B102" s="10">
        <v>243</v>
      </c>
      <c r="C102" s="11" t="s">
        <v>309</v>
      </c>
      <c r="D102" s="11" t="s">
        <v>310</v>
      </c>
      <c r="E102" s="12">
        <v>0.25</v>
      </c>
      <c r="F102" s="11" t="s">
        <v>311</v>
      </c>
      <c r="G102" s="10" t="s">
        <v>20</v>
      </c>
      <c r="H102" s="22"/>
      <c r="I102" s="14">
        <v>904</v>
      </c>
      <c r="J102" s="47">
        <v>5492</v>
      </c>
      <c r="K102" s="48">
        <v>724.5</v>
      </c>
      <c r="L102" s="67">
        <f>1252/0.25</f>
        <v>5008</v>
      </c>
      <c r="M102" s="48">
        <v>1361.25</v>
      </c>
      <c r="N102" s="50" t="s">
        <v>28</v>
      </c>
      <c r="O102" s="7" t="s">
        <v>283</v>
      </c>
      <c r="P102" s="51" t="s">
        <v>312</v>
      </c>
      <c r="Q102" s="8"/>
      <c r="R102" s="8"/>
      <c r="S102" s="8"/>
      <c r="T102" s="8"/>
      <c r="U102" s="8"/>
      <c r="V102" s="8"/>
      <c r="W102" s="8"/>
      <c r="X102" s="8"/>
      <c r="Y102" s="8"/>
      <c r="Z102" s="8"/>
    </row>
    <row r="103" spans="1:26" ht="15" customHeight="1" x14ac:dyDescent="0.2">
      <c r="A103" s="9"/>
      <c r="B103" s="10">
        <v>243</v>
      </c>
      <c r="C103" s="11" t="s">
        <v>280</v>
      </c>
      <c r="D103" s="11" t="s">
        <v>281</v>
      </c>
      <c r="E103" s="12" t="s">
        <v>313</v>
      </c>
      <c r="F103" s="11" t="s">
        <v>314</v>
      </c>
      <c r="G103" s="10" t="s">
        <v>20</v>
      </c>
      <c r="H103" s="20">
        <v>2018</v>
      </c>
      <c r="I103" s="14">
        <v>904</v>
      </c>
      <c r="J103" s="41">
        <v>4</v>
      </c>
      <c r="K103" s="15">
        <v>28042.34</v>
      </c>
      <c r="L103" s="41">
        <v>5</v>
      </c>
      <c r="M103" s="15">
        <v>28800</v>
      </c>
      <c r="N103" s="16" t="s">
        <v>28</v>
      </c>
      <c r="O103" s="7" t="s">
        <v>283</v>
      </c>
      <c r="P103" s="7" t="s">
        <v>284</v>
      </c>
      <c r="Q103" s="8"/>
      <c r="R103" s="8"/>
      <c r="S103" s="8"/>
      <c r="T103" s="8"/>
      <c r="U103" s="8"/>
      <c r="V103" s="8"/>
      <c r="W103" s="8"/>
      <c r="X103" s="8"/>
      <c r="Y103" s="8"/>
      <c r="Z103" s="8"/>
    </row>
    <row r="104" spans="1:26" ht="15" customHeight="1" x14ac:dyDescent="0.2">
      <c r="A104" s="9"/>
      <c r="B104" s="10">
        <v>243</v>
      </c>
      <c r="C104" s="11" t="s">
        <v>315</v>
      </c>
      <c r="D104" s="11" t="s">
        <v>316</v>
      </c>
      <c r="E104" s="12">
        <v>36</v>
      </c>
      <c r="F104" s="11" t="s">
        <v>317</v>
      </c>
      <c r="G104" s="10" t="s">
        <v>20</v>
      </c>
      <c r="H104" s="20">
        <v>2011</v>
      </c>
      <c r="I104" s="14">
        <v>904</v>
      </c>
      <c r="J104" s="52" t="s">
        <v>225</v>
      </c>
      <c r="K104" s="52" t="s">
        <v>225</v>
      </c>
      <c r="L104" s="52" t="s">
        <v>225</v>
      </c>
      <c r="M104" s="52" t="s">
        <v>225</v>
      </c>
      <c r="N104" s="50" t="s">
        <v>28</v>
      </c>
      <c r="O104" s="7" t="s">
        <v>294</v>
      </c>
      <c r="P104" s="7" t="s">
        <v>295</v>
      </c>
      <c r="Q104" s="8"/>
      <c r="R104" s="8"/>
      <c r="S104" s="8"/>
      <c r="T104" s="8"/>
      <c r="U104" s="8"/>
      <c r="V104" s="8"/>
      <c r="W104" s="8"/>
      <c r="X104" s="8"/>
      <c r="Y104" s="8"/>
      <c r="Z104" s="8"/>
    </row>
    <row r="105" spans="1:26" ht="15" customHeight="1" x14ac:dyDescent="0.2">
      <c r="A105" s="9"/>
      <c r="B105" s="10">
        <v>243</v>
      </c>
      <c r="C105" s="11" t="s">
        <v>291</v>
      </c>
      <c r="D105" s="11" t="s">
        <v>18</v>
      </c>
      <c r="E105" s="12">
        <v>2</v>
      </c>
      <c r="F105" s="11" t="s">
        <v>293</v>
      </c>
      <c r="G105" s="10" t="s">
        <v>20</v>
      </c>
      <c r="H105" s="22"/>
      <c r="I105" s="14">
        <v>904</v>
      </c>
      <c r="J105" s="41">
        <v>191</v>
      </c>
      <c r="K105" s="15">
        <v>382</v>
      </c>
      <c r="L105" s="68">
        <f>278/2</f>
        <v>139</v>
      </c>
      <c r="M105" s="15">
        <v>278</v>
      </c>
      <c r="N105" s="16" t="s">
        <v>28</v>
      </c>
      <c r="O105" s="7" t="s">
        <v>294</v>
      </c>
      <c r="P105" s="7"/>
      <c r="Q105" s="8"/>
      <c r="R105" s="8"/>
      <c r="S105" s="8"/>
      <c r="T105" s="8"/>
      <c r="U105" s="8"/>
      <c r="V105" s="8"/>
      <c r="W105" s="8"/>
      <c r="X105" s="8"/>
      <c r="Y105" s="8"/>
      <c r="Z105" s="8"/>
    </row>
    <row r="106" spans="1:26" ht="15" customHeight="1" x14ac:dyDescent="0.2">
      <c r="A106" s="9"/>
      <c r="B106" s="10">
        <v>243</v>
      </c>
      <c r="C106" s="11" t="s">
        <v>291</v>
      </c>
      <c r="D106" s="11" t="s">
        <v>292</v>
      </c>
      <c r="E106" s="12">
        <v>2</v>
      </c>
      <c r="F106" s="11" t="s">
        <v>293</v>
      </c>
      <c r="G106" s="10" t="s">
        <v>20</v>
      </c>
      <c r="H106" s="22"/>
      <c r="I106" s="14">
        <v>904</v>
      </c>
      <c r="J106" s="47">
        <v>2</v>
      </c>
      <c r="K106" s="48">
        <v>4</v>
      </c>
      <c r="L106" s="47">
        <v>141</v>
      </c>
      <c r="M106" s="69">
        <f>141*2</f>
        <v>282</v>
      </c>
      <c r="N106" s="50" t="s">
        <v>28</v>
      </c>
      <c r="O106" s="7" t="s">
        <v>294</v>
      </c>
      <c r="P106" s="7" t="s">
        <v>295</v>
      </c>
      <c r="Q106" s="8"/>
      <c r="R106" s="8"/>
      <c r="S106" s="8"/>
      <c r="T106" s="8"/>
      <c r="U106" s="8"/>
      <c r="V106" s="8"/>
      <c r="W106" s="8"/>
      <c r="X106" s="8"/>
      <c r="Y106" s="8"/>
      <c r="Z106" s="8"/>
    </row>
    <row r="107" spans="1:26" ht="15" customHeight="1" x14ac:dyDescent="0.2">
      <c r="A107" s="9"/>
      <c r="B107" s="10">
        <v>243</v>
      </c>
      <c r="C107" s="11" t="s">
        <v>296</v>
      </c>
      <c r="D107" s="11" t="s">
        <v>18</v>
      </c>
      <c r="E107" s="12" t="s">
        <v>318</v>
      </c>
      <c r="F107" s="11"/>
      <c r="G107" s="10" t="s">
        <v>20</v>
      </c>
      <c r="H107" s="22"/>
      <c r="I107" s="14">
        <v>904</v>
      </c>
      <c r="J107" s="41">
        <v>1127</v>
      </c>
      <c r="K107" s="15">
        <v>3381.25</v>
      </c>
      <c r="L107" s="68">
        <f>3075/3</f>
        <v>1025</v>
      </c>
      <c r="M107" s="15">
        <v>3075</v>
      </c>
      <c r="N107" s="16" t="s">
        <v>28</v>
      </c>
      <c r="O107" s="7" t="s">
        <v>283</v>
      </c>
      <c r="P107" s="7"/>
      <c r="Q107" s="8"/>
      <c r="R107" s="8"/>
      <c r="S107" s="8"/>
      <c r="T107" s="8"/>
      <c r="U107" s="8"/>
      <c r="V107" s="8"/>
      <c r="W107" s="8"/>
      <c r="X107" s="8"/>
      <c r="Y107" s="8"/>
      <c r="Z107" s="8"/>
    </row>
    <row r="108" spans="1:26" ht="15" customHeight="1" x14ac:dyDescent="0.2">
      <c r="A108" s="9"/>
      <c r="B108" s="10">
        <v>243</v>
      </c>
      <c r="C108" s="11" t="s">
        <v>300</v>
      </c>
      <c r="D108" s="11" t="s">
        <v>301</v>
      </c>
      <c r="E108" s="12" t="s">
        <v>302</v>
      </c>
      <c r="F108" s="11" t="s">
        <v>303</v>
      </c>
      <c r="G108" s="10" t="s">
        <v>20</v>
      </c>
      <c r="H108" s="22"/>
      <c r="I108" s="14">
        <v>904</v>
      </c>
      <c r="J108" s="47">
        <v>1373</v>
      </c>
      <c r="K108" s="48">
        <v>1615.4</v>
      </c>
      <c r="L108" s="47">
        <v>1252</v>
      </c>
      <c r="M108" s="48">
        <v>2128.1</v>
      </c>
      <c r="N108" s="50" t="s">
        <v>28</v>
      </c>
      <c r="O108" s="7" t="s">
        <v>283</v>
      </c>
      <c r="P108" s="7"/>
      <c r="Q108" s="8"/>
      <c r="R108" s="8"/>
      <c r="S108" s="8"/>
      <c r="T108" s="8"/>
      <c r="U108" s="8"/>
      <c r="V108" s="8"/>
      <c r="W108" s="8"/>
      <c r="X108" s="8"/>
      <c r="Y108" s="8"/>
      <c r="Z108" s="8"/>
    </row>
    <row r="109" spans="1:26" ht="15" customHeight="1" x14ac:dyDescent="0.2">
      <c r="A109" s="9"/>
      <c r="B109" s="10">
        <v>243</v>
      </c>
      <c r="C109" s="11" t="s">
        <v>305</v>
      </c>
      <c r="D109" s="11" t="s">
        <v>18</v>
      </c>
      <c r="E109" s="12">
        <v>5</v>
      </c>
      <c r="F109" s="11" t="s">
        <v>277</v>
      </c>
      <c r="G109" s="10" t="s">
        <v>20</v>
      </c>
      <c r="H109" s="20">
        <v>2016</v>
      </c>
      <c r="I109" s="14">
        <v>904</v>
      </c>
      <c r="J109" s="58" t="s">
        <v>225</v>
      </c>
      <c r="K109" s="58" t="s">
        <v>225</v>
      </c>
      <c r="L109" s="58" t="s">
        <v>225</v>
      </c>
      <c r="M109" s="58" t="s">
        <v>225</v>
      </c>
      <c r="N109" s="16" t="s">
        <v>28</v>
      </c>
      <c r="O109" s="7" t="s">
        <v>294</v>
      </c>
      <c r="P109" s="7"/>
      <c r="Q109" s="8"/>
      <c r="R109" s="8"/>
      <c r="S109" s="8"/>
      <c r="T109" s="8"/>
      <c r="U109" s="8"/>
      <c r="V109" s="8"/>
      <c r="W109" s="8"/>
      <c r="X109" s="8"/>
      <c r="Y109" s="8"/>
      <c r="Z109" s="8"/>
    </row>
    <row r="110" spans="1:26" ht="15" customHeight="1" x14ac:dyDescent="0.2">
      <c r="A110" s="9" t="s">
        <v>319</v>
      </c>
      <c r="B110" s="10">
        <v>244</v>
      </c>
      <c r="C110" s="11" t="s">
        <v>291</v>
      </c>
      <c r="D110" s="11" t="s">
        <v>292</v>
      </c>
      <c r="E110" s="12">
        <v>2</v>
      </c>
      <c r="F110" s="11" t="s">
        <v>293</v>
      </c>
      <c r="G110" s="10" t="s">
        <v>20</v>
      </c>
      <c r="H110" s="22"/>
      <c r="I110" s="14">
        <v>904</v>
      </c>
      <c r="J110" s="47">
        <v>0</v>
      </c>
      <c r="K110" s="48">
        <v>0</v>
      </c>
      <c r="L110" s="47">
        <v>35</v>
      </c>
      <c r="M110" s="48">
        <v>70</v>
      </c>
      <c r="N110" s="50" t="s">
        <v>28</v>
      </c>
      <c r="O110" s="7" t="s">
        <v>294</v>
      </c>
      <c r="P110" s="51" t="s">
        <v>320</v>
      </c>
      <c r="Q110" s="8"/>
      <c r="R110" s="8"/>
      <c r="S110" s="8"/>
      <c r="T110" s="8"/>
      <c r="U110" s="8"/>
      <c r="V110" s="8"/>
      <c r="W110" s="8"/>
      <c r="X110" s="8"/>
      <c r="Y110" s="8"/>
      <c r="Z110" s="8"/>
    </row>
    <row r="111" spans="1:26" ht="22.5" customHeight="1" x14ac:dyDescent="0.2">
      <c r="A111" s="9"/>
      <c r="B111" s="10">
        <v>244</v>
      </c>
      <c r="C111" s="11" t="s">
        <v>275</v>
      </c>
      <c r="D111" s="11" t="s">
        <v>18</v>
      </c>
      <c r="E111" s="12" t="s">
        <v>276</v>
      </c>
      <c r="F111" s="11" t="s">
        <v>307</v>
      </c>
      <c r="G111" s="10" t="s">
        <v>20</v>
      </c>
      <c r="H111" s="22"/>
      <c r="I111" s="14">
        <v>904</v>
      </c>
      <c r="J111" s="41">
        <v>3539</v>
      </c>
      <c r="K111" s="15">
        <v>47200.3</v>
      </c>
      <c r="L111" s="41">
        <v>3931</v>
      </c>
      <c r="M111" s="15">
        <v>72791.899999999994</v>
      </c>
      <c r="N111" s="16" t="s">
        <v>22</v>
      </c>
      <c r="O111" s="7" t="s">
        <v>321</v>
      </c>
      <c r="P111" s="7"/>
      <c r="Q111" s="8"/>
      <c r="R111" s="8"/>
      <c r="S111" s="8"/>
      <c r="T111" s="8"/>
      <c r="U111" s="8"/>
      <c r="V111" s="8"/>
      <c r="W111" s="8"/>
      <c r="X111" s="8"/>
      <c r="Y111" s="8"/>
      <c r="Z111" s="8"/>
    </row>
    <row r="112" spans="1:26" ht="15" customHeight="1" x14ac:dyDescent="0.2">
      <c r="A112" s="9"/>
      <c r="B112" s="10">
        <v>244</v>
      </c>
      <c r="C112" s="11" t="s">
        <v>296</v>
      </c>
      <c r="D112" s="11" t="s">
        <v>18</v>
      </c>
      <c r="E112" s="12" t="s">
        <v>297</v>
      </c>
      <c r="F112" s="11"/>
      <c r="G112" s="10" t="s">
        <v>20</v>
      </c>
      <c r="H112" s="22"/>
      <c r="I112" s="14">
        <v>904</v>
      </c>
      <c r="J112" s="47">
        <v>1031</v>
      </c>
      <c r="K112" s="48">
        <v>3093</v>
      </c>
      <c r="L112" s="47">
        <v>881</v>
      </c>
      <c r="M112" s="48">
        <v>2642</v>
      </c>
      <c r="N112" s="50" t="s">
        <v>28</v>
      </c>
      <c r="O112" s="51" t="s">
        <v>322</v>
      </c>
      <c r="P112" s="7"/>
      <c r="Q112" s="8"/>
      <c r="R112" s="8"/>
      <c r="S112" s="8"/>
      <c r="T112" s="8"/>
      <c r="U112" s="8"/>
      <c r="V112" s="8"/>
      <c r="W112" s="8"/>
      <c r="X112" s="8"/>
      <c r="Y112" s="8"/>
      <c r="Z112" s="8"/>
    </row>
    <row r="113" spans="1:26" ht="15" customHeight="1" x14ac:dyDescent="0.2">
      <c r="A113" s="9"/>
      <c r="B113" s="10">
        <v>244</v>
      </c>
      <c r="C113" s="11" t="s">
        <v>300</v>
      </c>
      <c r="D113" s="11" t="s">
        <v>301</v>
      </c>
      <c r="E113" s="19" t="s">
        <v>323</v>
      </c>
      <c r="F113" s="11" t="s">
        <v>303</v>
      </c>
      <c r="G113" s="10" t="s">
        <v>20</v>
      </c>
      <c r="H113" s="22"/>
      <c r="I113" s="14">
        <v>904</v>
      </c>
      <c r="J113" s="41">
        <v>430</v>
      </c>
      <c r="K113" s="15">
        <v>9472.11</v>
      </c>
      <c r="L113" s="41">
        <v>420</v>
      </c>
      <c r="M113" s="15">
        <v>9115.2199999999993</v>
      </c>
      <c r="N113" s="16" t="s">
        <v>28</v>
      </c>
      <c r="O113" s="51" t="s">
        <v>322</v>
      </c>
      <c r="P113" s="7"/>
      <c r="Q113" s="8"/>
      <c r="R113" s="8"/>
      <c r="S113" s="8"/>
      <c r="T113" s="8"/>
      <c r="U113" s="8"/>
      <c r="V113" s="8"/>
      <c r="W113" s="8"/>
      <c r="X113" s="8"/>
      <c r="Y113" s="8"/>
      <c r="Z113" s="8"/>
    </row>
    <row r="114" spans="1:26" ht="15" customHeight="1" x14ac:dyDescent="0.2">
      <c r="A114" s="9"/>
      <c r="B114" s="10">
        <v>244</v>
      </c>
      <c r="C114" s="11" t="s">
        <v>305</v>
      </c>
      <c r="D114" s="11" t="s">
        <v>18</v>
      </c>
      <c r="E114" s="12">
        <v>5</v>
      </c>
      <c r="F114" s="11" t="s">
        <v>277</v>
      </c>
      <c r="G114" s="10" t="s">
        <v>20</v>
      </c>
      <c r="H114" s="22"/>
      <c r="I114" s="14">
        <v>904</v>
      </c>
      <c r="J114" s="47">
        <v>0</v>
      </c>
      <c r="K114" s="48">
        <v>0</v>
      </c>
      <c r="L114" s="47">
        <v>0</v>
      </c>
      <c r="M114" s="48">
        <v>0</v>
      </c>
      <c r="N114" s="50" t="s">
        <v>28</v>
      </c>
      <c r="O114" s="7" t="s">
        <v>283</v>
      </c>
      <c r="P114" s="7"/>
      <c r="Q114" s="8"/>
      <c r="R114" s="8"/>
      <c r="S114" s="8"/>
      <c r="T114" s="8"/>
      <c r="U114" s="8"/>
      <c r="V114" s="8"/>
      <c r="W114" s="8"/>
      <c r="X114" s="8"/>
      <c r="Y114" s="8"/>
      <c r="Z114" s="8"/>
    </row>
    <row r="115" spans="1:26" ht="22.5" customHeight="1" x14ac:dyDescent="0.2">
      <c r="A115" s="9" t="s">
        <v>324</v>
      </c>
      <c r="B115" s="10">
        <v>245</v>
      </c>
      <c r="C115" s="11" t="s">
        <v>275</v>
      </c>
      <c r="D115" s="11" t="s">
        <v>18</v>
      </c>
      <c r="E115" s="12" t="s">
        <v>276</v>
      </c>
      <c r="F115" s="11" t="s">
        <v>307</v>
      </c>
      <c r="G115" s="10" t="s">
        <v>20</v>
      </c>
      <c r="H115" s="22"/>
      <c r="I115" s="14">
        <v>904</v>
      </c>
      <c r="J115" s="41">
        <v>2126</v>
      </c>
      <c r="K115" s="15">
        <v>117592.37</v>
      </c>
      <c r="L115" s="41">
        <v>2284</v>
      </c>
      <c r="M115" s="15">
        <v>139700.26</v>
      </c>
      <c r="N115" s="16" t="s">
        <v>22</v>
      </c>
      <c r="O115" s="7" t="s">
        <v>325</v>
      </c>
      <c r="P115" s="7" t="s">
        <v>279</v>
      </c>
      <c r="Q115" s="8"/>
      <c r="R115" s="8"/>
      <c r="S115" s="8"/>
      <c r="T115" s="8"/>
      <c r="U115" s="8"/>
      <c r="V115" s="8"/>
      <c r="W115" s="8"/>
      <c r="X115" s="8"/>
      <c r="Y115" s="8"/>
      <c r="Z115" s="8"/>
    </row>
    <row r="116" spans="1:26" ht="24" customHeight="1" x14ac:dyDescent="0.2">
      <c r="A116" s="9"/>
      <c r="B116" s="10"/>
      <c r="C116" s="11" t="s">
        <v>326</v>
      </c>
      <c r="D116" s="11" t="s">
        <v>18</v>
      </c>
      <c r="E116" s="12" t="s">
        <v>327</v>
      </c>
      <c r="F116" s="11"/>
      <c r="G116" s="10"/>
      <c r="H116" s="22"/>
      <c r="I116" s="14"/>
      <c r="J116" s="47">
        <v>126</v>
      </c>
      <c r="K116" s="48">
        <v>48561.96</v>
      </c>
      <c r="L116" s="52">
        <v>99</v>
      </c>
      <c r="M116" s="48">
        <v>139700.26</v>
      </c>
      <c r="N116" s="50" t="s">
        <v>28</v>
      </c>
      <c r="O116" s="7"/>
      <c r="P116" s="7"/>
      <c r="Q116" s="8"/>
      <c r="R116" s="8"/>
      <c r="S116" s="8"/>
      <c r="T116" s="8"/>
      <c r="U116" s="8"/>
      <c r="V116" s="8"/>
      <c r="W116" s="8"/>
      <c r="X116" s="8"/>
      <c r="Y116" s="8"/>
      <c r="Z116" s="8"/>
    </row>
    <row r="117" spans="1:26" ht="15" customHeight="1" x14ac:dyDescent="0.2">
      <c r="A117" s="9"/>
      <c r="B117" s="10">
        <v>245</v>
      </c>
      <c r="C117" s="11" t="s">
        <v>296</v>
      </c>
      <c r="D117" s="11" t="s">
        <v>18</v>
      </c>
      <c r="E117" s="12">
        <v>3</v>
      </c>
      <c r="F117" s="11" t="s">
        <v>328</v>
      </c>
      <c r="G117" s="10" t="s">
        <v>20</v>
      </c>
      <c r="H117" s="22"/>
      <c r="I117" s="14">
        <v>904</v>
      </c>
      <c r="J117" s="41">
        <v>726</v>
      </c>
      <c r="K117" s="15">
        <v>2178</v>
      </c>
      <c r="L117" s="41">
        <v>2590</v>
      </c>
      <c r="M117" s="15">
        <v>7770</v>
      </c>
      <c r="N117" s="16" t="s">
        <v>28</v>
      </c>
      <c r="O117" s="7" t="s">
        <v>329</v>
      </c>
      <c r="P117" s="7"/>
      <c r="Q117" s="8"/>
      <c r="R117" s="8"/>
      <c r="S117" s="8"/>
      <c r="T117" s="8"/>
      <c r="U117" s="8"/>
      <c r="V117" s="8"/>
      <c r="W117" s="8"/>
      <c r="X117" s="8"/>
      <c r="Y117" s="8"/>
      <c r="Z117" s="8"/>
    </row>
    <row r="118" spans="1:26" ht="15" customHeight="1" x14ac:dyDescent="0.2">
      <c r="A118" s="9"/>
      <c r="B118" s="10">
        <v>245</v>
      </c>
      <c r="C118" s="11" t="s">
        <v>291</v>
      </c>
      <c r="D118" s="17" t="s">
        <v>330</v>
      </c>
      <c r="E118" s="12">
        <v>2</v>
      </c>
      <c r="F118" s="11" t="s">
        <v>293</v>
      </c>
      <c r="G118" s="10" t="s">
        <v>20</v>
      </c>
      <c r="H118" s="22"/>
      <c r="I118" s="14">
        <v>904</v>
      </c>
      <c r="J118" s="41">
        <v>277</v>
      </c>
      <c r="K118" s="15">
        <v>554</v>
      </c>
      <c r="L118" s="41">
        <v>483</v>
      </c>
      <c r="M118" s="15">
        <v>966</v>
      </c>
      <c r="N118" s="16" t="s">
        <v>28</v>
      </c>
      <c r="O118" s="7" t="s">
        <v>331</v>
      </c>
      <c r="P118" s="7"/>
      <c r="Q118" s="8"/>
      <c r="R118" s="8"/>
      <c r="S118" s="8"/>
      <c r="T118" s="8"/>
      <c r="U118" s="8"/>
      <c r="V118" s="8"/>
      <c r="W118" s="8"/>
      <c r="X118" s="8"/>
      <c r="Y118" s="8"/>
      <c r="Z118" s="8"/>
    </row>
    <row r="119" spans="1:26" ht="15" customHeight="1" x14ac:dyDescent="0.2">
      <c r="A119" s="9"/>
      <c r="B119" s="10">
        <v>245</v>
      </c>
      <c r="C119" s="11" t="s">
        <v>300</v>
      </c>
      <c r="D119" s="11" t="s">
        <v>301</v>
      </c>
      <c r="E119" s="12" t="s">
        <v>302</v>
      </c>
      <c r="F119" s="11" t="s">
        <v>303</v>
      </c>
      <c r="G119" s="10" t="s">
        <v>20</v>
      </c>
      <c r="H119" s="22"/>
      <c r="I119" s="14">
        <v>904</v>
      </c>
      <c r="J119" s="47">
        <v>23752</v>
      </c>
      <c r="K119" s="48">
        <v>3562.84</v>
      </c>
      <c r="L119" s="47">
        <v>35485</v>
      </c>
      <c r="M119" s="48">
        <v>5322.76</v>
      </c>
      <c r="N119" s="50" t="s">
        <v>28</v>
      </c>
      <c r="O119" s="7" t="s">
        <v>283</v>
      </c>
      <c r="P119" s="7"/>
      <c r="Q119" s="8"/>
      <c r="R119" s="8"/>
      <c r="S119" s="8"/>
      <c r="T119" s="8"/>
      <c r="U119" s="8"/>
      <c r="V119" s="8"/>
      <c r="W119" s="8"/>
      <c r="X119" s="8"/>
      <c r="Y119" s="8"/>
      <c r="Z119" s="8"/>
    </row>
    <row r="120" spans="1:26" ht="15" customHeight="1" x14ac:dyDescent="0.2">
      <c r="A120" s="9"/>
      <c r="B120" s="10">
        <v>245</v>
      </c>
      <c r="C120" s="11" t="s">
        <v>305</v>
      </c>
      <c r="D120" s="11" t="s">
        <v>18</v>
      </c>
      <c r="E120" s="12">
        <v>5</v>
      </c>
      <c r="F120" s="11" t="s">
        <v>277</v>
      </c>
      <c r="G120" s="10" t="s">
        <v>20</v>
      </c>
      <c r="H120" s="22"/>
      <c r="I120" s="14">
        <v>904</v>
      </c>
      <c r="J120" s="41">
        <v>316</v>
      </c>
      <c r="K120" s="15">
        <v>1580</v>
      </c>
      <c r="L120" s="41">
        <v>466</v>
      </c>
      <c r="M120" s="15">
        <v>2330</v>
      </c>
      <c r="N120" s="16" t="s">
        <v>28</v>
      </c>
      <c r="O120" s="7" t="s">
        <v>283</v>
      </c>
      <c r="P120" s="7"/>
      <c r="Q120" s="8"/>
      <c r="R120" s="8"/>
      <c r="S120" s="8"/>
      <c r="T120" s="8"/>
      <c r="U120" s="8"/>
      <c r="V120" s="8"/>
      <c r="W120" s="8"/>
      <c r="X120" s="8"/>
      <c r="Y120" s="8"/>
      <c r="Z120" s="8"/>
    </row>
    <row r="121" spans="1:26" ht="25.5" customHeight="1" x14ac:dyDescent="0.2">
      <c r="A121" s="9" t="s">
        <v>332</v>
      </c>
      <c r="B121" s="10">
        <v>246</v>
      </c>
      <c r="C121" s="11" t="s">
        <v>275</v>
      </c>
      <c r="D121" s="11" t="s">
        <v>18</v>
      </c>
      <c r="E121" s="12" t="s">
        <v>276</v>
      </c>
      <c r="F121" s="11" t="s">
        <v>307</v>
      </c>
      <c r="G121" s="10" t="s">
        <v>20</v>
      </c>
      <c r="H121" s="22"/>
      <c r="I121" s="14">
        <v>904</v>
      </c>
      <c r="J121" s="47">
        <v>1652</v>
      </c>
      <c r="K121" s="48">
        <v>92780</v>
      </c>
      <c r="L121" s="47">
        <v>2083</v>
      </c>
      <c r="M121" s="48">
        <v>131027</v>
      </c>
      <c r="N121" s="50" t="s">
        <v>22</v>
      </c>
      <c r="O121" s="7" t="s">
        <v>333</v>
      </c>
      <c r="P121" s="7" t="s">
        <v>279</v>
      </c>
      <c r="Q121" s="8"/>
      <c r="R121" s="8"/>
      <c r="S121" s="8"/>
      <c r="T121" s="8"/>
      <c r="U121" s="8"/>
      <c r="V121" s="8"/>
      <c r="W121" s="8"/>
      <c r="X121" s="8"/>
      <c r="Y121" s="8"/>
      <c r="Z121" s="8"/>
    </row>
    <row r="122" spans="1:26" ht="15" customHeight="1" x14ac:dyDescent="0.2">
      <c r="A122" s="9"/>
      <c r="B122" s="18">
        <v>246</v>
      </c>
      <c r="C122" s="17" t="s">
        <v>326</v>
      </c>
      <c r="D122" s="17" t="s">
        <v>18</v>
      </c>
      <c r="E122" s="19" t="s">
        <v>334</v>
      </c>
      <c r="F122" s="17" t="s">
        <v>314</v>
      </c>
      <c r="G122" s="18" t="s">
        <v>20</v>
      </c>
      <c r="H122" s="22"/>
      <c r="I122" s="21">
        <v>904</v>
      </c>
      <c r="J122" s="47">
        <v>222</v>
      </c>
      <c r="K122" s="48">
        <v>53341</v>
      </c>
      <c r="L122" s="47">
        <v>1477</v>
      </c>
      <c r="M122" s="48">
        <v>218422</v>
      </c>
      <c r="N122" s="49" t="s">
        <v>28</v>
      </c>
      <c r="O122" s="7" t="s">
        <v>335</v>
      </c>
      <c r="P122" s="7"/>
      <c r="Q122" s="8"/>
      <c r="R122" s="8"/>
      <c r="S122" s="8"/>
      <c r="T122" s="8"/>
      <c r="U122" s="8"/>
      <c r="V122" s="8"/>
      <c r="W122" s="8"/>
      <c r="X122" s="8"/>
      <c r="Y122" s="8"/>
      <c r="Z122" s="8"/>
    </row>
    <row r="123" spans="1:26" ht="15" customHeight="1" x14ac:dyDescent="0.2">
      <c r="A123" s="9"/>
      <c r="B123" s="10">
        <v>246</v>
      </c>
      <c r="C123" s="11" t="s">
        <v>296</v>
      </c>
      <c r="D123" s="11" t="s">
        <v>18</v>
      </c>
      <c r="E123" s="12">
        <v>3</v>
      </c>
      <c r="F123" s="11" t="s">
        <v>297</v>
      </c>
      <c r="G123" s="10" t="s">
        <v>20</v>
      </c>
      <c r="H123" s="22"/>
      <c r="I123" s="14">
        <v>904</v>
      </c>
      <c r="J123" s="41">
        <v>815</v>
      </c>
      <c r="K123" s="15">
        <v>2445</v>
      </c>
      <c r="L123" s="41">
        <v>1240</v>
      </c>
      <c r="M123" s="15">
        <v>3720</v>
      </c>
      <c r="N123" s="16" t="s">
        <v>28</v>
      </c>
      <c r="O123" s="7" t="s">
        <v>336</v>
      </c>
      <c r="P123" s="7"/>
      <c r="Q123" s="8"/>
      <c r="R123" s="8"/>
      <c r="S123" s="8"/>
      <c r="T123" s="8"/>
      <c r="U123" s="8"/>
      <c r="V123" s="8"/>
      <c r="W123" s="8"/>
      <c r="X123" s="8"/>
      <c r="Y123" s="8"/>
      <c r="Z123" s="8"/>
    </row>
    <row r="124" spans="1:26" ht="15" customHeight="1" x14ac:dyDescent="0.2">
      <c r="A124" s="9"/>
      <c r="B124" s="10">
        <v>246</v>
      </c>
      <c r="C124" s="11" t="s">
        <v>291</v>
      </c>
      <c r="D124" s="11" t="s">
        <v>292</v>
      </c>
      <c r="E124" s="12">
        <v>2</v>
      </c>
      <c r="F124" s="11" t="s">
        <v>293</v>
      </c>
      <c r="G124" s="10" t="s">
        <v>20</v>
      </c>
      <c r="H124" s="22"/>
      <c r="I124" s="14">
        <v>904</v>
      </c>
      <c r="J124" s="47">
        <v>0</v>
      </c>
      <c r="K124" s="48">
        <v>0</v>
      </c>
      <c r="L124" s="47">
        <v>139</v>
      </c>
      <c r="M124" s="48">
        <v>278</v>
      </c>
      <c r="N124" s="50" t="s">
        <v>28</v>
      </c>
      <c r="O124" s="7" t="s">
        <v>337</v>
      </c>
      <c r="P124" s="7" t="s">
        <v>295</v>
      </c>
      <c r="Q124" s="8"/>
      <c r="R124" s="8"/>
      <c r="S124" s="8"/>
      <c r="T124" s="8"/>
      <c r="U124" s="8"/>
      <c r="V124" s="8"/>
      <c r="W124" s="8"/>
      <c r="X124" s="8"/>
      <c r="Y124" s="8"/>
      <c r="Z124" s="8"/>
    </row>
    <row r="125" spans="1:26" ht="15" customHeight="1" x14ac:dyDescent="0.2">
      <c r="A125" s="9"/>
      <c r="B125" s="10">
        <v>246</v>
      </c>
      <c r="C125" s="11" t="s">
        <v>291</v>
      </c>
      <c r="D125" s="11" t="s">
        <v>338</v>
      </c>
      <c r="E125" s="12">
        <v>2</v>
      </c>
      <c r="F125" s="11" t="s">
        <v>293</v>
      </c>
      <c r="G125" s="10" t="s">
        <v>20</v>
      </c>
      <c r="H125" s="22"/>
      <c r="I125" s="14">
        <v>904</v>
      </c>
      <c r="J125" s="41">
        <v>221</v>
      </c>
      <c r="K125" s="15">
        <v>442</v>
      </c>
      <c r="L125" s="41">
        <v>306</v>
      </c>
      <c r="M125" s="15">
        <v>612</v>
      </c>
      <c r="N125" s="16" t="s">
        <v>28</v>
      </c>
      <c r="O125" s="7" t="s">
        <v>294</v>
      </c>
      <c r="P125" s="7" t="s">
        <v>339</v>
      </c>
      <c r="Q125" s="8"/>
      <c r="R125" s="8"/>
      <c r="S125" s="8"/>
      <c r="T125" s="8"/>
      <c r="U125" s="8"/>
      <c r="V125" s="8"/>
      <c r="W125" s="8"/>
      <c r="X125" s="8"/>
      <c r="Y125" s="8"/>
      <c r="Z125" s="8"/>
    </row>
    <row r="126" spans="1:26" ht="15" customHeight="1" x14ac:dyDescent="0.2">
      <c r="A126" s="9"/>
      <c r="B126" s="10">
        <v>246</v>
      </c>
      <c r="C126" s="11" t="s">
        <v>300</v>
      </c>
      <c r="D126" s="11" t="s">
        <v>301</v>
      </c>
      <c r="E126" s="12" t="s">
        <v>340</v>
      </c>
      <c r="F126" s="11" t="s">
        <v>303</v>
      </c>
      <c r="G126" s="10" t="s">
        <v>20</v>
      </c>
      <c r="H126" s="22"/>
      <c r="I126" s="14">
        <v>904</v>
      </c>
      <c r="J126" s="47">
        <v>1728</v>
      </c>
      <c r="K126" s="48">
        <v>259</v>
      </c>
      <c r="L126" s="47">
        <v>2149</v>
      </c>
      <c r="M126" s="48">
        <v>322</v>
      </c>
      <c r="N126" s="50" t="s">
        <v>28</v>
      </c>
      <c r="O126" s="7" t="s">
        <v>283</v>
      </c>
      <c r="P126" s="7"/>
      <c r="Q126" s="8"/>
      <c r="R126" s="8"/>
      <c r="S126" s="8"/>
      <c r="T126" s="8"/>
      <c r="U126" s="8"/>
      <c r="V126" s="8"/>
      <c r="W126" s="8"/>
      <c r="X126" s="8"/>
      <c r="Y126" s="8"/>
      <c r="Z126" s="8"/>
    </row>
    <row r="127" spans="1:26" ht="15" customHeight="1" x14ac:dyDescent="0.2">
      <c r="A127" s="9"/>
      <c r="B127" s="10">
        <v>246</v>
      </c>
      <c r="C127" s="11" t="s">
        <v>305</v>
      </c>
      <c r="D127" s="11" t="s">
        <v>18</v>
      </c>
      <c r="E127" s="12">
        <v>5</v>
      </c>
      <c r="F127" s="11" t="s">
        <v>277</v>
      </c>
      <c r="G127" s="10" t="s">
        <v>20</v>
      </c>
      <c r="H127" s="22"/>
      <c r="I127" s="14">
        <v>904</v>
      </c>
      <c r="J127" s="41">
        <v>22</v>
      </c>
      <c r="K127" s="15">
        <v>110</v>
      </c>
      <c r="L127" s="41">
        <v>5</v>
      </c>
      <c r="M127" s="15">
        <v>25</v>
      </c>
      <c r="N127" s="16" t="s">
        <v>28</v>
      </c>
      <c r="O127" s="7" t="s">
        <v>283</v>
      </c>
      <c r="P127" s="7"/>
      <c r="Q127" s="8"/>
      <c r="R127" s="8"/>
      <c r="S127" s="8"/>
      <c r="T127" s="8"/>
      <c r="U127" s="8"/>
      <c r="V127" s="8"/>
      <c r="W127" s="8"/>
      <c r="X127" s="8"/>
      <c r="Y127" s="8"/>
      <c r="Z127" s="8"/>
    </row>
    <row r="128" spans="1:26" ht="15" customHeight="1" x14ac:dyDescent="0.2">
      <c r="A128" s="9"/>
      <c r="B128" s="10">
        <v>246</v>
      </c>
      <c r="C128" s="11" t="s">
        <v>341</v>
      </c>
      <c r="D128" s="11" t="s">
        <v>342</v>
      </c>
      <c r="E128" s="19">
        <v>0.11</v>
      </c>
      <c r="F128" s="11" t="s">
        <v>343</v>
      </c>
      <c r="G128" s="10" t="s">
        <v>20</v>
      </c>
      <c r="H128" s="22"/>
      <c r="I128" s="14">
        <v>904</v>
      </c>
      <c r="J128" s="47">
        <v>263717</v>
      </c>
      <c r="K128" s="48">
        <v>29009</v>
      </c>
      <c r="L128" s="47">
        <v>288561</v>
      </c>
      <c r="M128" s="48">
        <v>31742</v>
      </c>
      <c r="N128" s="50" t="s">
        <v>28</v>
      </c>
      <c r="O128" s="7" t="s">
        <v>294</v>
      </c>
      <c r="P128" s="7"/>
      <c r="Q128" s="8"/>
      <c r="R128" s="8"/>
      <c r="S128" s="8"/>
      <c r="T128" s="8"/>
      <c r="U128" s="8"/>
      <c r="V128" s="8"/>
      <c r="W128" s="8"/>
      <c r="X128" s="8"/>
      <c r="Y128" s="8"/>
      <c r="Z128" s="8"/>
    </row>
    <row r="129" spans="1:26" ht="15" customHeight="1" x14ac:dyDescent="0.2">
      <c r="A129" s="9"/>
      <c r="B129" s="18">
        <v>246</v>
      </c>
      <c r="C129" s="11" t="s">
        <v>280</v>
      </c>
      <c r="D129" s="11" t="s">
        <v>281</v>
      </c>
      <c r="E129" s="12" t="s">
        <v>313</v>
      </c>
      <c r="F129" s="11" t="s">
        <v>314</v>
      </c>
      <c r="G129" s="10" t="s">
        <v>20</v>
      </c>
      <c r="H129" s="22">
        <v>2010</v>
      </c>
      <c r="I129" s="14">
        <v>904</v>
      </c>
      <c r="J129" s="41">
        <v>5</v>
      </c>
      <c r="K129" s="15">
        <v>30133</v>
      </c>
      <c r="L129" s="41">
        <v>5</v>
      </c>
      <c r="M129" s="15">
        <v>30370</v>
      </c>
      <c r="N129" s="16" t="s">
        <v>28</v>
      </c>
      <c r="O129" s="7" t="s">
        <v>283</v>
      </c>
      <c r="P129" s="7" t="s">
        <v>284</v>
      </c>
      <c r="Q129" s="8"/>
      <c r="R129" s="8"/>
      <c r="S129" s="8"/>
      <c r="T129" s="8"/>
      <c r="U129" s="8"/>
      <c r="V129" s="8"/>
      <c r="W129" s="8"/>
      <c r="X129" s="8"/>
      <c r="Y129" s="8"/>
      <c r="Z129" s="8"/>
    </row>
    <row r="130" spans="1:26" ht="15" customHeight="1" x14ac:dyDescent="0.2">
      <c r="A130" s="9" t="s">
        <v>344</v>
      </c>
      <c r="B130" s="10">
        <v>247</v>
      </c>
      <c r="C130" s="11" t="s">
        <v>326</v>
      </c>
      <c r="D130" s="11" t="s">
        <v>18</v>
      </c>
      <c r="E130" s="12" t="s">
        <v>327</v>
      </c>
      <c r="F130" s="11" t="s">
        <v>282</v>
      </c>
      <c r="G130" s="10" t="s">
        <v>20</v>
      </c>
      <c r="H130" s="22"/>
      <c r="I130" s="14">
        <v>904</v>
      </c>
      <c r="J130" s="47">
        <v>177</v>
      </c>
      <c r="K130" s="48">
        <v>444356.09</v>
      </c>
      <c r="L130" s="47">
        <v>260</v>
      </c>
      <c r="M130" s="48">
        <v>713303.51</v>
      </c>
      <c r="N130" s="50" t="s">
        <v>28</v>
      </c>
      <c r="O130" s="7" t="s">
        <v>345</v>
      </c>
      <c r="P130" s="7"/>
      <c r="Q130" s="8"/>
      <c r="R130" s="8"/>
      <c r="S130" s="8"/>
      <c r="T130" s="8"/>
      <c r="U130" s="8"/>
      <c r="V130" s="8"/>
      <c r="W130" s="8"/>
      <c r="X130" s="8"/>
      <c r="Y130" s="8"/>
      <c r="Z130" s="8"/>
    </row>
    <row r="131" spans="1:26" ht="15" customHeight="1" x14ac:dyDescent="0.2">
      <c r="A131" s="9"/>
      <c r="B131" s="10">
        <v>247</v>
      </c>
      <c r="C131" s="11" t="s">
        <v>275</v>
      </c>
      <c r="D131" s="11" t="s">
        <v>18</v>
      </c>
      <c r="E131" s="12" t="s">
        <v>276</v>
      </c>
      <c r="F131" s="11" t="s">
        <v>307</v>
      </c>
      <c r="G131" s="10" t="s">
        <v>20</v>
      </c>
      <c r="H131" s="22"/>
      <c r="I131" s="14">
        <v>904</v>
      </c>
      <c r="J131" s="41">
        <v>907</v>
      </c>
      <c r="K131" s="15">
        <v>69498.87</v>
      </c>
      <c r="L131" s="41">
        <v>958</v>
      </c>
      <c r="M131" s="15">
        <v>84511.74</v>
      </c>
      <c r="N131" s="16" t="s">
        <v>22</v>
      </c>
      <c r="O131" s="7"/>
      <c r="P131" s="7"/>
      <c r="Q131" s="8"/>
      <c r="R131" s="8"/>
      <c r="S131" s="8"/>
      <c r="T131" s="8"/>
      <c r="U131" s="8"/>
      <c r="V131" s="8"/>
      <c r="W131" s="8"/>
      <c r="X131" s="8"/>
      <c r="Y131" s="8"/>
      <c r="Z131" s="8"/>
    </row>
    <row r="132" spans="1:26" ht="15" customHeight="1" x14ac:dyDescent="0.2">
      <c r="A132" s="9"/>
      <c r="B132" s="10">
        <v>247</v>
      </c>
      <c r="C132" s="11" t="s">
        <v>296</v>
      </c>
      <c r="D132" s="11" t="s">
        <v>18</v>
      </c>
      <c r="E132" s="12" t="s">
        <v>318</v>
      </c>
      <c r="F132" s="11" t="s">
        <v>346</v>
      </c>
      <c r="G132" s="10" t="s">
        <v>20</v>
      </c>
      <c r="H132" s="22"/>
      <c r="I132" s="14">
        <v>904</v>
      </c>
      <c r="J132" s="47">
        <v>927</v>
      </c>
      <c r="K132" s="48">
        <v>2781</v>
      </c>
      <c r="L132" s="47">
        <v>1394</v>
      </c>
      <c r="M132" s="48">
        <v>4182</v>
      </c>
      <c r="N132" s="50" t="s">
        <v>28</v>
      </c>
      <c r="O132" s="51" t="s">
        <v>283</v>
      </c>
      <c r="P132" s="7"/>
      <c r="Q132" s="8"/>
      <c r="R132" s="8"/>
      <c r="S132" s="8"/>
      <c r="T132" s="8"/>
      <c r="U132" s="8"/>
      <c r="V132" s="8"/>
      <c r="W132" s="8"/>
      <c r="X132" s="8"/>
      <c r="Y132" s="8"/>
      <c r="Z132" s="8"/>
    </row>
    <row r="133" spans="1:26" ht="15" customHeight="1" x14ac:dyDescent="0.2">
      <c r="A133" s="9"/>
      <c r="B133" s="10">
        <v>247</v>
      </c>
      <c r="C133" s="11" t="s">
        <v>300</v>
      </c>
      <c r="D133" s="11" t="s">
        <v>301</v>
      </c>
      <c r="E133" s="12" t="s">
        <v>302</v>
      </c>
      <c r="F133" s="11" t="s">
        <v>303</v>
      </c>
      <c r="G133" s="10" t="s">
        <v>20</v>
      </c>
      <c r="H133" s="22"/>
      <c r="I133" s="14">
        <v>904</v>
      </c>
      <c r="J133" s="41">
        <v>2262</v>
      </c>
      <c r="K133" s="15">
        <v>339</v>
      </c>
      <c r="L133" s="41">
        <v>4343</v>
      </c>
      <c r="M133" s="15">
        <v>651.54999999999995</v>
      </c>
      <c r="N133" s="16" t="s">
        <v>28</v>
      </c>
      <c r="O133" s="7" t="s">
        <v>283</v>
      </c>
      <c r="P133" s="7"/>
      <c r="Q133" s="8"/>
      <c r="R133" s="8"/>
      <c r="S133" s="8"/>
      <c r="T133" s="8"/>
      <c r="U133" s="8"/>
      <c r="V133" s="8"/>
      <c r="W133" s="8"/>
      <c r="X133" s="8"/>
      <c r="Y133" s="8"/>
      <c r="Z133" s="8"/>
    </row>
    <row r="134" spans="1:26" ht="15" customHeight="1" x14ac:dyDescent="0.2">
      <c r="A134" s="9"/>
      <c r="B134" s="10">
        <v>247</v>
      </c>
      <c r="C134" s="11" t="s">
        <v>305</v>
      </c>
      <c r="D134" s="11" t="s">
        <v>18</v>
      </c>
      <c r="E134" s="12">
        <v>5</v>
      </c>
      <c r="F134" s="11" t="s">
        <v>277</v>
      </c>
      <c r="G134" s="10" t="s">
        <v>20</v>
      </c>
      <c r="H134" s="22"/>
      <c r="I134" s="14">
        <v>904</v>
      </c>
      <c r="J134" s="47">
        <v>12</v>
      </c>
      <c r="K134" s="48">
        <v>60</v>
      </c>
      <c r="L134" s="47">
        <v>10</v>
      </c>
      <c r="M134" s="48">
        <v>50</v>
      </c>
      <c r="N134" s="50" t="s">
        <v>28</v>
      </c>
      <c r="O134" s="7" t="s">
        <v>283</v>
      </c>
      <c r="P134" s="7"/>
      <c r="Q134" s="8"/>
      <c r="R134" s="8"/>
      <c r="S134" s="8"/>
      <c r="T134" s="8"/>
      <c r="U134" s="8"/>
      <c r="V134" s="8"/>
      <c r="W134" s="8"/>
      <c r="X134" s="8"/>
      <c r="Y134" s="8"/>
      <c r="Z134" s="8"/>
    </row>
    <row r="135" spans="1:26" ht="15" customHeight="1" x14ac:dyDescent="0.2">
      <c r="A135" s="9"/>
      <c r="B135" s="18">
        <v>247</v>
      </c>
      <c r="C135" s="11" t="s">
        <v>347</v>
      </c>
      <c r="D135" s="11" t="s">
        <v>18</v>
      </c>
      <c r="E135" s="55">
        <v>0.11</v>
      </c>
      <c r="F135" s="11" t="s">
        <v>277</v>
      </c>
      <c r="G135" s="10" t="s">
        <v>20</v>
      </c>
      <c r="H135" s="22"/>
      <c r="I135" s="14">
        <v>904</v>
      </c>
      <c r="J135" s="48">
        <v>167170</v>
      </c>
      <c r="K135" s="70">
        <v>14355.88</v>
      </c>
      <c r="L135" s="48">
        <v>138007</v>
      </c>
      <c r="M135" s="70">
        <v>15180.77</v>
      </c>
      <c r="N135" s="50" t="s">
        <v>28</v>
      </c>
      <c r="O135" s="7" t="s">
        <v>294</v>
      </c>
      <c r="P135" s="7"/>
      <c r="Q135" s="8"/>
      <c r="R135" s="8"/>
      <c r="S135" s="8"/>
      <c r="T135" s="8"/>
      <c r="U135" s="8"/>
      <c r="V135" s="8"/>
      <c r="W135" s="8"/>
      <c r="X135" s="8"/>
      <c r="Y135" s="8"/>
      <c r="Z135" s="8"/>
    </row>
    <row r="136" spans="1:26" ht="15" customHeight="1" x14ac:dyDescent="0.2">
      <c r="A136" s="9"/>
      <c r="B136" s="10">
        <v>247</v>
      </c>
      <c r="C136" s="11" t="s">
        <v>291</v>
      </c>
      <c r="D136" s="11" t="s">
        <v>292</v>
      </c>
      <c r="E136" s="12">
        <v>2</v>
      </c>
      <c r="F136" s="11" t="s">
        <v>293</v>
      </c>
      <c r="G136" s="10" t="s">
        <v>20</v>
      </c>
      <c r="H136" s="22"/>
      <c r="I136" s="14">
        <v>904</v>
      </c>
      <c r="J136" s="41">
        <v>1</v>
      </c>
      <c r="K136" s="15">
        <v>2</v>
      </c>
      <c r="L136" s="41">
        <v>76</v>
      </c>
      <c r="M136" s="15">
        <v>152</v>
      </c>
      <c r="N136" s="16" t="s">
        <v>28</v>
      </c>
      <c r="O136" s="51" t="s">
        <v>348</v>
      </c>
      <c r="P136" s="7" t="s">
        <v>295</v>
      </c>
      <c r="Q136" s="8"/>
      <c r="R136" s="8"/>
      <c r="S136" s="8"/>
      <c r="T136" s="8"/>
      <c r="U136" s="8"/>
      <c r="V136" s="8"/>
      <c r="W136" s="8"/>
      <c r="X136" s="8"/>
      <c r="Y136" s="8"/>
      <c r="Z136" s="8"/>
    </row>
    <row r="137" spans="1:26" ht="15" customHeight="1" x14ac:dyDescent="0.2">
      <c r="A137" s="71"/>
      <c r="B137" s="18">
        <v>247</v>
      </c>
      <c r="C137" s="11" t="s">
        <v>291</v>
      </c>
      <c r="D137" s="11" t="s">
        <v>18</v>
      </c>
      <c r="E137" s="12">
        <v>2</v>
      </c>
      <c r="F137" s="17" t="s">
        <v>293</v>
      </c>
      <c r="G137" s="18" t="s">
        <v>20</v>
      </c>
      <c r="H137" s="22"/>
      <c r="I137" s="21">
        <v>904</v>
      </c>
      <c r="J137" s="47">
        <v>190</v>
      </c>
      <c r="K137" s="48">
        <v>380</v>
      </c>
      <c r="L137" s="47">
        <v>182</v>
      </c>
      <c r="M137" s="48">
        <v>364</v>
      </c>
      <c r="N137" s="50" t="s">
        <v>28</v>
      </c>
      <c r="O137" s="7" t="s">
        <v>298</v>
      </c>
      <c r="P137" s="7"/>
      <c r="Q137" s="8"/>
      <c r="R137" s="8"/>
      <c r="S137" s="8"/>
      <c r="T137" s="8"/>
      <c r="U137" s="8"/>
      <c r="V137" s="8"/>
      <c r="W137" s="8"/>
      <c r="X137" s="8"/>
      <c r="Y137" s="8"/>
      <c r="Z137" s="8"/>
    </row>
    <row r="138" spans="1:26" ht="15" customHeight="1" x14ac:dyDescent="0.2">
      <c r="A138" s="9" t="s">
        <v>349</v>
      </c>
      <c r="B138" s="10">
        <v>248</v>
      </c>
      <c r="C138" s="11" t="s">
        <v>350</v>
      </c>
      <c r="D138" s="11" t="s">
        <v>351</v>
      </c>
      <c r="E138" s="19">
        <v>3</v>
      </c>
      <c r="F138" s="17" t="s">
        <v>352</v>
      </c>
      <c r="G138" s="10" t="s">
        <v>20</v>
      </c>
      <c r="H138" s="22"/>
      <c r="I138" s="14">
        <v>904</v>
      </c>
      <c r="J138" s="41">
        <v>6097</v>
      </c>
      <c r="K138" s="15">
        <v>18291.25</v>
      </c>
      <c r="L138" s="41">
        <v>0</v>
      </c>
      <c r="M138" s="15">
        <v>0</v>
      </c>
      <c r="N138" s="16" t="s">
        <v>28</v>
      </c>
      <c r="O138" s="7"/>
      <c r="P138" s="51" t="s">
        <v>353</v>
      </c>
      <c r="Q138" s="8"/>
      <c r="R138" s="8"/>
      <c r="S138" s="8"/>
      <c r="T138" s="8"/>
      <c r="U138" s="8"/>
      <c r="V138" s="8"/>
      <c r="W138" s="8"/>
      <c r="X138" s="8"/>
      <c r="Y138" s="8"/>
      <c r="Z138" s="8"/>
    </row>
    <row r="139" spans="1:26" ht="15" customHeight="1" x14ac:dyDescent="0.2">
      <c r="A139" s="9"/>
      <c r="B139" s="18">
        <v>248</v>
      </c>
      <c r="C139" s="11" t="s">
        <v>326</v>
      </c>
      <c r="D139" s="11" t="s">
        <v>18</v>
      </c>
      <c r="E139" s="12" t="s">
        <v>327</v>
      </c>
      <c r="F139" s="11" t="s">
        <v>282</v>
      </c>
      <c r="G139" s="10" t="s">
        <v>20</v>
      </c>
      <c r="H139" s="22"/>
      <c r="I139" s="14">
        <v>904</v>
      </c>
      <c r="J139" s="47">
        <v>48</v>
      </c>
      <c r="K139" s="48">
        <v>206513.43</v>
      </c>
      <c r="L139" s="47">
        <v>45</v>
      </c>
      <c r="M139" s="48">
        <v>201985.54</v>
      </c>
      <c r="N139" s="50" t="s">
        <v>28</v>
      </c>
      <c r="O139" s="7" t="s">
        <v>345</v>
      </c>
      <c r="P139" s="7"/>
      <c r="Q139" s="8"/>
      <c r="R139" s="8"/>
      <c r="S139" s="8"/>
      <c r="T139" s="8"/>
      <c r="U139" s="8"/>
      <c r="V139" s="8"/>
      <c r="W139" s="8"/>
      <c r="X139" s="8"/>
      <c r="Y139" s="8"/>
      <c r="Z139" s="8"/>
    </row>
    <row r="140" spans="1:26" ht="15" customHeight="1" x14ac:dyDescent="0.2">
      <c r="A140" s="9"/>
      <c r="B140" s="10">
        <v>248</v>
      </c>
      <c r="C140" s="11" t="s">
        <v>275</v>
      </c>
      <c r="D140" s="11" t="s">
        <v>18</v>
      </c>
      <c r="E140" s="12" t="s">
        <v>276</v>
      </c>
      <c r="F140" s="11" t="s">
        <v>307</v>
      </c>
      <c r="G140" s="10" t="s">
        <v>20</v>
      </c>
      <c r="H140" s="22"/>
      <c r="I140" s="14">
        <v>904</v>
      </c>
      <c r="J140" s="41">
        <v>948</v>
      </c>
      <c r="K140" s="15">
        <v>121604.24</v>
      </c>
      <c r="L140" s="41">
        <v>1100</v>
      </c>
      <c r="M140" s="15">
        <v>126180.53</v>
      </c>
      <c r="N140" s="16" t="s">
        <v>22</v>
      </c>
      <c r="O140" s="7"/>
      <c r="P140" s="7"/>
      <c r="Q140" s="8"/>
      <c r="R140" s="8"/>
      <c r="S140" s="8"/>
      <c r="T140" s="8"/>
      <c r="U140" s="8"/>
      <c r="V140" s="8"/>
      <c r="W140" s="8"/>
      <c r="X140" s="8"/>
      <c r="Y140" s="8"/>
      <c r="Z140" s="8"/>
    </row>
    <row r="141" spans="1:26" ht="15" customHeight="1" x14ac:dyDescent="0.2">
      <c r="A141" s="9"/>
      <c r="B141" s="10">
        <v>248</v>
      </c>
      <c r="C141" s="11" t="s">
        <v>300</v>
      </c>
      <c r="D141" s="11" t="s">
        <v>18</v>
      </c>
      <c r="E141" s="12" t="s">
        <v>302</v>
      </c>
      <c r="F141" s="11" t="s">
        <v>303</v>
      </c>
      <c r="G141" s="10" t="s">
        <v>20</v>
      </c>
      <c r="H141" s="22"/>
      <c r="I141" s="14">
        <v>904</v>
      </c>
      <c r="J141" s="47">
        <v>3460</v>
      </c>
      <c r="K141" s="48">
        <v>518.54999999999995</v>
      </c>
      <c r="L141" s="47">
        <v>4386</v>
      </c>
      <c r="M141" s="48">
        <v>657.8</v>
      </c>
      <c r="N141" s="50" t="s">
        <v>28</v>
      </c>
      <c r="O141" s="7" t="s">
        <v>283</v>
      </c>
      <c r="P141" s="7"/>
      <c r="Q141" s="8"/>
      <c r="R141" s="8"/>
      <c r="S141" s="8"/>
      <c r="T141" s="8"/>
      <c r="U141" s="8"/>
      <c r="V141" s="8"/>
      <c r="W141" s="8"/>
      <c r="X141" s="8"/>
      <c r="Y141" s="8"/>
      <c r="Z141" s="8"/>
    </row>
    <row r="142" spans="1:26" ht="15" customHeight="1" x14ac:dyDescent="0.2">
      <c r="A142" s="9"/>
      <c r="B142" s="10">
        <v>248</v>
      </c>
      <c r="C142" s="11" t="s">
        <v>296</v>
      </c>
      <c r="D142" s="11" t="s">
        <v>18</v>
      </c>
      <c r="E142" s="12">
        <v>3</v>
      </c>
      <c r="F142" s="11" t="s">
        <v>297</v>
      </c>
      <c r="G142" s="10" t="s">
        <v>20</v>
      </c>
      <c r="H142" s="22"/>
      <c r="I142" s="14">
        <v>904</v>
      </c>
      <c r="J142" s="41">
        <v>692</v>
      </c>
      <c r="K142" s="15">
        <v>2076</v>
      </c>
      <c r="L142" s="41">
        <v>2444</v>
      </c>
      <c r="M142" s="15">
        <v>7332</v>
      </c>
      <c r="N142" s="16" t="s">
        <v>28</v>
      </c>
      <c r="O142" s="7" t="s">
        <v>283</v>
      </c>
      <c r="P142" s="7"/>
      <c r="Q142" s="8"/>
      <c r="R142" s="8"/>
      <c r="S142" s="8"/>
      <c r="T142" s="8"/>
      <c r="U142" s="8"/>
      <c r="V142" s="8"/>
      <c r="W142" s="8"/>
      <c r="X142" s="8"/>
      <c r="Y142" s="8"/>
      <c r="Z142" s="8"/>
    </row>
    <row r="143" spans="1:26" ht="21.75" customHeight="1" x14ac:dyDescent="0.2">
      <c r="A143" s="9"/>
      <c r="B143" s="10">
        <v>248</v>
      </c>
      <c r="C143" s="11" t="s">
        <v>291</v>
      </c>
      <c r="D143" s="11" t="s">
        <v>18</v>
      </c>
      <c r="E143" s="12">
        <v>2</v>
      </c>
      <c r="F143" s="11" t="s">
        <v>293</v>
      </c>
      <c r="G143" s="10" t="s">
        <v>20</v>
      </c>
      <c r="H143" s="22"/>
      <c r="I143" s="14">
        <v>904</v>
      </c>
      <c r="J143" s="48">
        <v>358</v>
      </c>
      <c r="K143" s="48">
        <v>716</v>
      </c>
      <c r="L143" s="47">
        <v>307</v>
      </c>
      <c r="M143" s="48">
        <v>615</v>
      </c>
      <c r="N143" s="50" t="s">
        <v>28</v>
      </c>
      <c r="O143" s="7" t="s">
        <v>294</v>
      </c>
      <c r="P143" s="7" t="s">
        <v>354</v>
      </c>
      <c r="Q143" s="8"/>
      <c r="R143" s="8"/>
      <c r="S143" s="8"/>
      <c r="T143" s="8"/>
      <c r="U143" s="8"/>
      <c r="V143" s="8"/>
      <c r="W143" s="8"/>
      <c r="X143" s="8"/>
      <c r="Y143" s="8"/>
      <c r="Z143" s="8"/>
    </row>
    <row r="144" spans="1:26" ht="15" customHeight="1" x14ac:dyDescent="0.2">
      <c r="A144" s="9"/>
      <c r="B144" s="10">
        <v>248</v>
      </c>
      <c r="C144" s="11" t="s">
        <v>305</v>
      </c>
      <c r="D144" s="11" t="s">
        <v>18</v>
      </c>
      <c r="E144" s="12">
        <v>5</v>
      </c>
      <c r="F144" s="11" t="s">
        <v>277</v>
      </c>
      <c r="G144" s="10" t="s">
        <v>20</v>
      </c>
      <c r="H144" s="22"/>
      <c r="I144" s="14">
        <v>904</v>
      </c>
      <c r="J144" s="41">
        <v>0</v>
      </c>
      <c r="K144" s="15">
        <v>0</v>
      </c>
      <c r="L144" s="41">
        <v>0</v>
      </c>
      <c r="M144" s="15">
        <v>0</v>
      </c>
      <c r="N144" s="16" t="s">
        <v>28</v>
      </c>
      <c r="O144" s="7" t="s">
        <v>283</v>
      </c>
      <c r="P144" s="7"/>
      <c r="Q144" s="8"/>
      <c r="R144" s="8"/>
      <c r="S144" s="8"/>
      <c r="T144" s="8"/>
      <c r="U144" s="8"/>
      <c r="V144" s="8"/>
      <c r="W144" s="8"/>
      <c r="X144" s="8"/>
      <c r="Y144" s="8"/>
      <c r="Z144" s="8"/>
    </row>
    <row r="145" spans="1:26" ht="15" customHeight="1" x14ac:dyDescent="0.2">
      <c r="A145" s="9" t="s">
        <v>355</v>
      </c>
      <c r="B145" s="10">
        <v>249</v>
      </c>
      <c r="C145" s="11" t="s">
        <v>291</v>
      </c>
      <c r="D145" s="11" t="s">
        <v>292</v>
      </c>
      <c r="E145" s="12">
        <v>2</v>
      </c>
      <c r="F145" s="11" t="s">
        <v>293</v>
      </c>
      <c r="G145" s="10" t="s">
        <v>20</v>
      </c>
      <c r="H145" s="22"/>
      <c r="I145" s="14">
        <v>904</v>
      </c>
      <c r="J145" s="47">
        <v>0</v>
      </c>
      <c r="K145" s="48">
        <v>0</v>
      </c>
      <c r="L145" s="48">
        <v>515</v>
      </c>
      <c r="M145" s="48">
        <v>1030</v>
      </c>
      <c r="N145" s="50" t="s">
        <v>28</v>
      </c>
      <c r="O145" s="7" t="s">
        <v>294</v>
      </c>
      <c r="P145" s="7" t="s">
        <v>295</v>
      </c>
      <c r="Q145" s="8"/>
      <c r="R145" s="8"/>
      <c r="S145" s="8"/>
      <c r="T145" s="8"/>
      <c r="U145" s="8"/>
      <c r="V145" s="8"/>
      <c r="W145" s="8"/>
      <c r="X145" s="8"/>
      <c r="Y145" s="8"/>
      <c r="Z145" s="8"/>
    </row>
    <row r="146" spans="1:26" ht="15" customHeight="1" x14ac:dyDescent="0.2">
      <c r="A146" s="72" t="s">
        <v>356</v>
      </c>
      <c r="B146" s="10">
        <v>249</v>
      </c>
      <c r="C146" s="11" t="s">
        <v>291</v>
      </c>
      <c r="D146" s="11" t="s">
        <v>18</v>
      </c>
      <c r="E146" s="12">
        <v>2</v>
      </c>
      <c r="F146" s="11" t="s">
        <v>293</v>
      </c>
      <c r="G146" s="10"/>
      <c r="H146" s="22"/>
      <c r="I146" s="14"/>
      <c r="J146" s="15">
        <v>211</v>
      </c>
      <c r="K146" s="73">
        <v>423</v>
      </c>
      <c r="L146" s="15">
        <v>255</v>
      </c>
      <c r="M146" s="73">
        <v>510.5</v>
      </c>
      <c r="N146" s="16" t="s">
        <v>28</v>
      </c>
      <c r="O146" s="7"/>
      <c r="P146" s="7"/>
      <c r="Q146" s="8"/>
      <c r="R146" s="8"/>
      <c r="S146" s="8"/>
      <c r="T146" s="8"/>
      <c r="U146" s="8"/>
      <c r="V146" s="8"/>
      <c r="W146" s="8"/>
      <c r="X146" s="8"/>
      <c r="Y146" s="8"/>
      <c r="Z146" s="8"/>
    </row>
    <row r="147" spans="1:26" ht="15" customHeight="1" x14ac:dyDescent="0.2">
      <c r="A147" s="9"/>
      <c r="B147" s="10">
        <v>249</v>
      </c>
      <c r="C147" s="11" t="s">
        <v>296</v>
      </c>
      <c r="D147" s="11" t="s">
        <v>18</v>
      </c>
      <c r="E147" s="12">
        <v>3</v>
      </c>
      <c r="F147" s="11" t="s">
        <v>297</v>
      </c>
      <c r="G147" s="10" t="s">
        <v>20</v>
      </c>
      <c r="H147" s="22"/>
      <c r="I147" s="14">
        <v>904</v>
      </c>
      <c r="J147" s="48">
        <v>1893</v>
      </c>
      <c r="K147" s="70">
        <v>5679</v>
      </c>
      <c r="L147" s="48">
        <v>1030</v>
      </c>
      <c r="M147" s="70">
        <v>6089.33</v>
      </c>
      <c r="N147" s="50" t="s">
        <v>28</v>
      </c>
      <c r="O147" s="7"/>
      <c r="P147" s="7"/>
      <c r="Q147" s="8"/>
      <c r="R147" s="8"/>
      <c r="S147" s="8"/>
      <c r="T147" s="8"/>
      <c r="U147" s="8"/>
      <c r="V147" s="8"/>
      <c r="W147" s="8"/>
      <c r="X147" s="8"/>
      <c r="Y147" s="8"/>
      <c r="Z147" s="8"/>
    </row>
    <row r="148" spans="1:26" ht="15" customHeight="1" x14ac:dyDescent="0.2">
      <c r="A148" s="9"/>
      <c r="B148" s="10">
        <v>249</v>
      </c>
      <c r="C148" s="11" t="s">
        <v>300</v>
      </c>
      <c r="D148" s="11" t="s">
        <v>301</v>
      </c>
      <c r="E148" s="12" t="s">
        <v>302</v>
      </c>
      <c r="F148" s="11" t="s">
        <v>303</v>
      </c>
      <c r="G148" s="10" t="s">
        <v>20</v>
      </c>
      <c r="H148" s="22"/>
      <c r="I148" s="14">
        <v>904</v>
      </c>
      <c r="J148" s="15">
        <v>13700</v>
      </c>
      <c r="K148" s="73">
        <v>2054.9299999999998</v>
      </c>
      <c r="L148" s="15">
        <v>13311</v>
      </c>
      <c r="M148" s="73">
        <v>1996.72</v>
      </c>
      <c r="N148" s="16" t="s">
        <v>28</v>
      </c>
      <c r="O148" s="7"/>
      <c r="P148" s="7"/>
      <c r="Q148" s="8"/>
      <c r="R148" s="8"/>
      <c r="S148" s="8"/>
      <c r="T148" s="8"/>
      <c r="U148" s="8"/>
      <c r="V148" s="8"/>
      <c r="W148" s="8"/>
      <c r="X148" s="8"/>
      <c r="Y148" s="8"/>
      <c r="Z148" s="8"/>
    </row>
    <row r="149" spans="1:26" ht="24.75" customHeight="1" x14ac:dyDescent="0.2">
      <c r="A149" s="9"/>
      <c r="B149" s="10">
        <v>249</v>
      </c>
      <c r="C149" s="11" t="s">
        <v>275</v>
      </c>
      <c r="D149" s="11" t="s">
        <v>18</v>
      </c>
      <c r="E149" s="12" t="s">
        <v>276</v>
      </c>
      <c r="F149" s="11" t="s">
        <v>307</v>
      </c>
      <c r="G149" s="10" t="s">
        <v>20</v>
      </c>
      <c r="H149" s="22"/>
      <c r="I149" s="14">
        <v>904</v>
      </c>
      <c r="J149" s="48">
        <v>1323</v>
      </c>
      <c r="K149" s="70">
        <v>88399.45</v>
      </c>
      <c r="L149" s="48">
        <v>1250</v>
      </c>
      <c r="M149" s="70">
        <v>89456.46</v>
      </c>
      <c r="N149" s="50" t="s">
        <v>22</v>
      </c>
      <c r="O149" s="7" t="s">
        <v>357</v>
      </c>
      <c r="P149" s="7"/>
      <c r="Q149" s="8"/>
      <c r="R149" s="8"/>
      <c r="S149" s="8"/>
      <c r="T149" s="8"/>
      <c r="U149" s="8"/>
      <c r="V149" s="8"/>
      <c r="W149" s="8"/>
      <c r="X149" s="8"/>
      <c r="Y149" s="8"/>
      <c r="Z149" s="8"/>
    </row>
    <row r="150" spans="1:26" ht="15" customHeight="1" x14ac:dyDescent="0.2">
      <c r="A150" s="9"/>
      <c r="B150" s="10">
        <v>249</v>
      </c>
      <c r="C150" s="11" t="s">
        <v>305</v>
      </c>
      <c r="D150" s="11" t="s">
        <v>18</v>
      </c>
      <c r="E150" s="12">
        <v>5</v>
      </c>
      <c r="F150" s="11" t="s">
        <v>277</v>
      </c>
      <c r="G150" s="10" t="s">
        <v>20</v>
      </c>
      <c r="H150" s="22"/>
      <c r="I150" s="14">
        <v>904</v>
      </c>
      <c r="J150" s="15">
        <v>37</v>
      </c>
      <c r="K150" s="73">
        <v>187</v>
      </c>
      <c r="L150" s="15">
        <v>63</v>
      </c>
      <c r="M150" s="15">
        <v>315</v>
      </c>
      <c r="N150" s="16" t="s">
        <v>28</v>
      </c>
      <c r="O150" s="7" t="s">
        <v>283</v>
      </c>
      <c r="P150" s="7"/>
      <c r="Q150" s="8"/>
      <c r="R150" s="8"/>
      <c r="S150" s="8"/>
      <c r="T150" s="8"/>
      <c r="U150" s="8"/>
      <c r="V150" s="8"/>
      <c r="W150" s="8"/>
      <c r="X150" s="8"/>
      <c r="Y150" s="8"/>
      <c r="Z150" s="8"/>
    </row>
    <row r="151" spans="1:26" ht="15" customHeight="1" x14ac:dyDescent="0.2">
      <c r="A151" s="9"/>
      <c r="B151" s="10">
        <v>249</v>
      </c>
      <c r="C151" s="11" t="s">
        <v>347</v>
      </c>
      <c r="D151" s="11" t="s">
        <v>18</v>
      </c>
      <c r="E151" s="55">
        <v>0.11</v>
      </c>
      <c r="F151" s="11" t="s">
        <v>277</v>
      </c>
      <c r="G151" s="10" t="s">
        <v>20</v>
      </c>
      <c r="H151" s="22"/>
      <c r="I151" s="14">
        <v>904</v>
      </c>
      <c r="J151" s="48">
        <v>259720</v>
      </c>
      <c r="K151" s="70">
        <v>28569.200000000001</v>
      </c>
      <c r="L151" s="48">
        <v>273538</v>
      </c>
      <c r="M151" s="70">
        <v>30089.16</v>
      </c>
      <c r="N151" s="50" t="s">
        <v>28</v>
      </c>
      <c r="O151" s="7" t="s">
        <v>294</v>
      </c>
      <c r="P151" s="7"/>
      <c r="Q151" s="8"/>
      <c r="R151" s="8"/>
      <c r="S151" s="8"/>
      <c r="T151" s="8"/>
      <c r="U151" s="8"/>
      <c r="V151" s="8"/>
      <c r="W151" s="8"/>
      <c r="X151" s="8"/>
      <c r="Y151" s="8"/>
      <c r="Z151" s="8"/>
    </row>
    <row r="152" spans="1:26" ht="22.5" customHeight="1" x14ac:dyDescent="0.2">
      <c r="A152" s="9" t="s">
        <v>358</v>
      </c>
      <c r="B152" s="10">
        <v>252</v>
      </c>
      <c r="C152" s="11" t="s">
        <v>275</v>
      </c>
      <c r="D152" s="11" t="s">
        <v>18</v>
      </c>
      <c r="E152" s="12" t="s">
        <v>276</v>
      </c>
      <c r="F152" s="11" t="s">
        <v>307</v>
      </c>
      <c r="G152" s="10" t="s">
        <v>20</v>
      </c>
      <c r="H152" s="22">
        <v>904.10799999999995</v>
      </c>
      <c r="I152" s="14">
        <v>904</v>
      </c>
      <c r="J152" s="68">
        <v>2230</v>
      </c>
      <c r="K152" s="74">
        <f>128306.51+16710.63</f>
        <v>145017.13999999998</v>
      </c>
      <c r="L152" s="68">
        <v>2142</v>
      </c>
      <c r="M152" s="74">
        <f>144610.08+11363.55</f>
        <v>155973.62999999998</v>
      </c>
      <c r="N152" s="16" t="s">
        <v>22</v>
      </c>
      <c r="O152" s="7" t="s">
        <v>359</v>
      </c>
      <c r="P152" s="7"/>
      <c r="Q152" s="8"/>
      <c r="R152" s="8"/>
      <c r="S152" s="8"/>
      <c r="T152" s="8"/>
      <c r="U152" s="8"/>
      <c r="V152" s="8"/>
      <c r="W152" s="8"/>
      <c r="X152" s="8"/>
      <c r="Y152" s="8"/>
      <c r="Z152" s="8"/>
    </row>
    <row r="153" spans="1:26" ht="15" customHeight="1" x14ac:dyDescent="0.2">
      <c r="A153" s="9"/>
      <c r="B153" s="10">
        <v>252</v>
      </c>
      <c r="C153" s="11" t="s">
        <v>360</v>
      </c>
      <c r="D153" s="11" t="s">
        <v>18</v>
      </c>
      <c r="E153" s="12" t="s">
        <v>313</v>
      </c>
      <c r="F153" s="11" t="s">
        <v>361</v>
      </c>
      <c r="G153" s="10" t="s">
        <v>20</v>
      </c>
      <c r="H153" s="22">
        <v>904.80899999999997</v>
      </c>
      <c r="I153" s="14">
        <v>904</v>
      </c>
      <c r="J153" s="47">
        <v>76</v>
      </c>
      <c r="K153" s="48">
        <f>228706.36+28700.02</f>
        <v>257406.37999999998</v>
      </c>
      <c r="L153" s="47">
        <v>157</v>
      </c>
      <c r="M153" s="48">
        <f>260112.9+22535.19</f>
        <v>282648.08999999997</v>
      </c>
      <c r="N153" s="50" t="s">
        <v>28</v>
      </c>
      <c r="O153" s="7" t="s">
        <v>335</v>
      </c>
      <c r="P153" s="7"/>
      <c r="Q153" s="8"/>
      <c r="R153" s="8"/>
      <c r="S153" s="8"/>
      <c r="T153" s="8"/>
      <c r="U153" s="8"/>
      <c r="V153" s="8"/>
      <c r="W153" s="8"/>
      <c r="X153" s="8"/>
      <c r="Y153" s="8"/>
      <c r="Z153" s="8"/>
    </row>
    <row r="154" spans="1:26" ht="15" customHeight="1" x14ac:dyDescent="0.2">
      <c r="A154" s="75" t="s">
        <v>362</v>
      </c>
      <c r="B154" s="10">
        <v>252</v>
      </c>
      <c r="C154" s="11" t="s">
        <v>291</v>
      </c>
      <c r="D154" s="11" t="s">
        <v>292</v>
      </c>
      <c r="E154" s="12">
        <v>2</v>
      </c>
      <c r="F154" s="11" t="s">
        <v>293</v>
      </c>
      <c r="G154" s="10" t="s">
        <v>20</v>
      </c>
      <c r="H154" s="22"/>
      <c r="I154" s="14">
        <v>904</v>
      </c>
      <c r="J154" s="41">
        <v>0</v>
      </c>
      <c r="K154" s="15">
        <v>0</v>
      </c>
      <c r="L154" s="41">
        <v>185</v>
      </c>
      <c r="M154" s="15">
        <v>370</v>
      </c>
      <c r="N154" s="16" t="s">
        <v>28</v>
      </c>
      <c r="O154" s="7" t="s">
        <v>294</v>
      </c>
      <c r="P154" s="7" t="s">
        <v>295</v>
      </c>
      <c r="Q154" s="8"/>
      <c r="R154" s="8"/>
      <c r="S154" s="8"/>
      <c r="T154" s="8"/>
      <c r="U154" s="8"/>
      <c r="V154" s="8"/>
      <c r="W154" s="8"/>
      <c r="X154" s="8"/>
      <c r="Y154" s="8"/>
      <c r="Z154" s="8"/>
    </row>
    <row r="155" spans="1:26" ht="15" customHeight="1" x14ac:dyDescent="0.2">
      <c r="A155" s="9"/>
      <c r="B155" s="10">
        <v>252</v>
      </c>
      <c r="C155" s="11" t="s">
        <v>291</v>
      </c>
      <c r="D155" s="11" t="s">
        <v>18</v>
      </c>
      <c r="E155" s="12">
        <v>2</v>
      </c>
      <c r="F155" s="11" t="s">
        <v>293</v>
      </c>
      <c r="G155" s="10" t="s">
        <v>20</v>
      </c>
      <c r="H155" s="22"/>
      <c r="I155" s="14">
        <v>904</v>
      </c>
      <c r="J155" s="47">
        <v>439</v>
      </c>
      <c r="K155" s="48">
        <f>254+624</f>
        <v>878</v>
      </c>
      <c r="L155" s="47">
        <v>210</v>
      </c>
      <c r="M155" s="48">
        <f>12+408</f>
        <v>420</v>
      </c>
      <c r="N155" s="50" t="s">
        <v>28</v>
      </c>
      <c r="O155" s="7" t="s">
        <v>294</v>
      </c>
      <c r="P155" s="7" t="s">
        <v>295</v>
      </c>
      <c r="Q155" s="8"/>
      <c r="R155" s="8"/>
      <c r="S155" s="8"/>
      <c r="T155" s="8"/>
      <c r="U155" s="8"/>
      <c r="V155" s="8"/>
      <c r="W155" s="8"/>
      <c r="X155" s="8"/>
      <c r="Y155" s="8"/>
      <c r="Z155" s="8"/>
    </row>
    <row r="156" spans="1:26" ht="15" customHeight="1" x14ac:dyDescent="0.2">
      <c r="A156" s="9"/>
      <c r="B156" s="10">
        <v>252</v>
      </c>
      <c r="C156" s="11" t="s">
        <v>300</v>
      </c>
      <c r="D156" s="11" t="s">
        <v>301</v>
      </c>
      <c r="E156" s="12" t="s">
        <v>302</v>
      </c>
      <c r="F156" s="11" t="s">
        <v>303</v>
      </c>
      <c r="G156" s="10" t="s">
        <v>20</v>
      </c>
      <c r="H156" s="22"/>
      <c r="I156" s="14">
        <v>904</v>
      </c>
      <c r="J156" s="41">
        <v>2913</v>
      </c>
      <c r="K156" s="15">
        <f>55.45+381.51</f>
        <v>436.96</v>
      </c>
      <c r="L156" s="41">
        <v>2704</v>
      </c>
      <c r="M156" s="41">
        <v>405.61</v>
      </c>
      <c r="N156" s="16" t="s">
        <v>28</v>
      </c>
      <c r="O156" s="7" t="s">
        <v>283</v>
      </c>
      <c r="P156" s="7"/>
      <c r="Q156" s="8"/>
      <c r="R156" s="8"/>
      <c r="S156" s="8"/>
      <c r="T156" s="8"/>
      <c r="U156" s="8"/>
      <c r="V156" s="8"/>
      <c r="W156" s="8"/>
      <c r="X156" s="8"/>
      <c r="Y156" s="8"/>
      <c r="Z156" s="8"/>
    </row>
    <row r="157" spans="1:26" ht="15" customHeight="1" x14ac:dyDescent="0.2">
      <c r="A157" s="9"/>
      <c r="B157" s="10">
        <v>252</v>
      </c>
      <c r="C157" s="11" t="s">
        <v>296</v>
      </c>
      <c r="D157" s="11" t="s">
        <v>18</v>
      </c>
      <c r="E157" s="12">
        <v>3</v>
      </c>
      <c r="F157" s="11" t="s">
        <v>297</v>
      </c>
      <c r="G157" s="10" t="s">
        <v>20</v>
      </c>
      <c r="H157" s="22"/>
      <c r="I157" s="14">
        <v>904</v>
      </c>
      <c r="J157" s="47">
        <v>1353</v>
      </c>
      <c r="K157" s="48">
        <f>1279.49+195+153+2430.38</f>
        <v>4057.87</v>
      </c>
      <c r="L157" s="47">
        <v>1628</v>
      </c>
      <c r="M157" s="48">
        <f>186+1813.14+27+2860.09</f>
        <v>4886.2300000000005</v>
      </c>
      <c r="N157" s="50" t="s">
        <v>28</v>
      </c>
      <c r="O157" s="7" t="s">
        <v>283</v>
      </c>
      <c r="P157" s="7"/>
      <c r="Q157" s="8"/>
      <c r="R157" s="8"/>
      <c r="S157" s="8"/>
      <c r="T157" s="8"/>
      <c r="U157" s="8"/>
      <c r="V157" s="8"/>
      <c r="W157" s="8"/>
      <c r="X157" s="8"/>
      <c r="Y157" s="8"/>
      <c r="Z157" s="8"/>
    </row>
    <row r="158" spans="1:26" ht="24" customHeight="1" x14ac:dyDescent="0.2">
      <c r="A158" s="9"/>
      <c r="B158" s="10">
        <v>252</v>
      </c>
      <c r="C158" s="11" t="s">
        <v>347</v>
      </c>
      <c r="D158" s="11" t="s">
        <v>18</v>
      </c>
      <c r="E158" s="12">
        <v>0.11</v>
      </c>
      <c r="F158" s="11" t="s">
        <v>277</v>
      </c>
      <c r="G158" s="10" t="s">
        <v>20</v>
      </c>
      <c r="H158" s="22"/>
      <c r="I158" s="14">
        <v>904</v>
      </c>
      <c r="J158" s="41">
        <v>324921</v>
      </c>
      <c r="K158" s="53">
        <f>25924.25+9817.06</f>
        <v>35741.31</v>
      </c>
      <c r="L158" s="41">
        <v>331327</v>
      </c>
      <c r="M158" s="53">
        <f>27812.73+8633.24</f>
        <v>36445.97</v>
      </c>
      <c r="N158" s="16" t="s">
        <v>28</v>
      </c>
      <c r="O158" s="7" t="s">
        <v>294</v>
      </c>
      <c r="P158" s="7"/>
      <c r="Q158" s="8"/>
      <c r="R158" s="8"/>
      <c r="S158" s="8"/>
      <c r="T158" s="8"/>
      <c r="U158" s="8"/>
      <c r="V158" s="8"/>
      <c r="W158" s="8"/>
      <c r="X158" s="8"/>
      <c r="Y158" s="8"/>
      <c r="Z158" s="8"/>
    </row>
    <row r="159" spans="1:26" ht="15" customHeight="1" x14ac:dyDescent="0.2">
      <c r="A159" s="76"/>
      <c r="B159" s="77">
        <v>252</v>
      </c>
      <c r="C159" s="78" t="s">
        <v>305</v>
      </c>
      <c r="D159" s="78" t="s">
        <v>18</v>
      </c>
      <c r="E159" s="79">
        <v>5</v>
      </c>
      <c r="F159" s="78" t="s">
        <v>277</v>
      </c>
      <c r="G159" s="77" t="s">
        <v>20</v>
      </c>
      <c r="H159" s="80"/>
      <c r="I159" s="14">
        <v>904</v>
      </c>
      <c r="J159" s="47">
        <v>1</v>
      </c>
      <c r="K159" s="48">
        <v>5</v>
      </c>
      <c r="L159" s="47">
        <v>9</v>
      </c>
      <c r="M159" s="48">
        <v>45</v>
      </c>
      <c r="N159" s="50" t="s">
        <v>28</v>
      </c>
      <c r="O159" s="7" t="s">
        <v>283</v>
      </c>
      <c r="P159" s="7"/>
      <c r="Q159" s="8"/>
      <c r="R159" s="8"/>
      <c r="S159" s="8"/>
      <c r="T159" s="8"/>
      <c r="U159" s="8"/>
      <c r="V159" s="8"/>
      <c r="W159" s="8"/>
      <c r="X159" s="8"/>
      <c r="Y159" s="8"/>
      <c r="Z159" s="8"/>
    </row>
    <row r="160" spans="1:26" ht="11.25" customHeight="1" x14ac:dyDescent="0.2">
      <c r="A160" s="101" t="s">
        <v>363</v>
      </c>
      <c r="B160" s="102"/>
      <c r="C160" s="81"/>
      <c r="D160" s="81"/>
      <c r="E160" s="82"/>
      <c r="F160" s="82"/>
      <c r="G160" s="82"/>
      <c r="H160" s="9"/>
      <c r="I160" s="9"/>
      <c r="J160" s="83">
        <f t="shared" ref="J160:N160" si="0">SUM(J2:J159)</f>
        <v>1167923</v>
      </c>
      <c r="K160" s="84">
        <f t="shared" si="0"/>
        <v>12380896.659999998</v>
      </c>
      <c r="L160" s="83">
        <f t="shared" si="0"/>
        <v>1215353</v>
      </c>
      <c r="M160" s="84">
        <f t="shared" si="0"/>
        <v>14231657.030000003</v>
      </c>
      <c r="N160" s="83">
        <f t="shared" si="0"/>
        <v>0</v>
      </c>
      <c r="O160" s="9"/>
      <c r="P160" s="9"/>
      <c r="Q160" s="8"/>
      <c r="R160" s="8"/>
      <c r="S160" s="8"/>
      <c r="T160" s="8"/>
      <c r="U160" s="8"/>
      <c r="V160" s="8"/>
      <c r="W160" s="8"/>
      <c r="X160" s="8"/>
      <c r="Y160" s="8"/>
      <c r="Z160" s="8"/>
    </row>
    <row r="161" spans="1:26" ht="15.75" customHeight="1" x14ac:dyDescent="0.2">
      <c r="A161" s="103"/>
      <c r="B161" s="104"/>
      <c r="C161" s="104"/>
      <c r="D161" s="104"/>
      <c r="E161" s="104"/>
      <c r="F161" s="104"/>
      <c r="G161" s="104"/>
      <c r="H161" s="104"/>
      <c r="I161" s="104"/>
      <c r="J161" s="85"/>
      <c r="K161" s="86"/>
      <c r="L161" s="85"/>
      <c r="M161" s="86"/>
      <c r="N161" s="50"/>
      <c r="O161" s="87"/>
      <c r="P161" s="87"/>
      <c r="Q161" s="8"/>
      <c r="R161" s="8"/>
      <c r="S161" s="8"/>
      <c r="T161" s="8"/>
      <c r="U161" s="8"/>
      <c r="V161" s="8"/>
      <c r="W161" s="8"/>
      <c r="X161" s="8"/>
      <c r="Y161" s="8"/>
      <c r="Z161" s="8"/>
    </row>
    <row r="162" spans="1:26" ht="15.75" customHeight="1" x14ac:dyDescent="0.2">
      <c r="A162" s="88" t="s">
        <v>371</v>
      </c>
      <c r="B162" s="56"/>
      <c r="C162" s="56"/>
      <c r="D162" s="56"/>
      <c r="E162" s="56"/>
      <c r="F162" s="56"/>
      <c r="G162" s="56"/>
      <c r="H162" s="56"/>
      <c r="I162" s="56"/>
      <c r="J162" s="85"/>
      <c r="K162" s="86"/>
      <c r="L162" s="85"/>
      <c r="M162" s="86"/>
      <c r="N162" s="50"/>
      <c r="O162" s="56"/>
      <c r="P162" s="56"/>
      <c r="Q162" s="8"/>
      <c r="R162" s="8"/>
      <c r="S162" s="8"/>
      <c r="T162" s="8"/>
      <c r="U162" s="8"/>
      <c r="V162" s="8"/>
      <c r="W162" s="8"/>
      <c r="X162" s="8"/>
      <c r="Y162" s="8"/>
      <c r="Z162" s="8"/>
    </row>
    <row r="163" spans="1:26" ht="15.75" customHeight="1" x14ac:dyDescent="0.2">
      <c r="A163" s="56"/>
      <c r="B163" s="56"/>
      <c r="C163" s="56"/>
      <c r="D163" s="56"/>
      <c r="E163" s="56"/>
      <c r="F163" s="56"/>
      <c r="G163" s="56"/>
      <c r="H163" s="56"/>
      <c r="I163" s="56"/>
      <c r="J163" s="85"/>
      <c r="K163" s="86"/>
      <c r="L163" s="85"/>
      <c r="M163" s="86"/>
      <c r="N163" s="50"/>
      <c r="O163" s="56"/>
      <c r="P163" s="56"/>
      <c r="Q163" s="8"/>
      <c r="R163" s="8"/>
      <c r="S163" s="8"/>
      <c r="T163" s="8"/>
      <c r="U163" s="8"/>
      <c r="V163" s="8"/>
      <c r="W163" s="8"/>
      <c r="X163" s="8"/>
      <c r="Y163" s="8"/>
      <c r="Z163" s="8"/>
    </row>
    <row r="164" spans="1:26" ht="16.5" customHeight="1" x14ac:dyDescent="0.2">
      <c r="A164" s="89" t="s">
        <v>364</v>
      </c>
      <c r="B164" s="90"/>
      <c r="C164" s="91"/>
      <c r="D164" s="91"/>
      <c r="E164" s="90"/>
      <c r="F164" s="90"/>
      <c r="G164" s="92"/>
      <c r="H164" s="92"/>
      <c r="I164" s="92"/>
      <c r="J164" s="67"/>
      <c r="K164" s="69"/>
      <c r="L164" s="67"/>
      <c r="M164" s="69"/>
      <c r="N164" s="50"/>
      <c r="O164" s="92"/>
      <c r="P164" s="92"/>
      <c r="Q164" s="8"/>
      <c r="R164" s="8"/>
      <c r="S164" s="8"/>
      <c r="T164" s="8"/>
      <c r="U164" s="8"/>
      <c r="V164" s="8"/>
      <c r="W164" s="8"/>
      <c r="X164" s="8"/>
      <c r="Y164" s="8"/>
      <c r="Z164" s="8"/>
    </row>
    <row r="165" spans="1:26" ht="16.5" customHeight="1" x14ac:dyDescent="0.2">
      <c r="A165" s="89" t="s">
        <v>365</v>
      </c>
      <c r="B165" s="90"/>
      <c r="C165" s="91"/>
      <c r="D165" s="91"/>
      <c r="E165" s="90"/>
      <c r="F165" s="90"/>
      <c r="G165" s="92"/>
      <c r="H165" s="92"/>
      <c r="I165" s="92"/>
      <c r="J165" s="67"/>
      <c r="K165" s="69"/>
      <c r="L165" s="67"/>
      <c r="M165" s="69"/>
      <c r="N165" s="50"/>
      <c r="O165" s="92"/>
      <c r="P165" s="92"/>
      <c r="Q165" s="8"/>
      <c r="R165" s="8"/>
      <c r="S165" s="8"/>
      <c r="T165" s="8"/>
      <c r="U165" s="8"/>
      <c r="V165" s="8"/>
      <c r="W165" s="8"/>
      <c r="X165" s="8"/>
      <c r="Y165" s="8"/>
      <c r="Z165" s="8"/>
    </row>
    <row r="166" spans="1:26" ht="15" customHeight="1" x14ac:dyDescent="0.2">
      <c r="A166" s="89" t="s">
        <v>366</v>
      </c>
      <c r="B166" s="90"/>
      <c r="C166" s="91"/>
      <c r="D166" s="91"/>
      <c r="E166" s="90"/>
      <c r="F166" s="90"/>
      <c r="G166" s="92"/>
      <c r="H166" s="92"/>
      <c r="I166" s="92"/>
      <c r="J166" s="67"/>
      <c r="K166" s="69"/>
      <c r="L166" s="67"/>
      <c r="M166" s="69"/>
      <c r="N166" s="50"/>
      <c r="O166" s="92"/>
      <c r="P166" s="92"/>
      <c r="Q166" s="8"/>
      <c r="R166" s="8"/>
      <c r="S166" s="8"/>
      <c r="T166" s="8"/>
      <c r="U166" s="8"/>
      <c r="V166" s="8"/>
      <c r="W166" s="8"/>
      <c r="X166" s="8"/>
      <c r="Y166" s="8"/>
      <c r="Z166" s="8"/>
    </row>
    <row r="167" spans="1:26" ht="15.75" customHeight="1" x14ac:dyDescent="0.2">
      <c r="A167" s="89" t="s">
        <v>367</v>
      </c>
      <c r="B167" s="92"/>
      <c r="C167" s="92"/>
      <c r="D167" s="92"/>
      <c r="E167" s="92"/>
      <c r="F167" s="92"/>
      <c r="G167" s="92"/>
      <c r="H167" s="92"/>
      <c r="I167" s="92"/>
      <c r="J167" s="93"/>
      <c r="K167" s="94"/>
      <c r="L167" s="93"/>
      <c r="M167" s="94"/>
      <c r="N167" s="50"/>
      <c r="O167" s="92"/>
      <c r="P167" s="92"/>
      <c r="Q167" s="8"/>
      <c r="R167" s="8"/>
      <c r="S167" s="8"/>
      <c r="T167" s="8"/>
      <c r="U167" s="8"/>
      <c r="V167" s="8"/>
      <c r="W167" s="8"/>
      <c r="X167" s="8"/>
      <c r="Y167" s="8"/>
      <c r="Z167" s="8"/>
    </row>
    <row r="168" spans="1:26" ht="11.25" customHeight="1" x14ac:dyDescent="0.2">
      <c r="A168" s="89" t="s">
        <v>368</v>
      </c>
      <c r="B168" s="92"/>
      <c r="C168" s="92"/>
      <c r="D168" s="92"/>
      <c r="E168" s="92"/>
      <c r="F168" s="92"/>
      <c r="G168" s="92"/>
      <c r="H168" s="92"/>
      <c r="I168" s="92"/>
      <c r="J168" s="93"/>
      <c r="K168" s="94"/>
      <c r="L168" s="93"/>
      <c r="M168" s="94"/>
      <c r="N168" s="50"/>
      <c r="O168" s="92"/>
      <c r="P168" s="92"/>
      <c r="Q168" s="8"/>
      <c r="R168" s="8"/>
      <c r="S168" s="8"/>
      <c r="T168" s="8"/>
      <c r="U168" s="8"/>
      <c r="V168" s="8"/>
      <c r="W168" s="8"/>
      <c r="X168" s="8"/>
      <c r="Y168" s="8"/>
      <c r="Z168" s="8"/>
    </row>
    <row r="169" spans="1:26" ht="11.25" customHeight="1" x14ac:dyDescent="0.2">
      <c r="A169" s="89" t="s">
        <v>369</v>
      </c>
      <c r="B169" s="92"/>
      <c r="C169" s="92"/>
      <c r="D169" s="92"/>
      <c r="E169" s="92"/>
      <c r="F169" s="92"/>
      <c r="G169" s="92"/>
      <c r="H169" s="92"/>
      <c r="I169" s="92"/>
      <c r="J169" s="93"/>
      <c r="K169" s="94"/>
      <c r="L169" s="93"/>
      <c r="M169" s="94"/>
      <c r="N169" s="50"/>
      <c r="O169" s="92"/>
      <c r="P169" s="92"/>
      <c r="Q169" s="8"/>
      <c r="R169" s="8"/>
      <c r="S169" s="8"/>
      <c r="T169" s="8"/>
      <c r="U169" s="8"/>
      <c r="V169" s="8"/>
      <c r="W169" s="8"/>
      <c r="X169" s="8"/>
      <c r="Y169" s="8"/>
      <c r="Z169" s="8"/>
    </row>
    <row r="170" spans="1:26" ht="19.5" customHeight="1" x14ac:dyDescent="0.2">
      <c r="A170" s="89" t="s">
        <v>370</v>
      </c>
      <c r="B170" s="90"/>
      <c r="C170" s="91"/>
      <c r="D170" s="91"/>
      <c r="E170" s="90"/>
      <c r="F170" s="90"/>
      <c r="G170" s="92"/>
      <c r="H170" s="92"/>
      <c r="I170" s="92"/>
      <c r="J170" s="67"/>
      <c r="K170" s="69"/>
      <c r="L170" s="67"/>
      <c r="M170" s="69"/>
      <c r="N170" s="50"/>
      <c r="O170" s="92"/>
      <c r="P170" s="92"/>
      <c r="Q170" s="8"/>
      <c r="R170" s="8"/>
      <c r="S170" s="8"/>
      <c r="T170" s="8"/>
      <c r="U170" s="8"/>
      <c r="V170" s="8"/>
      <c r="W170" s="8"/>
      <c r="X170" s="8"/>
      <c r="Y170" s="8"/>
      <c r="Z170" s="8"/>
    </row>
    <row r="171" spans="1:26" ht="11.25" customHeight="1" x14ac:dyDescent="0.2">
      <c r="A171" s="92"/>
      <c r="B171" s="95"/>
      <c r="C171" s="56"/>
      <c r="D171" s="56"/>
      <c r="E171" s="95"/>
      <c r="F171" s="95"/>
      <c r="G171" s="7"/>
      <c r="H171" s="7"/>
      <c r="I171" s="7"/>
      <c r="J171" s="67"/>
      <c r="K171" s="69"/>
      <c r="L171" s="67"/>
      <c r="M171" s="69"/>
      <c r="N171" s="50"/>
      <c r="O171" s="7"/>
      <c r="P171" s="7"/>
      <c r="Q171" s="8"/>
      <c r="R171" s="8"/>
      <c r="S171" s="8"/>
      <c r="T171" s="8"/>
      <c r="U171" s="8"/>
      <c r="V171" s="8"/>
      <c r="W171" s="8"/>
      <c r="X171" s="8"/>
      <c r="Y171" s="8"/>
      <c r="Z171" s="8"/>
    </row>
    <row r="172" spans="1:26" ht="11.25" customHeight="1" x14ac:dyDescent="0.2">
      <c r="A172" s="89"/>
      <c r="B172" s="95"/>
      <c r="C172" s="56"/>
      <c r="D172" s="56"/>
      <c r="E172" s="95"/>
      <c r="F172" s="96"/>
      <c r="G172" s="8"/>
      <c r="H172" s="8"/>
      <c r="I172" s="8"/>
      <c r="J172" s="97"/>
      <c r="K172" s="98"/>
      <c r="L172" s="97"/>
      <c r="M172" s="98"/>
      <c r="N172" s="50"/>
      <c r="O172" s="7"/>
      <c r="P172" s="7"/>
      <c r="Q172" s="8"/>
      <c r="R172" s="8"/>
      <c r="S172" s="8"/>
      <c r="T172" s="8"/>
      <c r="U172" s="8"/>
      <c r="V172" s="8"/>
      <c r="W172" s="8"/>
      <c r="X172" s="8"/>
      <c r="Y172" s="8"/>
      <c r="Z172" s="8"/>
    </row>
    <row r="173" spans="1:26" ht="11.25" customHeight="1" x14ac:dyDescent="0.2">
      <c r="A173" s="89"/>
      <c r="B173" s="95"/>
      <c r="C173" s="56"/>
      <c r="D173" s="56"/>
      <c r="E173" s="95"/>
      <c r="F173" s="95"/>
      <c r="G173" s="8"/>
      <c r="H173" s="8"/>
      <c r="I173" s="8"/>
      <c r="J173" s="97"/>
      <c r="K173" s="98"/>
      <c r="L173" s="97"/>
      <c r="M173" s="98"/>
      <c r="N173" s="50"/>
      <c r="O173" s="7"/>
      <c r="P173" s="7"/>
      <c r="Q173" s="8"/>
      <c r="R173" s="8"/>
      <c r="S173" s="8"/>
      <c r="T173" s="8"/>
      <c r="U173" s="8"/>
      <c r="V173" s="8"/>
      <c r="W173" s="8"/>
      <c r="X173" s="8"/>
      <c r="Y173" s="8"/>
      <c r="Z173" s="8"/>
    </row>
    <row r="174" spans="1:26" ht="11.25" customHeight="1" x14ac:dyDescent="0.2">
      <c r="A174" s="89"/>
      <c r="B174" s="95"/>
      <c r="C174" s="56"/>
      <c r="D174" s="56"/>
      <c r="E174" s="95"/>
      <c r="F174" s="95"/>
      <c r="G174" s="8"/>
      <c r="H174" s="8"/>
      <c r="I174" s="8"/>
      <c r="J174" s="97"/>
      <c r="K174" s="98"/>
      <c r="L174" s="97"/>
      <c r="M174" s="98"/>
      <c r="N174" s="50"/>
      <c r="O174" s="7"/>
      <c r="P174" s="7"/>
      <c r="Q174" s="8"/>
      <c r="R174" s="8"/>
      <c r="S174" s="8"/>
      <c r="T174" s="8"/>
      <c r="U174" s="8"/>
      <c r="V174" s="8"/>
      <c r="W174" s="8"/>
      <c r="X174" s="8"/>
      <c r="Y174" s="8"/>
      <c r="Z174" s="8"/>
    </row>
    <row r="175" spans="1:26" ht="11.25" customHeight="1" x14ac:dyDescent="0.2">
      <c r="A175" s="89"/>
      <c r="B175" s="95"/>
      <c r="C175" s="56"/>
      <c r="D175" s="56"/>
      <c r="E175" s="95"/>
      <c r="F175" s="95"/>
      <c r="G175" s="8"/>
      <c r="H175" s="8"/>
      <c r="I175" s="8"/>
      <c r="J175" s="97"/>
      <c r="K175" s="98"/>
      <c r="L175" s="97"/>
      <c r="M175" s="98"/>
      <c r="N175" s="8"/>
      <c r="O175" s="7"/>
      <c r="P175" s="7"/>
      <c r="Q175" s="8"/>
      <c r="R175" s="8"/>
      <c r="S175" s="8"/>
      <c r="T175" s="8"/>
      <c r="U175" s="8"/>
      <c r="V175" s="8"/>
      <c r="W175" s="8"/>
      <c r="X175" s="8"/>
      <c r="Y175" s="8"/>
      <c r="Z175" s="8"/>
    </row>
    <row r="176" spans="1:26" ht="11.25" customHeight="1" x14ac:dyDescent="0.2">
      <c r="A176" s="89"/>
      <c r="B176" s="95"/>
      <c r="C176" s="56"/>
      <c r="D176" s="56"/>
      <c r="E176" s="95"/>
      <c r="F176" s="95"/>
      <c r="G176" s="8"/>
      <c r="H176" s="8"/>
      <c r="I176" s="8"/>
      <c r="J176" s="97"/>
      <c r="K176" s="98"/>
      <c r="L176" s="97"/>
      <c r="M176" s="98"/>
      <c r="N176" s="8"/>
      <c r="O176" s="7"/>
      <c r="P176" s="7"/>
      <c r="Q176" s="8"/>
      <c r="R176" s="8"/>
      <c r="S176" s="8"/>
      <c r="T176" s="8"/>
      <c r="U176" s="8"/>
      <c r="V176" s="8"/>
      <c r="W176" s="8"/>
      <c r="X176" s="8"/>
      <c r="Y176" s="8"/>
      <c r="Z176" s="8"/>
    </row>
    <row r="177" spans="1:26" ht="11.25" customHeight="1" x14ac:dyDescent="0.2">
      <c r="A177" s="89"/>
      <c r="B177" s="95"/>
      <c r="C177" s="56"/>
      <c r="D177" s="56"/>
      <c r="E177" s="95"/>
      <c r="F177" s="95"/>
      <c r="G177" s="8"/>
      <c r="H177" s="8"/>
      <c r="I177" s="8"/>
      <c r="J177" s="97"/>
      <c r="K177" s="98"/>
      <c r="L177" s="97"/>
      <c r="M177" s="98"/>
      <c r="N177" s="8"/>
      <c r="O177" s="7"/>
      <c r="P177" s="7"/>
      <c r="Q177" s="8"/>
      <c r="R177" s="8"/>
      <c r="S177" s="8"/>
      <c r="T177" s="8"/>
      <c r="U177" s="8"/>
      <c r="V177" s="8"/>
      <c r="W177" s="8"/>
      <c r="X177" s="8"/>
      <c r="Y177" s="8"/>
      <c r="Z177" s="8"/>
    </row>
    <row r="178" spans="1:26" ht="11.25" customHeight="1" x14ac:dyDescent="0.2">
      <c r="A178" s="89"/>
      <c r="B178" s="8"/>
      <c r="C178" s="8"/>
      <c r="D178" s="8"/>
      <c r="E178" s="95"/>
      <c r="F178" s="95"/>
      <c r="G178" s="8"/>
      <c r="H178" s="8"/>
      <c r="I178" s="8"/>
      <c r="J178" s="97"/>
      <c r="K178" s="98"/>
      <c r="L178" s="97"/>
      <c r="M178" s="98"/>
      <c r="N178" s="8"/>
      <c r="O178" s="8"/>
      <c r="P178" s="8"/>
      <c r="Q178" s="8"/>
      <c r="R178" s="8"/>
      <c r="S178" s="8"/>
      <c r="T178" s="8"/>
      <c r="U178" s="8"/>
      <c r="V178" s="8"/>
      <c r="W178" s="8"/>
      <c r="X178" s="8"/>
      <c r="Y178" s="8"/>
      <c r="Z178" s="8"/>
    </row>
    <row r="179" spans="1:26" ht="11.25" customHeight="1" x14ac:dyDescent="0.2">
      <c r="A179" s="89"/>
      <c r="B179" s="8"/>
      <c r="C179" s="8"/>
      <c r="D179" s="8"/>
      <c r="E179" s="95"/>
      <c r="F179" s="95"/>
      <c r="G179" s="8"/>
      <c r="H179" s="8"/>
      <c r="I179" s="8"/>
      <c r="J179" s="97"/>
      <c r="K179" s="98"/>
      <c r="L179" s="97"/>
      <c r="M179" s="98"/>
      <c r="N179" s="8"/>
      <c r="O179" s="8"/>
      <c r="P179" s="8"/>
      <c r="Q179" s="8"/>
      <c r="R179" s="8"/>
      <c r="S179" s="8"/>
      <c r="T179" s="8"/>
      <c r="U179" s="8"/>
      <c r="V179" s="8"/>
      <c r="W179" s="8"/>
      <c r="X179" s="8"/>
      <c r="Y179" s="8"/>
      <c r="Z179" s="8"/>
    </row>
    <row r="180" spans="1:26" ht="11.25" customHeight="1" x14ac:dyDescent="0.2">
      <c r="A180" s="89"/>
      <c r="B180" s="8"/>
      <c r="C180" s="8"/>
      <c r="D180" s="8"/>
      <c r="E180" s="95"/>
      <c r="F180" s="95"/>
      <c r="G180" s="8"/>
      <c r="H180" s="8"/>
      <c r="I180" s="8"/>
      <c r="J180" s="97"/>
      <c r="K180" s="98"/>
      <c r="L180" s="97"/>
      <c r="M180" s="98"/>
      <c r="N180" s="8"/>
      <c r="O180" s="8"/>
      <c r="P180" s="8"/>
      <c r="Q180" s="8"/>
      <c r="R180" s="8"/>
      <c r="S180" s="8"/>
      <c r="T180" s="8"/>
      <c r="U180" s="8"/>
      <c r="V180" s="8"/>
      <c r="W180" s="8"/>
      <c r="X180" s="8"/>
      <c r="Y180" s="8"/>
      <c r="Z180" s="8"/>
    </row>
    <row r="181" spans="1:26" ht="11.25" customHeight="1" x14ac:dyDescent="0.2">
      <c r="A181" s="89"/>
      <c r="B181" s="8"/>
      <c r="C181" s="8"/>
      <c r="D181" s="8"/>
      <c r="E181" s="95"/>
      <c r="F181" s="95"/>
      <c r="G181" s="8"/>
      <c r="H181" s="8"/>
      <c r="I181" s="8"/>
      <c r="J181" s="97"/>
      <c r="K181" s="98"/>
      <c r="L181" s="97"/>
      <c r="M181" s="98"/>
      <c r="N181" s="8"/>
      <c r="O181" s="8"/>
      <c r="P181" s="8"/>
      <c r="Q181" s="8"/>
      <c r="R181" s="8"/>
      <c r="S181" s="8"/>
      <c r="T181" s="8"/>
      <c r="U181" s="8"/>
      <c r="V181" s="8"/>
      <c r="W181" s="8"/>
      <c r="X181" s="8"/>
      <c r="Y181" s="8"/>
      <c r="Z181" s="8"/>
    </row>
    <row r="182" spans="1:26" ht="11.25" customHeight="1" x14ac:dyDescent="0.2">
      <c r="A182" s="89"/>
      <c r="B182" s="8"/>
      <c r="C182" s="8"/>
      <c r="D182" s="8"/>
      <c r="E182" s="95"/>
      <c r="F182" s="95"/>
      <c r="G182" s="8"/>
      <c r="H182" s="8"/>
      <c r="I182" s="8"/>
      <c r="J182" s="97"/>
      <c r="K182" s="98"/>
      <c r="L182" s="97"/>
      <c r="M182" s="98"/>
      <c r="N182" s="8"/>
      <c r="O182" s="8"/>
      <c r="P182" s="8"/>
      <c r="Q182" s="8"/>
      <c r="R182" s="8"/>
      <c r="S182" s="8"/>
      <c r="T182" s="8"/>
      <c r="U182" s="8"/>
      <c r="V182" s="8"/>
      <c r="W182" s="8"/>
      <c r="X182" s="8"/>
      <c r="Y182" s="8"/>
      <c r="Z182" s="8"/>
    </row>
    <row r="183" spans="1:26" ht="11.25" customHeight="1" x14ac:dyDescent="0.2">
      <c r="A183" s="89"/>
      <c r="B183" s="8"/>
      <c r="C183" s="8"/>
      <c r="D183" s="8"/>
      <c r="E183" s="95"/>
      <c r="F183" s="95"/>
      <c r="G183" s="8"/>
      <c r="H183" s="8"/>
      <c r="I183" s="8"/>
      <c r="J183" s="97"/>
      <c r="K183" s="98"/>
      <c r="L183" s="97"/>
      <c r="M183" s="98"/>
      <c r="N183" s="8"/>
      <c r="O183" s="8"/>
      <c r="P183" s="8"/>
      <c r="Q183" s="8"/>
      <c r="R183" s="8"/>
      <c r="S183" s="8"/>
      <c r="T183" s="8"/>
      <c r="U183" s="8"/>
      <c r="V183" s="8"/>
      <c r="W183" s="8"/>
      <c r="X183" s="8"/>
      <c r="Y183" s="8"/>
      <c r="Z183" s="8"/>
    </row>
    <row r="184" spans="1:26" ht="11.25" customHeight="1" x14ac:dyDescent="0.2">
      <c r="A184" s="89"/>
      <c r="B184" s="8"/>
      <c r="C184" s="8"/>
      <c r="D184" s="8"/>
      <c r="E184" s="95"/>
      <c r="F184" s="95"/>
      <c r="G184" s="8"/>
      <c r="H184" s="8"/>
      <c r="I184" s="8"/>
      <c r="J184" s="97"/>
      <c r="K184" s="98"/>
      <c r="L184" s="97"/>
      <c r="M184" s="98"/>
      <c r="N184" s="8"/>
      <c r="O184" s="8"/>
      <c r="P184" s="8"/>
      <c r="Q184" s="8"/>
      <c r="R184" s="8"/>
      <c r="S184" s="8"/>
      <c r="T184" s="8"/>
      <c r="U184" s="8"/>
      <c r="V184" s="8"/>
      <c r="W184" s="8"/>
      <c r="X184" s="8"/>
      <c r="Y184" s="8"/>
      <c r="Z184" s="8"/>
    </row>
    <row r="185" spans="1:26" ht="11.25" customHeight="1" x14ac:dyDescent="0.2">
      <c r="A185" s="89"/>
      <c r="B185" s="8"/>
      <c r="C185" s="8"/>
      <c r="D185" s="8"/>
      <c r="E185" s="95"/>
      <c r="F185" s="95"/>
      <c r="G185" s="8"/>
      <c r="H185" s="8"/>
      <c r="I185" s="8"/>
      <c r="J185" s="97"/>
      <c r="K185" s="98"/>
      <c r="L185" s="97"/>
      <c r="M185" s="98"/>
      <c r="N185" s="8"/>
      <c r="O185" s="8"/>
      <c r="P185" s="8"/>
      <c r="Q185" s="8"/>
      <c r="R185" s="8"/>
      <c r="S185" s="8"/>
      <c r="T185" s="8"/>
      <c r="U185" s="8"/>
      <c r="V185" s="8"/>
      <c r="W185" s="8"/>
      <c r="X185" s="8"/>
      <c r="Y185" s="8"/>
      <c r="Z185" s="8"/>
    </row>
    <row r="186" spans="1:26" ht="11.25" customHeight="1" x14ac:dyDescent="0.2">
      <c r="A186" s="89"/>
      <c r="B186" s="8"/>
      <c r="C186" s="8"/>
      <c r="D186" s="8"/>
      <c r="E186" s="95"/>
      <c r="F186" s="95"/>
      <c r="G186" s="8"/>
      <c r="H186" s="8"/>
      <c r="I186" s="8"/>
      <c r="J186" s="97"/>
      <c r="K186" s="98"/>
      <c r="L186" s="97"/>
      <c r="M186" s="98"/>
      <c r="N186" s="8"/>
      <c r="O186" s="8"/>
      <c r="P186" s="8"/>
      <c r="Q186" s="8"/>
      <c r="R186" s="8"/>
      <c r="S186" s="8"/>
      <c r="T186" s="8"/>
      <c r="U186" s="8"/>
      <c r="V186" s="8"/>
      <c r="W186" s="8"/>
      <c r="X186" s="8"/>
      <c r="Y186" s="8"/>
      <c r="Z186" s="8"/>
    </row>
    <row r="187" spans="1:26" ht="11.25" customHeight="1" x14ac:dyDescent="0.2">
      <c r="A187" s="89"/>
      <c r="B187" s="8"/>
      <c r="C187" s="8"/>
      <c r="D187" s="8"/>
      <c r="E187" s="95"/>
      <c r="F187" s="95"/>
      <c r="G187" s="8"/>
      <c r="H187" s="8"/>
      <c r="I187" s="8"/>
      <c r="J187" s="97"/>
      <c r="K187" s="98"/>
      <c r="L187" s="97"/>
      <c r="M187" s="98"/>
      <c r="N187" s="8"/>
      <c r="O187" s="8"/>
      <c r="P187" s="8"/>
      <c r="Q187" s="8"/>
      <c r="R187" s="8"/>
      <c r="S187" s="8"/>
      <c r="T187" s="8"/>
      <c r="U187" s="8"/>
      <c r="V187" s="8"/>
      <c r="W187" s="8"/>
      <c r="X187" s="8"/>
      <c r="Y187" s="8"/>
      <c r="Z187" s="8"/>
    </row>
    <row r="188" spans="1:26" ht="11.25" customHeight="1" x14ac:dyDescent="0.2">
      <c r="A188" s="89"/>
      <c r="B188" s="8"/>
      <c r="C188" s="8"/>
      <c r="D188" s="8"/>
      <c r="E188" s="95"/>
      <c r="F188" s="95"/>
      <c r="G188" s="8"/>
      <c r="H188" s="8"/>
      <c r="I188" s="8"/>
      <c r="J188" s="97"/>
      <c r="K188" s="98"/>
      <c r="L188" s="97"/>
      <c r="M188" s="98"/>
      <c r="N188" s="8"/>
      <c r="O188" s="8"/>
      <c r="P188" s="8"/>
      <c r="Q188" s="8"/>
      <c r="R188" s="8"/>
      <c r="S188" s="8"/>
      <c r="T188" s="8"/>
      <c r="U188" s="8"/>
      <c r="V188" s="8"/>
      <c r="W188" s="8"/>
      <c r="X188" s="8"/>
      <c r="Y188" s="8"/>
      <c r="Z188" s="8"/>
    </row>
    <row r="189" spans="1:26" ht="11.25" customHeight="1" x14ac:dyDescent="0.2">
      <c r="A189" s="89"/>
      <c r="B189" s="8"/>
      <c r="C189" s="8"/>
      <c r="D189" s="8"/>
      <c r="E189" s="7"/>
      <c r="F189" s="7"/>
      <c r="G189" s="8"/>
      <c r="H189" s="8"/>
      <c r="I189" s="8"/>
      <c r="J189" s="99"/>
      <c r="K189" s="100"/>
      <c r="L189" s="99"/>
      <c r="M189" s="100"/>
      <c r="N189" s="8"/>
      <c r="O189" s="8"/>
      <c r="P189" s="8"/>
      <c r="Q189" s="8"/>
      <c r="R189" s="8"/>
      <c r="S189" s="8"/>
      <c r="T189" s="8"/>
      <c r="U189" s="8"/>
      <c r="V189" s="8"/>
      <c r="W189" s="8"/>
      <c r="X189" s="8"/>
      <c r="Y189" s="8"/>
      <c r="Z189" s="8"/>
    </row>
    <row r="190" spans="1:26" ht="11.25" customHeight="1" x14ac:dyDescent="0.2">
      <c r="A190" s="89"/>
      <c r="B190" s="8"/>
      <c r="C190" s="8"/>
      <c r="D190" s="8"/>
      <c r="E190" s="7"/>
      <c r="F190" s="7"/>
      <c r="G190" s="8"/>
      <c r="H190" s="8"/>
      <c r="I190" s="8"/>
      <c r="J190" s="99"/>
      <c r="K190" s="100"/>
      <c r="L190" s="99"/>
      <c r="M190" s="100"/>
      <c r="N190" s="8"/>
      <c r="O190" s="8"/>
      <c r="P190" s="8"/>
      <c r="Q190" s="8"/>
      <c r="R190" s="8"/>
      <c r="S190" s="8"/>
      <c r="T190" s="8"/>
      <c r="U190" s="8"/>
      <c r="V190" s="8"/>
      <c r="W190" s="8"/>
      <c r="X190" s="8"/>
      <c r="Y190" s="8"/>
      <c r="Z190" s="8"/>
    </row>
    <row r="191" spans="1:26" ht="11.25" customHeight="1" x14ac:dyDescent="0.2">
      <c r="A191" s="89"/>
      <c r="B191" s="8"/>
      <c r="C191" s="8"/>
      <c r="D191" s="8"/>
      <c r="E191" s="7"/>
      <c r="F191" s="7"/>
      <c r="G191" s="8"/>
      <c r="H191" s="8"/>
      <c r="I191" s="8"/>
      <c r="J191" s="99"/>
      <c r="K191" s="100"/>
      <c r="L191" s="99"/>
      <c r="M191" s="100"/>
      <c r="N191" s="8"/>
      <c r="O191" s="8"/>
      <c r="P191" s="8"/>
      <c r="Q191" s="8"/>
      <c r="R191" s="8"/>
      <c r="S191" s="8"/>
      <c r="T191" s="8"/>
      <c r="U191" s="8"/>
      <c r="V191" s="8"/>
      <c r="W191" s="8"/>
      <c r="X191" s="8"/>
      <c r="Y191" s="8"/>
      <c r="Z191" s="8"/>
    </row>
    <row r="192" spans="1:26" ht="11.25" customHeight="1" x14ac:dyDescent="0.2">
      <c r="A192" s="89"/>
      <c r="B192" s="8"/>
      <c r="C192" s="8"/>
      <c r="D192" s="8"/>
      <c r="E192" s="7"/>
      <c r="F192" s="7"/>
      <c r="G192" s="8"/>
      <c r="H192" s="8"/>
      <c r="I192" s="8"/>
      <c r="J192" s="99"/>
      <c r="K192" s="100"/>
      <c r="L192" s="99"/>
      <c r="M192" s="100"/>
      <c r="N192" s="8"/>
      <c r="O192" s="8"/>
      <c r="P192" s="8"/>
      <c r="Q192" s="8"/>
      <c r="R192" s="8"/>
      <c r="S192" s="8"/>
      <c r="T192" s="8"/>
      <c r="U192" s="8"/>
      <c r="V192" s="8"/>
      <c r="W192" s="8"/>
      <c r="X192" s="8"/>
      <c r="Y192" s="8"/>
      <c r="Z192" s="8"/>
    </row>
    <row r="193" spans="1:26" ht="11.25" customHeight="1" x14ac:dyDescent="0.2">
      <c r="A193" s="89"/>
      <c r="B193" s="8"/>
      <c r="C193" s="8"/>
      <c r="D193" s="8"/>
      <c r="E193" s="7"/>
      <c r="F193" s="7"/>
      <c r="G193" s="8"/>
      <c r="H193" s="8"/>
      <c r="I193" s="8"/>
      <c r="J193" s="99"/>
      <c r="K193" s="100"/>
      <c r="L193" s="99"/>
      <c r="M193" s="100"/>
      <c r="N193" s="8"/>
      <c r="O193" s="8"/>
      <c r="P193" s="8"/>
      <c r="Q193" s="8"/>
      <c r="R193" s="8"/>
      <c r="S193" s="8"/>
      <c r="T193" s="8"/>
      <c r="U193" s="8"/>
      <c r="V193" s="8"/>
      <c r="W193" s="8"/>
      <c r="X193" s="8"/>
      <c r="Y193" s="8"/>
      <c r="Z193" s="8"/>
    </row>
    <row r="194" spans="1:26" ht="11.25" customHeight="1" x14ac:dyDescent="0.2">
      <c r="A194" s="89"/>
      <c r="B194" s="8"/>
      <c r="C194" s="8"/>
      <c r="D194" s="8"/>
      <c r="E194" s="8"/>
      <c r="F194" s="8"/>
      <c r="G194" s="8"/>
      <c r="H194" s="8"/>
      <c r="I194" s="8"/>
      <c r="J194" s="99"/>
      <c r="K194" s="100"/>
      <c r="L194" s="99"/>
      <c r="M194" s="100"/>
      <c r="N194" s="8"/>
      <c r="O194" s="8"/>
      <c r="P194" s="8"/>
      <c r="Q194" s="8"/>
      <c r="R194" s="8"/>
      <c r="S194" s="8"/>
      <c r="T194" s="8"/>
      <c r="U194" s="8"/>
      <c r="V194" s="8"/>
      <c r="W194" s="8"/>
      <c r="X194" s="8"/>
      <c r="Y194" s="8"/>
      <c r="Z194" s="8"/>
    </row>
    <row r="195" spans="1:26" ht="11.25" customHeight="1" x14ac:dyDescent="0.2">
      <c r="A195" s="89"/>
      <c r="B195" s="8"/>
      <c r="C195" s="8"/>
      <c r="D195" s="8"/>
      <c r="E195" s="8"/>
      <c r="F195" s="8"/>
      <c r="G195" s="8"/>
      <c r="H195" s="8"/>
      <c r="I195" s="8"/>
      <c r="J195" s="99"/>
      <c r="K195" s="100"/>
      <c r="L195" s="99"/>
      <c r="M195" s="100"/>
      <c r="N195" s="8"/>
      <c r="O195" s="8"/>
      <c r="P195" s="8"/>
      <c r="Q195" s="8"/>
      <c r="R195" s="8"/>
      <c r="S195" s="8"/>
      <c r="T195" s="8"/>
      <c r="U195" s="8"/>
      <c r="V195" s="8"/>
      <c r="W195" s="8"/>
      <c r="X195" s="8"/>
      <c r="Y195" s="8"/>
      <c r="Z195" s="8"/>
    </row>
    <row r="196" spans="1:26" ht="11.25" customHeight="1" x14ac:dyDescent="0.2">
      <c r="A196" s="89"/>
      <c r="B196" s="8"/>
      <c r="C196" s="8"/>
      <c r="D196" s="8"/>
      <c r="E196" s="8"/>
      <c r="F196" s="8"/>
      <c r="G196" s="8"/>
      <c r="H196" s="8"/>
      <c r="I196" s="8"/>
      <c r="J196" s="99"/>
      <c r="K196" s="100"/>
      <c r="L196" s="99"/>
      <c r="M196" s="100"/>
      <c r="N196" s="8"/>
      <c r="O196" s="8"/>
      <c r="P196" s="8"/>
      <c r="Q196" s="8"/>
      <c r="R196" s="8"/>
      <c r="S196" s="8"/>
      <c r="T196" s="8"/>
      <c r="U196" s="8"/>
      <c r="V196" s="8"/>
      <c r="W196" s="8"/>
      <c r="X196" s="8"/>
      <c r="Y196" s="8"/>
      <c r="Z196" s="8"/>
    </row>
    <row r="197" spans="1:26" ht="11.25" customHeight="1" x14ac:dyDescent="0.2">
      <c r="A197" s="89"/>
      <c r="B197" s="8"/>
      <c r="C197" s="8"/>
      <c r="D197" s="8"/>
      <c r="E197" s="8"/>
      <c r="F197" s="8"/>
      <c r="G197" s="8"/>
      <c r="H197" s="8"/>
      <c r="I197" s="8"/>
      <c r="J197" s="99"/>
      <c r="K197" s="100"/>
      <c r="L197" s="99"/>
      <c r="M197" s="100"/>
      <c r="N197" s="8"/>
      <c r="O197" s="8"/>
      <c r="P197" s="8"/>
      <c r="Q197" s="8"/>
      <c r="R197" s="8"/>
      <c r="S197" s="8"/>
      <c r="T197" s="8"/>
      <c r="U197" s="8"/>
      <c r="V197" s="8"/>
      <c r="W197" s="8"/>
      <c r="X197" s="8"/>
      <c r="Y197" s="8"/>
      <c r="Z197" s="8"/>
    </row>
    <row r="198" spans="1:26" ht="11.25" customHeight="1" x14ac:dyDescent="0.2">
      <c r="A198" s="89"/>
      <c r="B198" s="8"/>
      <c r="C198" s="8"/>
      <c r="D198" s="8"/>
      <c r="E198" s="8"/>
      <c r="F198" s="8"/>
      <c r="G198" s="8"/>
      <c r="H198" s="8"/>
      <c r="I198" s="8"/>
      <c r="J198" s="99"/>
      <c r="K198" s="100"/>
      <c r="L198" s="99"/>
      <c r="M198" s="100"/>
      <c r="N198" s="8"/>
      <c r="O198" s="8"/>
      <c r="P198" s="8"/>
      <c r="Q198" s="8"/>
      <c r="R198" s="8"/>
      <c r="S198" s="8"/>
      <c r="T198" s="8"/>
      <c r="U198" s="8"/>
      <c r="V198" s="8"/>
      <c r="W198" s="8"/>
      <c r="X198" s="8"/>
      <c r="Y198" s="8"/>
      <c r="Z198" s="8"/>
    </row>
    <row r="199" spans="1:26" ht="11.25" customHeight="1" x14ac:dyDescent="0.2">
      <c r="A199" s="89"/>
      <c r="B199" s="8"/>
      <c r="C199" s="8"/>
      <c r="D199" s="8"/>
      <c r="E199" s="8"/>
      <c r="F199" s="8"/>
      <c r="G199" s="8"/>
      <c r="H199" s="8"/>
      <c r="I199" s="8"/>
      <c r="J199" s="99"/>
      <c r="K199" s="100"/>
      <c r="L199" s="99"/>
      <c r="M199" s="100"/>
      <c r="N199" s="8"/>
      <c r="O199" s="8"/>
      <c r="P199" s="8"/>
      <c r="Q199" s="8"/>
      <c r="R199" s="8"/>
      <c r="S199" s="8"/>
      <c r="T199" s="8"/>
      <c r="U199" s="8"/>
      <c r="V199" s="8"/>
      <c r="W199" s="8"/>
      <c r="X199" s="8"/>
      <c r="Y199" s="8"/>
      <c r="Z199" s="8"/>
    </row>
    <row r="200" spans="1:26" ht="11.25" customHeight="1" x14ac:dyDescent="0.2">
      <c r="A200" s="89"/>
      <c r="B200" s="8"/>
      <c r="C200" s="8"/>
      <c r="D200" s="8"/>
      <c r="E200" s="8"/>
      <c r="F200" s="8"/>
      <c r="G200" s="8"/>
      <c r="H200" s="8"/>
      <c r="I200" s="8"/>
      <c r="J200" s="99"/>
      <c r="K200" s="100"/>
      <c r="L200" s="99"/>
      <c r="M200" s="100"/>
      <c r="N200" s="8"/>
      <c r="O200" s="8"/>
      <c r="P200" s="8"/>
      <c r="Q200" s="8"/>
      <c r="R200" s="8"/>
      <c r="S200" s="8"/>
      <c r="T200" s="8"/>
      <c r="U200" s="8"/>
      <c r="V200" s="8"/>
      <c r="W200" s="8"/>
      <c r="X200" s="8"/>
      <c r="Y200" s="8"/>
      <c r="Z200" s="8"/>
    </row>
    <row r="201" spans="1:26" ht="11.25" customHeight="1" x14ac:dyDescent="0.2">
      <c r="A201" s="89"/>
      <c r="B201" s="8"/>
      <c r="C201" s="8"/>
      <c r="D201" s="8"/>
      <c r="E201" s="8"/>
      <c r="F201" s="8"/>
      <c r="G201" s="8"/>
      <c r="H201" s="8"/>
      <c r="I201" s="8"/>
      <c r="J201" s="99"/>
      <c r="K201" s="100"/>
      <c r="L201" s="99"/>
      <c r="M201" s="100"/>
      <c r="N201" s="8"/>
      <c r="O201" s="8"/>
      <c r="P201" s="8"/>
      <c r="Q201" s="8"/>
      <c r="R201" s="8"/>
      <c r="S201" s="8"/>
      <c r="T201" s="8"/>
      <c r="U201" s="8"/>
      <c r="V201" s="8"/>
      <c r="W201" s="8"/>
      <c r="X201" s="8"/>
      <c r="Y201" s="8"/>
      <c r="Z201" s="8"/>
    </row>
    <row r="202" spans="1:26" ht="11.25" customHeight="1" x14ac:dyDescent="0.2">
      <c r="A202" s="89"/>
      <c r="B202" s="8"/>
      <c r="C202" s="8"/>
      <c r="D202" s="8"/>
      <c r="E202" s="8"/>
      <c r="F202" s="8"/>
      <c r="G202" s="8"/>
      <c r="H202" s="8"/>
      <c r="I202" s="8"/>
      <c r="J202" s="99"/>
      <c r="K202" s="100"/>
      <c r="L202" s="99"/>
      <c r="M202" s="100"/>
      <c r="N202" s="8"/>
      <c r="O202" s="8"/>
      <c r="P202" s="8"/>
      <c r="Q202" s="8"/>
      <c r="R202" s="8"/>
      <c r="S202" s="8"/>
      <c r="T202" s="8"/>
      <c r="U202" s="8"/>
      <c r="V202" s="8"/>
      <c r="W202" s="8"/>
      <c r="X202" s="8"/>
      <c r="Y202" s="8"/>
      <c r="Z202" s="8"/>
    </row>
    <row r="203" spans="1:26" ht="11.25" customHeight="1" x14ac:dyDescent="0.2">
      <c r="A203" s="89"/>
      <c r="B203" s="8"/>
      <c r="C203" s="8"/>
      <c r="D203" s="8"/>
      <c r="E203" s="8"/>
      <c r="F203" s="8"/>
      <c r="G203" s="8"/>
      <c r="H203" s="8"/>
      <c r="I203" s="8"/>
      <c r="J203" s="99"/>
      <c r="K203" s="100"/>
      <c r="L203" s="99"/>
      <c r="M203" s="100"/>
      <c r="N203" s="8"/>
      <c r="O203" s="8"/>
      <c r="P203" s="8"/>
      <c r="Q203" s="8"/>
      <c r="R203" s="8"/>
      <c r="S203" s="8"/>
      <c r="T203" s="8"/>
      <c r="U203" s="8"/>
      <c r="V203" s="8"/>
      <c r="W203" s="8"/>
      <c r="X203" s="8"/>
      <c r="Y203" s="8"/>
      <c r="Z203" s="8"/>
    </row>
    <row r="204" spans="1:26" ht="11.25" customHeight="1" x14ac:dyDescent="0.2">
      <c r="A204" s="89"/>
      <c r="B204" s="8"/>
      <c r="C204" s="8"/>
      <c r="D204" s="8"/>
      <c r="E204" s="8"/>
      <c r="F204" s="8"/>
      <c r="G204" s="8"/>
      <c r="H204" s="8"/>
      <c r="I204" s="8"/>
      <c r="J204" s="99"/>
      <c r="K204" s="100"/>
      <c r="L204" s="99"/>
      <c r="M204" s="100"/>
      <c r="N204" s="8"/>
      <c r="O204" s="8"/>
      <c r="P204" s="8"/>
      <c r="Q204" s="8"/>
      <c r="R204" s="8"/>
      <c r="S204" s="8"/>
      <c r="T204" s="8"/>
      <c r="U204" s="8"/>
      <c r="V204" s="8"/>
      <c r="W204" s="8"/>
      <c r="X204" s="8"/>
      <c r="Y204" s="8"/>
      <c r="Z204" s="8"/>
    </row>
    <row r="205" spans="1:26" ht="11.25" customHeight="1" x14ac:dyDescent="0.2">
      <c r="A205" s="89"/>
      <c r="B205" s="8"/>
      <c r="C205" s="8"/>
      <c r="D205" s="8"/>
      <c r="E205" s="8"/>
      <c r="F205" s="8"/>
      <c r="G205" s="8"/>
      <c r="H205" s="8"/>
      <c r="I205" s="8"/>
      <c r="J205" s="99"/>
      <c r="K205" s="100"/>
      <c r="L205" s="99"/>
      <c r="M205" s="100"/>
      <c r="N205" s="8"/>
      <c r="O205" s="8"/>
      <c r="P205" s="8"/>
      <c r="Q205" s="8"/>
      <c r="R205" s="8"/>
      <c r="S205" s="8"/>
      <c r="T205" s="8"/>
      <c r="U205" s="8"/>
      <c r="V205" s="8"/>
      <c r="W205" s="8"/>
      <c r="X205" s="8"/>
      <c r="Y205" s="8"/>
      <c r="Z205" s="8"/>
    </row>
    <row r="206" spans="1:26" ht="11.25" customHeight="1" x14ac:dyDescent="0.2">
      <c r="A206" s="89"/>
      <c r="B206" s="8"/>
      <c r="C206" s="8"/>
      <c r="D206" s="8"/>
      <c r="E206" s="8"/>
      <c r="F206" s="8"/>
      <c r="G206" s="8"/>
      <c r="H206" s="8"/>
      <c r="I206" s="8"/>
      <c r="J206" s="99"/>
      <c r="K206" s="100"/>
      <c r="L206" s="99"/>
      <c r="M206" s="100"/>
      <c r="N206" s="8"/>
      <c r="O206" s="8"/>
      <c r="P206" s="8"/>
      <c r="Q206" s="8"/>
      <c r="R206" s="8"/>
      <c r="S206" s="8"/>
      <c r="T206" s="8"/>
      <c r="U206" s="8"/>
      <c r="V206" s="8"/>
      <c r="W206" s="8"/>
      <c r="X206" s="8"/>
      <c r="Y206" s="8"/>
      <c r="Z206" s="8"/>
    </row>
    <row r="207" spans="1:26" ht="11.25" customHeight="1" x14ac:dyDescent="0.2">
      <c r="A207" s="89"/>
      <c r="B207" s="8"/>
      <c r="C207" s="8"/>
      <c r="D207" s="8"/>
      <c r="E207" s="8"/>
      <c r="F207" s="8"/>
      <c r="G207" s="8"/>
      <c r="H207" s="8"/>
      <c r="I207" s="8"/>
      <c r="J207" s="99"/>
      <c r="K207" s="100"/>
      <c r="L207" s="99"/>
      <c r="M207" s="100"/>
      <c r="N207" s="8"/>
      <c r="O207" s="8"/>
      <c r="P207" s="8"/>
      <c r="Q207" s="8"/>
      <c r="R207" s="8"/>
      <c r="S207" s="8"/>
      <c r="T207" s="8"/>
      <c r="U207" s="8"/>
      <c r="V207" s="8"/>
      <c r="W207" s="8"/>
      <c r="X207" s="8"/>
      <c r="Y207" s="8"/>
      <c r="Z207" s="8"/>
    </row>
    <row r="208" spans="1:26" ht="11.25" customHeight="1" x14ac:dyDescent="0.2">
      <c r="A208" s="89"/>
      <c r="B208" s="8"/>
      <c r="C208" s="8"/>
      <c r="D208" s="8"/>
      <c r="E208" s="8"/>
      <c r="F208" s="8"/>
      <c r="G208" s="8"/>
      <c r="H208" s="8"/>
      <c r="I208" s="8"/>
      <c r="J208" s="99"/>
      <c r="K208" s="100"/>
      <c r="L208" s="99"/>
      <c r="M208" s="100"/>
      <c r="N208" s="8"/>
      <c r="O208" s="8"/>
      <c r="P208" s="8"/>
      <c r="Q208" s="8"/>
      <c r="R208" s="8"/>
      <c r="S208" s="8"/>
      <c r="T208" s="8"/>
      <c r="U208" s="8"/>
      <c r="V208" s="8"/>
      <c r="W208" s="8"/>
      <c r="X208" s="8"/>
      <c r="Y208" s="8"/>
      <c r="Z208" s="8"/>
    </row>
    <row r="209" spans="1:26" ht="11.25" customHeight="1" x14ac:dyDescent="0.2">
      <c r="A209" s="89"/>
      <c r="B209" s="8"/>
      <c r="C209" s="8"/>
      <c r="D209" s="8"/>
      <c r="E209" s="8"/>
      <c r="F209" s="8"/>
      <c r="G209" s="8"/>
      <c r="H209" s="8"/>
      <c r="I209" s="8"/>
      <c r="J209" s="99"/>
      <c r="K209" s="100"/>
      <c r="L209" s="99"/>
      <c r="M209" s="100"/>
      <c r="N209" s="8"/>
      <c r="O209" s="8"/>
      <c r="P209" s="8"/>
      <c r="Q209" s="8"/>
      <c r="R209" s="8"/>
      <c r="S209" s="8"/>
      <c r="T209" s="8"/>
      <c r="U209" s="8"/>
      <c r="V209" s="8"/>
      <c r="W209" s="8"/>
      <c r="X209" s="8"/>
      <c r="Y209" s="8"/>
      <c r="Z209" s="8"/>
    </row>
    <row r="210" spans="1:26" ht="11.25" customHeight="1" x14ac:dyDescent="0.2">
      <c r="A210" s="89"/>
      <c r="B210" s="8"/>
      <c r="C210" s="8"/>
      <c r="D210" s="8"/>
      <c r="E210" s="8"/>
      <c r="F210" s="8"/>
      <c r="G210" s="8"/>
      <c r="H210" s="8"/>
      <c r="I210" s="8"/>
      <c r="J210" s="99"/>
      <c r="K210" s="100"/>
      <c r="L210" s="99"/>
      <c r="M210" s="100"/>
      <c r="N210" s="8"/>
      <c r="O210" s="8"/>
      <c r="P210" s="8"/>
      <c r="Q210" s="8"/>
      <c r="R210" s="8"/>
      <c r="S210" s="8"/>
      <c r="T210" s="8"/>
      <c r="U210" s="8"/>
      <c r="V210" s="8"/>
      <c r="W210" s="8"/>
      <c r="X210" s="8"/>
      <c r="Y210" s="8"/>
      <c r="Z210" s="8"/>
    </row>
    <row r="211" spans="1:26" ht="11.25" customHeight="1" x14ac:dyDescent="0.2">
      <c r="A211" s="89"/>
      <c r="B211" s="8"/>
      <c r="C211" s="8"/>
      <c r="D211" s="8"/>
      <c r="E211" s="8"/>
      <c r="F211" s="8"/>
      <c r="G211" s="8"/>
      <c r="H211" s="8"/>
      <c r="I211" s="8"/>
      <c r="J211" s="99"/>
      <c r="K211" s="100"/>
      <c r="L211" s="99"/>
      <c r="M211" s="100"/>
      <c r="N211" s="8"/>
      <c r="O211" s="8"/>
      <c r="P211" s="8"/>
      <c r="Q211" s="8"/>
      <c r="R211" s="8"/>
      <c r="S211" s="8"/>
      <c r="T211" s="8"/>
      <c r="U211" s="8"/>
      <c r="V211" s="8"/>
      <c r="W211" s="8"/>
      <c r="X211" s="8"/>
      <c r="Y211" s="8"/>
      <c r="Z211" s="8"/>
    </row>
    <row r="212" spans="1:26" ht="11.25" customHeight="1" x14ac:dyDescent="0.2">
      <c r="A212" s="89"/>
      <c r="B212" s="8"/>
      <c r="C212" s="8"/>
      <c r="D212" s="8"/>
      <c r="E212" s="8"/>
      <c r="F212" s="8"/>
      <c r="G212" s="8"/>
      <c r="H212" s="8"/>
      <c r="I212" s="8"/>
      <c r="J212" s="99"/>
      <c r="K212" s="100"/>
      <c r="L212" s="99"/>
      <c r="M212" s="100"/>
      <c r="N212" s="8"/>
      <c r="O212" s="8"/>
      <c r="P212" s="8"/>
      <c r="Q212" s="8"/>
      <c r="R212" s="8"/>
      <c r="S212" s="8"/>
      <c r="T212" s="8"/>
      <c r="U212" s="8"/>
      <c r="V212" s="8"/>
      <c r="W212" s="8"/>
      <c r="X212" s="8"/>
      <c r="Y212" s="8"/>
      <c r="Z212" s="8"/>
    </row>
    <row r="213" spans="1:26" ht="11.25" customHeight="1" x14ac:dyDescent="0.2">
      <c r="A213" s="89"/>
      <c r="B213" s="8"/>
      <c r="C213" s="8"/>
      <c r="D213" s="8"/>
      <c r="E213" s="8"/>
      <c r="F213" s="8"/>
      <c r="G213" s="8"/>
      <c r="H213" s="8"/>
      <c r="I213" s="8"/>
      <c r="J213" s="99"/>
      <c r="K213" s="100"/>
      <c r="L213" s="99"/>
      <c r="M213" s="100"/>
      <c r="N213" s="8"/>
      <c r="O213" s="8"/>
      <c r="P213" s="8"/>
      <c r="Q213" s="8"/>
      <c r="R213" s="8"/>
      <c r="S213" s="8"/>
      <c r="T213" s="8"/>
      <c r="U213" s="8"/>
      <c r="V213" s="8"/>
      <c r="W213" s="8"/>
      <c r="X213" s="8"/>
      <c r="Y213" s="8"/>
      <c r="Z213" s="8"/>
    </row>
    <row r="214" spans="1:26" ht="11.25" customHeight="1" x14ac:dyDescent="0.2">
      <c r="A214" s="89"/>
      <c r="B214" s="8"/>
      <c r="C214" s="8"/>
      <c r="D214" s="8"/>
      <c r="E214" s="8"/>
      <c r="F214" s="8"/>
      <c r="G214" s="8"/>
      <c r="H214" s="8"/>
      <c r="I214" s="8"/>
      <c r="J214" s="99"/>
      <c r="K214" s="100"/>
      <c r="L214" s="99"/>
      <c r="M214" s="100"/>
      <c r="N214" s="8"/>
      <c r="O214" s="8"/>
      <c r="P214" s="8"/>
      <c r="Q214" s="8"/>
      <c r="R214" s="8"/>
      <c r="S214" s="8"/>
      <c r="T214" s="8"/>
      <c r="U214" s="8"/>
      <c r="V214" s="8"/>
      <c r="W214" s="8"/>
      <c r="X214" s="8"/>
      <c r="Y214" s="8"/>
      <c r="Z214" s="8"/>
    </row>
    <row r="215" spans="1:26" ht="11.25" customHeight="1" x14ac:dyDescent="0.2">
      <c r="A215" s="89"/>
      <c r="B215" s="8"/>
      <c r="C215" s="8"/>
      <c r="D215" s="8"/>
      <c r="E215" s="8"/>
      <c r="F215" s="8"/>
      <c r="G215" s="8"/>
      <c r="H215" s="8"/>
      <c r="I215" s="8"/>
      <c r="J215" s="99"/>
      <c r="K215" s="100"/>
      <c r="L215" s="99"/>
      <c r="M215" s="100"/>
      <c r="N215" s="8"/>
      <c r="O215" s="8"/>
      <c r="P215" s="8"/>
      <c r="Q215" s="8"/>
      <c r="R215" s="8"/>
      <c r="S215" s="8"/>
      <c r="T215" s="8"/>
      <c r="U215" s="8"/>
      <c r="V215" s="8"/>
      <c r="W215" s="8"/>
      <c r="X215" s="8"/>
      <c r="Y215" s="8"/>
      <c r="Z215" s="8"/>
    </row>
    <row r="216" spans="1:26" ht="11.25" customHeight="1" x14ac:dyDescent="0.2">
      <c r="A216" s="89"/>
      <c r="B216" s="8"/>
      <c r="C216" s="8"/>
      <c r="D216" s="8"/>
      <c r="E216" s="8"/>
      <c r="F216" s="8"/>
      <c r="G216" s="8"/>
      <c r="H216" s="8"/>
      <c r="I216" s="8"/>
      <c r="J216" s="99"/>
      <c r="K216" s="100"/>
      <c r="L216" s="99"/>
      <c r="M216" s="100"/>
      <c r="N216" s="8"/>
      <c r="O216" s="8"/>
      <c r="P216" s="8"/>
      <c r="Q216" s="8"/>
      <c r="R216" s="8"/>
      <c r="S216" s="8"/>
      <c r="T216" s="8"/>
      <c r="U216" s="8"/>
      <c r="V216" s="8"/>
      <c r="W216" s="8"/>
      <c r="X216" s="8"/>
      <c r="Y216" s="8"/>
      <c r="Z216" s="8"/>
    </row>
    <row r="217" spans="1:26" ht="11.25" customHeight="1" x14ac:dyDescent="0.2">
      <c r="A217" s="89"/>
      <c r="B217" s="8"/>
      <c r="C217" s="8"/>
      <c r="D217" s="8"/>
      <c r="E217" s="8"/>
      <c r="F217" s="8"/>
      <c r="G217" s="8"/>
      <c r="H217" s="8"/>
      <c r="I217" s="8"/>
      <c r="J217" s="99"/>
      <c r="K217" s="100"/>
      <c r="L217" s="99"/>
      <c r="M217" s="100"/>
      <c r="N217" s="8"/>
      <c r="O217" s="8"/>
      <c r="P217" s="8"/>
      <c r="Q217" s="8"/>
      <c r="R217" s="8"/>
      <c r="S217" s="8"/>
      <c r="T217" s="8"/>
      <c r="U217" s="8"/>
      <c r="V217" s="8"/>
      <c r="W217" s="8"/>
      <c r="X217" s="8"/>
      <c r="Y217" s="8"/>
      <c r="Z217" s="8"/>
    </row>
    <row r="218" spans="1:26" ht="11.25" customHeight="1" x14ac:dyDescent="0.2">
      <c r="A218" s="89"/>
      <c r="B218" s="8"/>
      <c r="C218" s="8"/>
      <c r="D218" s="8"/>
      <c r="E218" s="8"/>
      <c r="F218" s="8"/>
      <c r="G218" s="8"/>
      <c r="H218" s="8"/>
      <c r="I218" s="8"/>
      <c r="J218" s="99"/>
      <c r="K218" s="100"/>
      <c r="L218" s="99"/>
      <c r="M218" s="100"/>
      <c r="N218" s="8"/>
      <c r="O218" s="8"/>
      <c r="P218" s="8"/>
      <c r="Q218" s="8"/>
      <c r="R218" s="8"/>
      <c r="S218" s="8"/>
      <c r="T218" s="8"/>
      <c r="U218" s="8"/>
      <c r="V218" s="8"/>
      <c r="W218" s="8"/>
      <c r="X218" s="8"/>
      <c r="Y218" s="8"/>
      <c r="Z218" s="8"/>
    </row>
    <row r="219" spans="1:26" ht="11.25" customHeight="1" x14ac:dyDescent="0.2">
      <c r="A219" s="89"/>
      <c r="B219" s="8"/>
      <c r="C219" s="8"/>
      <c r="D219" s="8"/>
      <c r="E219" s="8"/>
      <c r="F219" s="8"/>
      <c r="G219" s="8"/>
      <c r="H219" s="8"/>
      <c r="I219" s="8"/>
      <c r="J219" s="99"/>
      <c r="K219" s="100"/>
      <c r="L219" s="99"/>
      <c r="M219" s="100"/>
      <c r="N219" s="8"/>
      <c r="O219" s="8"/>
      <c r="P219" s="8"/>
      <c r="Q219" s="8"/>
      <c r="R219" s="8"/>
      <c r="S219" s="8"/>
      <c r="T219" s="8"/>
      <c r="U219" s="8"/>
      <c r="V219" s="8"/>
      <c r="W219" s="8"/>
      <c r="X219" s="8"/>
      <c r="Y219" s="8"/>
      <c r="Z219" s="8"/>
    </row>
    <row r="220" spans="1:26" ht="11.25" customHeight="1" x14ac:dyDescent="0.2">
      <c r="A220" s="89"/>
      <c r="B220" s="8"/>
      <c r="C220" s="8"/>
      <c r="D220" s="8"/>
      <c r="E220" s="8"/>
      <c r="F220" s="8"/>
      <c r="G220" s="8"/>
      <c r="H220" s="8"/>
      <c r="I220" s="8"/>
      <c r="J220" s="99"/>
      <c r="K220" s="100"/>
      <c r="L220" s="99"/>
      <c r="M220" s="100"/>
      <c r="N220" s="8"/>
      <c r="O220" s="8"/>
      <c r="P220" s="8"/>
      <c r="Q220" s="8"/>
      <c r="R220" s="8"/>
      <c r="S220" s="8"/>
      <c r="T220" s="8"/>
      <c r="U220" s="8"/>
      <c r="V220" s="8"/>
      <c r="W220" s="8"/>
      <c r="X220" s="8"/>
      <c r="Y220" s="8"/>
      <c r="Z220" s="8"/>
    </row>
    <row r="221" spans="1:26" ht="11.25" customHeight="1" x14ac:dyDescent="0.2">
      <c r="A221" s="89"/>
      <c r="B221" s="8"/>
      <c r="C221" s="8"/>
      <c r="D221" s="8"/>
      <c r="E221" s="8"/>
      <c r="F221" s="8"/>
      <c r="G221" s="8"/>
      <c r="H221" s="8"/>
      <c r="I221" s="8"/>
      <c r="J221" s="99"/>
      <c r="K221" s="100"/>
      <c r="L221" s="99"/>
      <c r="M221" s="100"/>
      <c r="N221" s="8"/>
      <c r="O221" s="8"/>
      <c r="P221" s="8"/>
      <c r="Q221" s="8"/>
      <c r="R221" s="8"/>
      <c r="S221" s="8"/>
      <c r="T221" s="8"/>
      <c r="U221" s="8"/>
      <c r="V221" s="8"/>
      <c r="W221" s="8"/>
      <c r="X221" s="8"/>
      <c r="Y221" s="8"/>
      <c r="Z221" s="8"/>
    </row>
    <row r="222" spans="1:26" ht="11.25" customHeight="1" x14ac:dyDescent="0.2">
      <c r="A222" s="89"/>
      <c r="B222" s="8"/>
      <c r="C222" s="8"/>
      <c r="D222" s="8"/>
      <c r="E222" s="8"/>
      <c r="F222" s="8"/>
      <c r="G222" s="8"/>
      <c r="H222" s="8"/>
      <c r="I222" s="8"/>
      <c r="J222" s="99"/>
      <c r="K222" s="100"/>
      <c r="L222" s="99"/>
      <c r="M222" s="100"/>
      <c r="N222" s="8"/>
      <c r="O222" s="8"/>
      <c r="P222" s="8"/>
      <c r="Q222" s="8"/>
      <c r="R222" s="8"/>
      <c r="S222" s="8"/>
      <c r="T222" s="8"/>
      <c r="U222" s="8"/>
      <c r="V222" s="8"/>
      <c r="W222" s="8"/>
      <c r="X222" s="8"/>
      <c r="Y222" s="8"/>
      <c r="Z222" s="8"/>
    </row>
    <row r="223" spans="1:26" ht="11.25" customHeight="1" x14ac:dyDescent="0.2">
      <c r="A223" s="89"/>
      <c r="B223" s="8"/>
      <c r="C223" s="8"/>
      <c r="D223" s="8"/>
      <c r="E223" s="8"/>
      <c r="F223" s="8"/>
      <c r="G223" s="8"/>
      <c r="H223" s="8"/>
      <c r="I223" s="8"/>
      <c r="J223" s="99"/>
      <c r="K223" s="100"/>
      <c r="L223" s="99"/>
      <c r="M223" s="100"/>
      <c r="N223" s="8"/>
      <c r="O223" s="8"/>
      <c r="P223" s="8"/>
      <c r="Q223" s="8"/>
      <c r="R223" s="8"/>
      <c r="S223" s="8"/>
      <c r="T223" s="8"/>
      <c r="U223" s="8"/>
      <c r="V223" s="8"/>
      <c r="W223" s="8"/>
      <c r="X223" s="8"/>
      <c r="Y223" s="8"/>
      <c r="Z223" s="8"/>
    </row>
    <row r="224" spans="1:26" ht="11.25" customHeight="1" x14ac:dyDescent="0.2">
      <c r="A224" s="89"/>
      <c r="B224" s="8"/>
      <c r="C224" s="8"/>
      <c r="D224" s="8"/>
      <c r="E224" s="8"/>
      <c r="F224" s="8"/>
      <c r="G224" s="8"/>
      <c r="H224" s="8"/>
      <c r="I224" s="8"/>
      <c r="J224" s="99"/>
      <c r="K224" s="100"/>
      <c r="L224" s="99"/>
      <c r="M224" s="100"/>
      <c r="N224" s="8"/>
      <c r="O224" s="8"/>
      <c r="P224" s="8"/>
      <c r="Q224" s="8"/>
      <c r="R224" s="8"/>
      <c r="S224" s="8"/>
      <c r="T224" s="8"/>
      <c r="U224" s="8"/>
      <c r="V224" s="8"/>
      <c r="W224" s="8"/>
      <c r="X224" s="8"/>
      <c r="Y224" s="8"/>
      <c r="Z224" s="8"/>
    </row>
    <row r="225" spans="1:26" ht="11.25" customHeight="1" x14ac:dyDescent="0.2">
      <c r="A225" s="89"/>
      <c r="B225" s="8"/>
      <c r="C225" s="8"/>
      <c r="D225" s="8"/>
      <c r="E225" s="8"/>
      <c r="F225" s="8"/>
      <c r="G225" s="8"/>
      <c r="H225" s="8"/>
      <c r="I225" s="8"/>
      <c r="J225" s="99"/>
      <c r="K225" s="100"/>
      <c r="L225" s="99"/>
      <c r="M225" s="100"/>
      <c r="N225" s="8"/>
      <c r="O225" s="8"/>
      <c r="P225" s="8"/>
      <c r="Q225" s="8"/>
      <c r="R225" s="8"/>
      <c r="S225" s="8"/>
      <c r="T225" s="8"/>
      <c r="U225" s="8"/>
      <c r="V225" s="8"/>
      <c r="W225" s="8"/>
      <c r="X225" s="8"/>
      <c r="Y225" s="8"/>
      <c r="Z225" s="8"/>
    </row>
    <row r="226" spans="1:26" ht="11.25" customHeight="1" x14ac:dyDescent="0.2">
      <c r="A226" s="89"/>
      <c r="B226" s="8"/>
      <c r="C226" s="8"/>
      <c r="D226" s="8"/>
      <c r="E226" s="8"/>
      <c r="F226" s="8"/>
      <c r="G226" s="8"/>
      <c r="H226" s="8"/>
      <c r="I226" s="8"/>
      <c r="J226" s="99"/>
      <c r="K226" s="100"/>
      <c r="L226" s="99"/>
      <c r="M226" s="100"/>
      <c r="N226" s="8"/>
      <c r="O226" s="8"/>
      <c r="P226" s="8"/>
      <c r="Q226" s="8"/>
      <c r="R226" s="8"/>
      <c r="S226" s="8"/>
      <c r="T226" s="8"/>
      <c r="U226" s="8"/>
      <c r="V226" s="8"/>
      <c r="W226" s="8"/>
      <c r="X226" s="8"/>
      <c r="Y226" s="8"/>
      <c r="Z226" s="8"/>
    </row>
    <row r="227" spans="1:26" ht="11.25" customHeight="1" x14ac:dyDescent="0.2">
      <c r="A227" s="89"/>
      <c r="B227" s="8"/>
      <c r="C227" s="8"/>
      <c r="D227" s="8"/>
      <c r="E227" s="8"/>
      <c r="F227" s="8"/>
      <c r="G227" s="8"/>
      <c r="H227" s="8"/>
      <c r="I227" s="8"/>
      <c r="J227" s="99"/>
      <c r="K227" s="100"/>
      <c r="L227" s="99"/>
      <c r="M227" s="100"/>
      <c r="N227" s="8"/>
      <c r="O227" s="8"/>
      <c r="P227" s="8"/>
      <c r="Q227" s="8"/>
      <c r="R227" s="8"/>
      <c r="S227" s="8"/>
      <c r="T227" s="8"/>
      <c r="U227" s="8"/>
      <c r="V227" s="8"/>
      <c r="W227" s="8"/>
      <c r="X227" s="8"/>
      <c r="Y227" s="8"/>
      <c r="Z227" s="8"/>
    </row>
    <row r="228" spans="1:26" ht="11.25" customHeight="1" x14ac:dyDescent="0.2">
      <c r="A228" s="89"/>
      <c r="B228" s="8"/>
      <c r="C228" s="8"/>
      <c r="D228" s="8"/>
      <c r="E228" s="8"/>
      <c r="F228" s="8"/>
      <c r="G228" s="8"/>
      <c r="H228" s="8"/>
      <c r="I228" s="8"/>
      <c r="J228" s="99"/>
      <c r="K228" s="100"/>
      <c r="L228" s="99"/>
      <c r="M228" s="100"/>
      <c r="N228" s="8"/>
      <c r="O228" s="8"/>
      <c r="P228" s="8"/>
      <c r="Q228" s="8"/>
      <c r="R228" s="8"/>
      <c r="S228" s="8"/>
      <c r="T228" s="8"/>
      <c r="U228" s="8"/>
      <c r="V228" s="8"/>
      <c r="W228" s="8"/>
      <c r="X228" s="8"/>
      <c r="Y228" s="8"/>
      <c r="Z228" s="8"/>
    </row>
    <row r="229" spans="1:26" ht="11.25" customHeight="1" x14ac:dyDescent="0.2">
      <c r="A229" s="89"/>
      <c r="B229" s="8"/>
      <c r="C229" s="8"/>
      <c r="D229" s="8"/>
      <c r="E229" s="8"/>
      <c r="F229" s="8"/>
      <c r="G229" s="8"/>
      <c r="H229" s="8"/>
      <c r="I229" s="8"/>
      <c r="J229" s="99"/>
      <c r="K229" s="100"/>
      <c r="L229" s="99"/>
      <c r="M229" s="100"/>
      <c r="N229" s="8"/>
      <c r="O229" s="8"/>
      <c r="P229" s="8"/>
      <c r="Q229" s="8"/>
      <c r="R229" s="8"/>
      <c r="S229" s="8"/>
      <c r="T229" s="8"/>
      <c r="U229" s="8"/>
      <c r="V229" s="8"/>
      <c r="W229" s="8"/>
      <c r="X229" s="8"/>
      <c r="Y229" s="8"/>
      <c r="Z229" s="8"/>
    </row>
    <row r="230" spans="1:26" ht="11.25" customHeight="1" x14ac:dyDescent="0.2">
      <c r="A230" s="89"/>
      <c r="B230" s="8"/>
      <c r="C230" s="8"/>
      <c r="D230" s="8"/>
      <c r="E230" s="8"/>
      <c r="F230" s="8"/>
      <c r="G230" s="8"/>
      <c r="H230" s="8"/>
      <c r="I230" s="8"/>
      <c r="J230" s="99"/>
      <c r="K230" s="100"/>
      <c r="L230" s="99"/>
      <c r="M230" s="100"/>
      <c r="N230" s="8"/>
      <c r="O230" s="8"/>
      <c r="P230" s="8"/>
      <c r="Q230" s="8"/>
      <c r="R230" s="8"/>
      <c r="S230" s="8"/>
      <c r="T230" s="8"/>
      <c r="U230" s="8"/>
      <c r="V230" s="8"/>
      <c r="W230" s="8"/>
      <c r="X230" s="8"/>
      <c r="Y230" s="8"/>
      <c r="Z230" s="8"/>
    </row>
    <row r="231" spans="1:26" ht="11.25" customHeight="1" x14ac:dyDescent="0.2">
      <c r="A231" s="89"/>
      <c r="B231" s="8"/>
      <c r="C231" s="8"/>
      <c r="D231" s="8"/>
      <c r="E231" s="8"/>
      <c r="F231" s="8"/>
      <c r="G231" s="8"/>
      <c r="H231" s="8"/>
      <c r="I231" s="8"/>
      <c r="J231" s="99"/>
      <c r="K231" s="100"/>
      <c r="L231" s="99"/>
      <c r="M231" s="100"/>
      <c r="N231" s="8"/>
      <c r="O231" s="8"/>
      <c r="P231" s="8"/>
      <c r="Q231" s="8"/>
      <c r="R231" s="8"/>
      <c r="S231" s="8"/>
      <c r="T231" s="8"/>
      <c r="U231" s="8"/>
      <c r="V231" s="8"/>
      <c r="W231" s="8"/>
      <c r="X231" s="8"/>
      <c r="Y231" s="8"/>
      <c r="Z231" s="8"/>
    </row>
    <row r="232" spans="1:26" ht="11.25" customHeight="1" x14ac:dyDescent="0.2">
      <c r="A232" s="89"/>
      <c r="B232" s="8"/>
      <c r="C232" s="8"/>
      <c r="D232" s="8"/>
      <c r="E232" s="8"/>
      <c r="F232" s="8"/>
      <c r="G232" s="8"/>
      <c r="H232" s="8"/>
      <c r="I232" s="8"/>
      <c r="J232" s="99"/>
      <c r="K232" s="100"/>
      <c r="L232" s="99"/>
      <c r="M232" s="100"/>
      <c r="N232" s="8"/>
      <c r="O232" s="8"/>
      <c r="P232" s="8"/>
      <c r="Q232" s="8"/>
      <c r="R232" s="8"/>
      <c r="S232" s="8"/>
      <c r="T232" s="8"/>
      <c r="U232" s="8"/>
      <c r="V232" s="8"/>
      <c r="W232" s="8"/>
      <c r="X232" s="8"/>
      <c r="Y232" s="8"/>
      <c r="Z232" s="8"/>
    </row>
    <row r="233" spans="1:26" ht="11.25" customHeight="1" x14ac:dyDescent="0.2">
      <c r="A233" s="89"/>
      <c r="B233" s="8"/>
      <c r="C233" s="8"/>
      <c r="D233" s="8"/>
      <c r="E233" s="8"/>
      <c r="F233" s="8"/>
      <c r="G233" s="8"/>
      <c r="H233" s="8"/>
      <c r="I233" s="8"/>
      <c r="J233" s="99"/>
      <c r="K233" s="100"/>
      <c r="L233" s="99"/>
      <c r="M233" s="100"/>
      <c r="N233" s="8"/>
      <c r="O233" s="8"/>
      <c r="P233" s="8"/>
      <c r="Q233" s="8"/>
      <c r="R233" s="8"/>
      <c r="S233" s="8"/>
      <c r="T233" s="8"/>
      <c r="U233" s="8"/>
      <c r="V233" s="8"/>
      <c r="W233" s="8"/>
      <c r="X233" s="8"/>
      <c r="Y233" s="8"/>
      <c r="Z233" s="8"/>
    </row>
    <row r="234" spans="1:26" ht="11.25" customHeight="1" x14ac:dyDescent="0.2">
      <c r="A234" s="89"/>
      <c r="B234" s="8"/>
      <c r="C234" s="8"/>
      <c r="D234" s="8"/>
      <c r="E234" s="8"/>
      <c r="F234" s="8"/>
      <c r="G234" s="8"/>
      <c r="H234" s="8"/>
      <c r="I234" s="8"/>
      <c r="J234" s="99"/>
      <c r="K234" s="100"/>
      <c r="L234" s="99"/>
      <c r="M234" s="100"/>
      <c r="N234" s="8"/>
      <c r="O234" s="8"/>
      <c r="P234" s="8"/>
      <c r="Q234" s="8"/>
      <c r="R234" s="8"/>
      <c r="S234" s="8"/>
      <c r="T234" s="8"/>
      <c r="U234" s="8"/>
      <c r="V234" s="8"/>
      <c r="W234" s="8"/>
      <c r="X234" s="8"/>
      <c r="Y234" s="8"/>
      <c r="Z234" s="8"/>
    </row>
    <row r="235" spans="1:26" ht="11.25" customHeight="1" x14ac:dyDescent="0.2">
      <c r="A235" s="89"/>
      <c r="B235" s="8"/>
      <c r="C235" s="8"/>
      <c r="D235" s="8"/>
      <c r="E235" s="8"/>
      <c r="F235" s="8"/>
      <c r="G235" s="8"/>
      <c r="H235" s="8"/>
      <c r="I235" s="8"/>
      <c r="J235" s="99"/>
      <c r="K235" s="100"/>
      <c r="L235" s="99"/>
      <c r="M235" s="100"/>
      <c r="N235" s="8"/>
      <c r="O235" s="8"/>
      <c r="P235" s="8"/>
      <c r="Q235" s="8"/>
      <c r="R235" s="8"/>
      <c r="S235" s="8"/>
      <c r="T235" s="8"/>
      <c r="U235" s="8"/>
      <c r="V235" s="8"/>
      <c r="W235" s="8"/>
      <c r="X235" s="8"/>
      <c r="Y235" s="8"/>
      <c r="Z235" s="8"/>
    </row>
    <row r="236" spans="1:26" ht="11.25" customHeight="1" x14ac:dyDescent="0.2">
      <c r="A236" s="89"/>
      <c r="B236" s="8"/>
      <c r="C236" s="8"/>
      <c r="D236" s="8"/>
      <c r="E236" s="8"/>
      <c r="F236" s="8"/>
      <c r="G236" s="8"/>
      <c r="H236" s="8"/>
      <c r="I236" s="8"/>
      <c r="J236" s="99"/>
      <c r="K236" s="100"/>
      <c r="L236" s="99"/>
      <c r="M236" s="100"/>
      <c r="N236" s="8"/>
      <c r="O236" s="8"/>
      <c r="P236" s="8"/>
      <c r="Q236" s="8"/>
      <c r="R236" s="8"/>
      <c r="S236" s="8"/>
      <c r="T236" s="8"/>
      <c r="U236" s="8"/>
      <c r="V236" s="8"/>
      <c r="W236" s="8"/>
      <c r="X236" s="8"/>
      <c r="Y236" s="8"/>
      <c r="Z236" s="8"/>
    </row>
    <row r="237" spans="1:26" ht="11.25" customHeight="1" x14ac:dyDescent="0.2">
      <c r="A237" s="89"/>
      <c r="B237" s="8"/>
      <c r="C237" s="8"/>
      <c r="D237" s="8"/>
      <c r="E237" s="8"/>
      <c r="F237" s="8"/>
      <c r="G237" s="8"/>
      <c r="H237" s="8"/>
      <c r="I237" s="8"/>
      <c r="J237" s="99"/>
      <c r="K237" s="100"/>
      <c r="L237" s="99"/>
      <c r="M237" s="100"/>
      <c r="N237" s="8"/>
      <c r="O237" s="8"/>
      <c r="P237" s="8"/>
      <c r="Q237" s="8"/>
      <c r="R237" s="8"/>
      <c r="S237" s="8"/>
      <c r="T237" s="8"/>
      <c r="U237" s="8"/>
      <c r="V237" s="8"/>
      <c r="W237" s="8"/>
      <c r="X237" s="8"/>
      <c r="Y237" s="8"/>
      <c r="Z237" s="8"/>
    </row>
    <row r="238" spans="1:26" ht="11.25" customHeight="1" x14ac:dyDescent="0.2">
      <c r="A238" s="89"/>
      <c r="B238" s="8"/>
      <c r="C238" s="8"/>
      <c r="D238" s="8"/>
      <c r="E238" s="8"/>
      <c r="F238" s="8"/>
      <c r="G238" s="8"/>
      <c r="H238" s="8"/>
      <c r="I238" s="8"/>
      <c r="J238" s="99"/>
      <c r="K238" s="100"/>
      <c r="L238" s="99"/>
      <c r="M238" s="100"/>
      <c r="N238" s="8"/>
      <c r="O238" s="8"/>
      <c r="P238" s="8"/>
      <c r="Q238" s="8"/>
      <c r="R238" s="8"/>
      <c r="S238" s="8"/>
      <c r="T238" s="8"/>
      <c r="U238" s="8"/>
      <c r="V238" s="8"/>
      <c r="W238" s="8"/>
      <c r="X238" s="8"/>
      <c r="Y238" s="8"/>
      <c r="Z238" s="8"/>
    </row>
    <row r="239" spans="1:26" ht="11.25" customHeight="1" x14ac:dyDescent="0.2">
      <c r="A239" s="89"/>
      <c r="B239" s="8"/>
      <c r="C239" s="8"/>
      <c r="D239" s="8"/>
      <c r="E239" s="8"/>
      <c r="F239" s="8"/>
      <c r="G239" s="8"/>
      <c r="H239" s="8"/>
      <c r="I239" s="8"/>
      <c r="J239" s="99"/>
      <c r="K239" s="100"/>
      <c r="L239" s="99"/>
      <c r="M239" s="100"/>
      <c r="N239" s="8"/>
      <c r="O239" s="8"/>
      <c r="P239" s="8"/>
      <c r="Q239" s="8"/>
      <c r="R239" s="8"/>
      <c r="S239" s="8"/>
      <c r="T239" s="8"/>
      <c r="U239" s="8"/>
      <c r="V239" s="8"/>
      <c r="W239" s="8"/>
      <c r="X239" s="8"/>
      <c r="Y239" s="8"/>
      <c r="Z239" s="8"/>
    </row>
    <row r="240" spans="1:26" ht="11.25" customHeight="1" x14ac:dyDescent="0.2">
      <c r="A240" s="89"/>
      <c r="B240" s="8"/>
      <c r="C240" s="8"/>
      <c r="D240" s="8"/>
      <c r="E240" s="8"/>
      <c r="F240" s="8"/>
      <c r="G240" s="8"/>
      <c r="H240" s="8"/>
      <c r="I240" s="8"/>
      <c r="J240" s="99"/>
      <c r="K240" s="100"/>
      <c r="L240" s="99"/>
      <c r="M240" s="100"/>
      <c r="N240" s="8"/>
      <c r="O240" s="8"/>
      <c r="P240" s="8"/>
      <c r="Q240" s="8"/>
      <c r="R240" s="8"/>
      <c r="S240" s="8"/>
      <c r="T240" s="8"/>
      <c r="U240" s="8"/>
      <c r="V240" s="8"/>
      <c r="W240" s="8"/>
      <c r="X240" s="8"/>
      <c r="Y240" s="8"/>
      <c r="Z240" s="8"/>
    </row>
    <row r="241" spans="1:26" ht="11.25" customHeight="1" x14ac:dyDescent="0.2">
      <c r="A241" s="89"/>
      <c r="B241" s="8"/>
      <c r="C241" s="8"/>
      <c r="D241" s="8"/>
      <c r="E241" s="8"/>
      <c r="F241" s="8"/>
      <c r="G241" s="8"/>
      <c r="H241" s="8"/>
      <c r="I241" s="8"/>
      <c r="J241" s="99"/>
      <c r="K241" s="100"/>
      <c r="L241" s="99"/>
      <c r="M241" s="100"/>
      <c r="N241" s="8"/>
      <c r="O241" s="8"/>
      <c r="P241" s="8"/>
      <c r="Q241" s="8"/>
      <c r="R241" s="8"/>
      <c r="S241" s="8"/>
      <c r="T241" s="8"/>
      <c r="U241" s="8"/>
      <c r="V241" s="8"/>
      <c r="W241" s="8"/>
      <c r="X241" s="8"/>
      <c r="Y241" s="8"/>
      <c r="Z241" s="8"/>
    </row>
    <row r="242" spans="1:26" ht="11.25" customHeight="1" x14ac:dyDescent="0.2">
      <c r="A242" s="89"/>
      <c r="B242" s="8"/>
      <c r="C242" s="8"/>
      <c r="D242" s="8"/>
      <c r="E242" s="8"/>
      <c r="F242" s="8"/>
      <c r="G242" s="8"/>
      <c r="H242" s="8"/>
      <c r="I242" s="8"/>
      <c r="J242" s="99"/>
      <c r="K242" s="100"/>
      <c r="L242" s="99"/>
      <c r="M242" s="100"/>
      <c r="N242" s="8"/>
      <c r="O242" s="8"/>
      <c r="P242" s="8"/>
      <c r="Q242" s="8"/>
      <c r="R242" s="8"/>
      <c r="S242" s="8"/>
      <c r="T242" s="8"/>
      <c r="U242" s="8"/>
      <c r="V242" s="8"/>
      <c r="W242" s="8"/>
      <c r="X242" s="8"/>
      <c r="Y242" s="8"/>
      <c r="Z242" s="8"/>
    </row>
    <row r="243" spans="1:26" ht="11.25" customHeight="1" x14ac:dyDescent="0.2">
      <c r="A243" s="89"/>
      <c r="B243" s="8"/>
      <c r="C243" s="8"/>
      <c r="D243" s="8"/>
      <c r="E243" s="8"/>
      <c r="F243" s="8"/>
      <c r="G243" s="8"/>
      <c r="H243" s="8"/>
      <c r="I243" s="8"/>
      <c r="J243" s="99"/>
      <c r="K243" s="100"/>
      <c r="L243" s="99"/>
      <c r="M243" s="100"/>
      <c r="N243" s="8"/>
      <c r="O243" s="8"/>
      <c r="P243" s="8"/>
      <c r="Q243" s="8"/>
      <c r="R243" s="8"/>
      <c r="S243" s="8"/>
      <c r="T243" s="8"/>
      <c r="U243" s="8"/>
      <c r="V243" s="8"/>
      <c r="W243" s="8"/>
      <c r="X243" s="8"/>
      <c r="Y243" s="8"/>
      <c r="Z243" s="8"/>
    </row>
    <row r="244" spans="1:26" ht="11.25" customHeight="1" x14ac:dyDescent="0.2">
      <c r="A244" s="89"/>
      <c r="B244" s="8"/>
      <c r="C244" s="8"/>
      <c r="D244" s="8"/>
      <c r="E244" s="8"/>
      <c r="F244" s="8"/>
      <c r="G244" s="8"/>
      <c r="H244" s="8"/>
      <c r="I244" s="8"/>
      <c r="J244" s="99"/>
      <c r="K244" s="100"/>
      <c r="L244" s="99"/>
      <c r="M244" s="100"/>
      <c r="N244" s="8"/>
      <c r="O244" s="8"/>
      <c r="P244" s="8"/>
      <c r="Q244" s="8"/>
      <c r="R244" s="8"/>
      <c r="S244" s="8"/>
      <c r="T244" s="8"/>
      <c r="U244" s="8"/>
      <c r="V244" s="8"/>
      <c r="W244" s="8"/>
      <c r="X244" s="8"/>
      <c r="Y244" s="8"/>
      <c r="Z244" s="8"/>
    </row>
    <row r="245" spans="1:26" ht="11.25" customHeight="1" x14ac:dyDescent="0.2">
      <c r="A245" s="89"/>
      <c r="B245" s="8"/>
      <c r="C245" s="8"/>
      <c r="D245" s="8"/>
      <c r="E245" s="8"/>
      <c r="F245" s="8"/>
      <c r="G245" s="8"/>
      <c r="H245" s="8"/>
      <c r="I245" s="8"/>
      <c r="J245" s="99"/>
      <c r="K245" s="100"/>
      <c r="L245" s="99"/>
      <c r="M245" s="100"/>
      <c r="N245" s="8"/>
      <c r="O245" s="8"/>
      <c r="P245" s="8"/>
      <c r="Q245" s="8"/>
      <c r="R245" s="8"/>
      <c r="S245" s="8"/>
      <c r="T245" s="8"/>
      <c r="U245" s="8"/>
      <c r="V245" s="8"/>
      <c r="W245" s="8"/>
      <c r="X245" s="8"/>
      <c r="Y245" s="8"/>
      <c r="Z245" s="8"/>
    </row>
    <row r="246" spans="1:26" ht="11.25" customHeight="1" x14ac:dyDescent="0.2">
      <c r="A246" s="89"/>
      <c r="B246" s="8"/>
      <c r="C246" s="8"/>
      <c r="D246" s="8"/>
      <c r="E246" s="8"/>
      <c r="F246" s="8"/>
      <c r="G246" s="8"/>
      <c r="H246" s="8"/>
      <c r="I246" s="8"/>
      <c r="J246" s="99"/>
      <c r="K246" s="100"/>
      <c r="L246" s="99"/>
      <c r="M246" s="100"/>
      <c r="N246" s="8"/>
      <c r="O246" s="8"/>
      <c r="P246" s="8"/>
      <c r="Q246" s="8"/>
      <c r="R246" s="8"/>
      <c r="S246" s="8"/>
      <c r="T246" s="8"/>
      <c r="U246" s="8"/>
      <c r="V246" s="8"/>
      <c r="W246" s="8"/>
      <c r="X246" s="8"/>
      <c r="Y246" s="8"/>
      <c r="Z246" s="8"/>
    </row>
    <row r="247" spans="1:26" ht="11.25" customHeight="1" x14ac:dyDescent="0.2">
      <c r="A247" s="89"/>
      <c r="B247" s="8"/>
      <c r="C247" s="8"/>
      <c r="D247" s="8"/>
      <c r="E247" s="8"/>
      <c r="F247" s="8"/>
      <c r="G247" s="8"/>
      <c r="H247" s="8"/>
      <c r="I247" s="8"/>
      <c r="J247" s="99"/>
      <c r="K247" s="100"/>
      <c r="L247" s="99"/>
      <c r="M247" s="100"/>
      <c r="N247" s="8"/>
      <c r="O247" s="8"/>
      <c r="P247" s="8"/>
      <c r="Q247" s="8"/>
      <c r="R247" s="8"/>
      <c r="S247" s="8"/>
      <c r="T247" s="8"/>
      <c r="U247" s="8"/>
      <c r="V247" s="8"/>
      <c r="W247" s="8"/>
      <c r="X247" s="8"/>
      <c r="Y247" s="8"/>
      <c r="Z247" s="8"/>
    </row>
    <row r="248" spans="1:26" ht="11.25" customHeight="1" x14ac:dyDescent="0.2">
      <c r="A248" s="89"/>
      <c r="B248" s="8"/>
      <c r="C248" s="8"/>
      <c r="D248" s="8"/>
      <c r="E248" s="8"/>
      <c r="F248" s="8"/>
      <c r="G248" s="8"/>
      <c r="H248" s="8"/>
      <c r="I248" s="8"/>
      <c r="J248" s="99"/>
      <c r="K248" s="100"/>
      <c r="L248" s="99"/>
      <c r="M248" s="100"/>
      <c r="N248" s="8"/>
      <c r="O248" s="8"/>
      <c r="P248" s="8"/>
      <c r="Q248" s="8"/>
      <c r="R248" s="8"/>
      <c r="S248" s="8"/>
      <c r="T248" s="8"/>
      <c r="U248" s="8"/>
      <c r="V248" s="8"/>
      <c r="W248" s="8"/>
      <c r="X248" s="8"/>
      <c r="Y248" s="8"/>
      <c r="Z248" s="8"/>
    </row>
    <row r="249" spans="1:26" ht="11.25" customHeight="1" x14ac:dyDescent="0.2">
      <c r="A249" s="89"/>
      <c r="B249" s="8"/>
      <c r="C249" s="8"/>
      <c r="D249" s="8"/>
      <c r="E249" s="8"/>
      <c r="F249" s="8"/>
      <c r="G249" s="8"/>
      <c r="H249" s="8"/>
      <c r="I249" s="8"/>
      <c r="J249" s="99"/>
      <c r="K249" s="100"/>
      <c r="L249" s="99"/>
      <c r="M249" s="100"/>
      <c r="N249" s="8"/>
      <c r="O249" s="8"/>
      <c r="P249" s="8"/>
      <c r="Q249" s="8"/>
      <c r="R249" s="8"/>
      <c r="S249" s="8"/>
      <c r="T249" s="8"/>
      <c r="U249" s="8"/>
      <c r="V249" s="8"/>
      <c r="W249" s="8"/>
      <c r="X249" s="8"/>
      <c r="Y249" s="8"/>
      <c r="Z249" s="8"/>
    </row>
    <row r="250" spans="1:26" ht="11.25" customHeight="1" x14ac:dyDescent="0.2">
      <c r="A250" s="89"/>
      <c r="B250" s="8"/>
      <c r="C250" s="8"/>
      <c r="D250" s="8"/>
      <c r="E250" s="8"/>
      <c r="F250" s="8"/>
      <c r="G250" s="8"/>
      <c r="H250" s="8"/>
      <c r="I250" s="8"/>
      <c r="J250" s="99"/>
      <c r="K250" s="100"/>
      <c r="L250" s="99"/>
      <c r="M250" s="100"/>
      <c r="N250" s="8"/>
      <c r="O250" s="8"/>
      <c r="P250" s="8"/>
      <c r="Q250" s="8"/>
      <c r="R250" s="8"/>
      <c r="S250" s="8"/>
      <c r="T250" s="8"/>
      <c r="U250" s="8"/>
      <c r="V250" s="8"/>
      <c r="W250" s="8"/>
      <c r="X250" s="8"/>
      <c r="Y250" s="8"/>
      <c r="Z250" s="8"/>
    </row>
    <row r="251" spans="1:26" ht="11.25" customHeight="1" x14ac:dyDescent="0.2">
      <c r="A251" s="89"/>
      <c r="B251" s="8"/>
      <c r="C251" s="8"/>
      <c r="D251" s="8"/>
      <c r="E251" s="8"/>
      <c r="F251" s="8"/>
      <c r="G251" s="8"/>
      <c r="H251" s="8"/>
      <c r="I251" s="8"/>
      <c r="J251" s="99"/>
      <c r="K251" s="100"/>
      <c r="L251" s="99"/>
      <c r="M251" s="100"/>
      <c r="N251" s="8"/>
      <c r="O251" s="8"/>
      <c r="P251" s="8"/>
      <c r="Q251" s="8"/>
      <c r="R251" s="8"/>
      <c r="S251" s="8"/>
      <c r="T251" s="8"/>
      <c r="U251" s="8"/>
      <c r="V251" s="8"/>
      <c r="W251" s="8"/>
      <c r="X251" s="8"/>
      <c r="Y251" s="8"/>
      <c r="Z251" s="8"/>
    </row>
    <row r="252" spans="1:26" ht="11.25" customHeight="1" x14ac:dyDescent="0.2">
      <c r="A252" s="89"/>
      <c r="B252" s="8"/>
      <c r="C252" s="8"/>
      <c r="D252" s="8"/>
      <c r="E252" s="8"/>
      <c r="F252" s="8"/>
      <c r="G252" s="8"/>
      <c r="H252" s="8"/>
      <c r="I252" s="8"/>
      <c r="J252" s="99"/>
      <c r="K252" s="100"/>
      <c r="L252" s="99"/>
      <c r="M252" s="100"/>
      <c r="N252" s="8"/>
      <c r="O252" s="8"/>
      <c r="P252" s="8"/>
      <c r="Q252" s="8"/>
      <c r="R252" s="8"/>
      <c r="S252" s="8"/>
      <c r="T252" s="8"/>
      <c r="U252" s="8"/>
      <c r="V252" s="8"/>
      <c r="W252" s="8"/>
      <c r="X252" s="8"/>
      <c r="Y252" s="8"/>
      <c r="Z252" s="8"/>
    </row>
    <row r="253" spans="1:26" ht="11.25" customHeight="1" x14ac:dyDescent="0.2">
      <c r="A253" s="89"/>
      <c r="B253" s="8"/>
      <c r="C253" s="8"/>
      <c r="D253" s="8"/>
      <c r="E253" s="8"/>
      <c r="F253" s="8"/>
      <c r="G253" s="8"/>
      <c r="H253" s="8"/>
      <c r="I253" s="8"/>
      <c r="J253" s="99"/>
      <c r="K253" s="100"/>
      <c r="L253" s="99"/>
      <c r="M253" s="100"/>
      <c r="N253" s="8"/>
      <c r="O253" s="8"/>
      <c r="P253" s="8"/>
      <c r="Q253" s="8"/>
      <c r="R253" s="8"/>
      <c r="S253" s="8"/>
      <c r="T253" s="8"/>
      <c r="U253" s="8"/>
      <c r="V253" s="8"/>
      <c r="W253" s="8"/>
      <c r="X253" s="8"/>
      <c r="Y253" s="8"/>
      <c r="Z253" s="8"/>
    </row>
    <row r="254" spans="1:26" ht="11.25" customHeight="1" x14ac:dyDescent="0.2">
      <c r="A254" s="89"/>
      <c r="B254" s="8"/>
      <c r="C254" s="8"/>
      <c r="D254" s="8"/>
      <c r="E254" s="8"/>
      <c r="F254" s="8"/>
      <c r="G254" s="8"/>
      <c r="H254" s="8"/>
      <c r="I254" s="8"/>
      <c r="J254" s="99"/>
      <c r="K254" s="100"/>
      <c r="L254" s="99"/>
      <c r="M254" s="100"/>
      <c r="N254" s="8"/>
      <c r="O254" s="8"/>
      <c r="P254" s="8"/>
      <c r="Q254" s="8"/>
      <c r="R254" s="8"/>
      <c r="S254" s="8"/>
      <c r="T254" s="8"/>
      <c r="U254" s="8"/>
      <c r="V254" s="8"/>
      <c r="W254" s="8"/>
      <c r="X254" s="8"/>
      <c r="Y254" s="8"/>
      <c r="Z254" s="8"/>
    </row>
    <row r="255" spans="1:26" ht="11.25" customHeight="1" x14ac:dyDescent="0.2">
      <c r="A255" s="89"/>
      <c r="B255" s="8"/>
      <c r="C255" s="8"/>
      <c r="D255" s="8"/>
      <c r="E255" s="8"/>
      <c r="F255" s="8"/>
      <c r="G255" s="8"/>
      <c r="H255" s="8"/>
      <c r="I255" s="8"/>
      <c r="J255" s="99"/>
      <c r="K255" s="100"/>
      <c r="L255" s="99"/>
      <c r="M255" s="100"/>
      <c r="N255" s="8"/>
      <c r="O255" s="8"/>
      <c r="P255" s="8"/>
      <c r="Q255" s="8"/>
      <c r="R255" s="8"/>
      <c r="S255" s="8"/>
      <c r="T255" s="8"/>
      <c r="U255" s="8"/>
      <c r="V255" s="8"/>
      <c r="W255" s="8"/>
      <c r="X255" s="8"/>
      <c r="Y255" s="8"/>
      <c r="Z255" s="8"/>
    </row>
    <row r="256" spans="1:26" ht="11.25" customHeight="1" x14ac:dyDescent="0.2">
      <c r="A256" s="89"/>
      <c r="B256" s="8"/>
      <c r="C256" s="8"/>
      <c r="D256" s="8"/>
      <c r="E256" s="8"/>
      <c r="F256" s="8"/>
      <c r="G256" s="8"/>
      <c r="H256" s="8"/>
      <c r="I256" s="8"/>
      <c r="J256" s="99"/>
      <c r="K256" s="100"/>
      <c r="L256" s="99"/>
      <c r="M256" s="100"/>
      <c r="N256" s="8"/>
      <c r="O256" s="8"/>
      <c r="P256" s="8"/>
      <c r="Q256" s="8"/>
      <c r="R256" s="8"/>
      <c r="S256" s="8"/>
      <c r="T256" s="8"/>
      <c r="U256" s="8"/>
      <c r="V256" s="8"/>
      <c r="W256" s="8"/>
      <c r="X256" s="8"/>
      <c r="Y256" s="8"/>
      <c r="Z256" s="8"/>
    </row>
    <row r="257" spans="1:26" ht="11.25" customHeight="1" x14ac:dyDescent="0.2">
      <c r="A257" s="89"/>
      <c r="B257" s="8"/>
      <c r="C257" s="8"/>
      <c r="D257" s="8"/>
      <c r="E257" s="8"/>
      <c r="F257" s="8"/>
      <c r="G257" s="8"/>
      <c r="H257" s="8"/>
      <c r="I257" s="8"/>
      <c r="J257" s="99"/>
      <c r="K257" s="100"/>
      <c r="L257" s="99"/>
      <c r="M257" s="100"/>
      <c r="N257" s="8"/>
      <c r="O257" s="8"/>
      <c r="P257" s="8"/>
      <c r="Q257" s="8"/>
      <c r="R257" s="8"/>
      <c r="S257" s="8"/>
      <c r="T257" s="8"/>
      <c r="U257" s="8"/>
      <c r="V257" s="8"/>
      <c r="W257" s="8"/>
      <c r="X257" s="8"/>
      <c r="Y257" s="8"/>
      <c r="Z257" s="8"/>
    </row>
    <row r="258" spans="1:26" ht="11.25" customHeight="1" x14ac:dyDescent="0.2">
      <c r="A258" s="89"/>
      <c r="B258" s="8"/>
      <c r="C258" s="8"/>
      <c r="D258" s="8"/>
      <c r="E258" s="8"/>
      <c r="F258" s="8"/>
      <c r="G258" s="8"/>
      <c r="H258" s="8"/>
      <c r="I258" s="8"/>
      <c r="J258" s="99"/>
      <c r="K258" s="100"/>
      <c r="L258" s="99"/>
      <c r="M258" s="100"/>
      <c r="N258" s="8"/>
      <c r="O258" s="8"/>
      <c r="P258" s="8"/>
      <c r="Q258" s="8"/>
      <c r="R258" s="8"/>
      <c r="S258" s="8"/>
      <c r="T258" s="8"/>
      <c r="U258" s="8"/>
      <c r="V258" s="8"/>
      <c r="W258" s="8"/>
      <c r="X258" s="8"/>
      <c r="Y258" s="8"/>
      <c r="Z258" s="8"/>
    </row>
    <row r="259" spans="1:26" ht="11.25" customHeight="1" x14ac:dyDescent="0.2">
      <c r="A259" s="89"/>
      <c r="B259" s="8"/>
      <c r="C259" s="8"/>
      <c r="D259" s="8"/>
      <c r="E259" s="8"/>
      <c r="F259" s="8"/>
      <c r="G259" s="8"/>
      <c r="H259" s="8"/>
      <c r="I259" s="8"/>
      <c r="J259" s="99"/>
      <c r="K259" s="100"/>
      <c r="L259" s="99"/>
      <c r="M259" s="100"/>
      <c r="N259" s="8"/>
      <c r="O259" s="8"/>
      <c r="P259" s="8"/>
      <c r="Q259" s="8"/>
      <c r="R259" s="8"/>
      <c r="S259" s="8"/>
      <c r="T259" s="8"/>
      <c r="U259" s="8"/>
      <c r="V259" s="8"/>
      <c r="W259" s="8"/>
      <c r="X259" s="8"/>
      <c r="Y259" s="8"/>
      <c r="Z259" s="8"/>
    </row>
    <row r="260" spans="1:26" ht="11.25" customHeight="1" x14ac:dyDescent="0.2">
      <c r="A260" s="89"/>
      <c r="B260" s="8"/>
      <c r="C260" s="8"/>
      <c r="D260" s="8"/>
      <c r="E260" s="8"/>
      <c r="F260" s="8"/>
      <c r="G260" s="8"/>
      <c r="H260" s="8"/>
      <c r="I260" s="8"/>
      <c r="J260" s="99"/>
      <c r="K260" s="100"/>
      <c r="L260" s="99"/>
      <c r="M260" s="100"/>
      <c r="N260" s="8"/>
      <c r="O260" s="8"/>
      <c r="P260" s="8"/>
      <c r="Q260" s="8"/>
      <c r="R260" s="8"/>
      <c r="S260" s="8"/>
      <c r="T260" s="8"/>
      <c r="U260" s="8"/>
      <c r="V260" s="8"/>
      <c r="W260" s="8"/>
      <c r="X260" s="8"/>
      <c r="Y260" s="8"/>
      <c r="Z260" s="8"/>
    </row>
    <row r="261" spans="1:26" ht="11.25" customHeight="1" x14ac:dyDescent="0.2">
      <c r="A261" s="89"/>
      <c r="B261" s="8"/>
      <c r="C261" s="8"/>
      <c r="D261" s="8"/>
      <c r="E261" s="8"/>
      <c r="F261" s="8"/>
      <c r="G261" s="8"/>
      <c r="H261" s="8"/>
      <c r="I261" s="8"/>
      <c r="J261" s="99"/>
      <c r="K261" s="100"/>
      <c r="L261" s="99"/>
      <c r="M261" s="100"/>
      <c r="N261" s="8"/>
      <c r="O261" s="8"/>
      <c r="P261" s="8"/>
      <c r="Q261" s="8"/>
      <c r="R261" s="8"/>
      <c r="S261" s="8"/>
      <c r="T261" s="8"/>
      <c r="U261" s="8"/>
      <c r="V261" s="8"/>
      <c r="W261" s="8"/>
      <c r="X261" s="8"/>
      <c r="Y261" s="8"/>
      <c r="Z261" s="8"/>
    </row>
    <row r="262" spans="1:26" ht="11.25" customHeight="1" x14ac:dyDescent="0.2">
      <c r="A262" s="89"/>
      <c r="B262" s="8"/>
      <c r="C262" s="8"/>
      <c r="D262" s="8"/>
      <c r="E262" s="8"/>
      <c r="F262" s="8"/>
      <c r="G262" s="8"/>
      <c r="H262" s="8"/>
      <c r="I262" s="8"/>
      <c r="J262" s="99"/>
      <c r="K262" s="100"/>
      <c r="L262" s="99"/>
      <c r="M262" s="100"/>
      <c r="N262" s="8"/>
      <c r="O262" s="8"/>
      <c r="P262" s="8"/>
      <c r="Q262" s="8"/>
      <c r="R262" s="8"/>
      <c r="S262" s="8"/>
      <c r="T262" s="8"/>
      <c r="U262" s="8"/>
      <c r="V262" s="8"/>
      <c r="W262" s="8"/>
      <c r="X262" s="8"/>
      <c r="Y262" s="8"/>
      <c r="Z262" s="8"/>
    </row>
    <row r="263" spans="1:26" ht="11.25" customHeight="1" x14ac:dyDescent="0.2">
      <c r="A263" s="89"/>
      <c r="B263" s="8"/>
      <c r="C263" s="8"/>
      <c r="D263" s="8"/>
      <c r="E263" s="8"/>
      <c r="F263" s="8"/>
      <c r="G263" s="8"/>
      <c r="H263" s="8"/>
      <c r="I263" s="8"/>
      <c r="J263" s="99"/>
      <c r="K263" s="100"/>
      <c r="L263" s="99"/>
      <c r="M263" s="100"/>
      <c r="N263" s="8"/>
      <c r="O263" s="8"/>
      <c r="P263" s="8"/>
      <c r="Q263" s="8"/>
      <c r="R263" s="8"/>
      <c r="S263" s="8"/>
      <c r="T263" s="8"/>
      <c r="U263" s="8"/>
      <c r="V263" s="8"/>
      <c r="W263" s="8"/>
      <c r="X263" s="8"/>
      <c r="Y263" s="8"/>
      <c r="Z263" s="8"/>
    </row>
    <row r="264" spans="1:26" ht="11.25" customHeight="1" x14ac:dyDescent="0.2">
      <c r="A264" s="89"/>
      <c r="B264" s="8"/>
      <c r="C264" s="8"/>
      <c r="D264" s="8"/>
      <c r="E264" s="8"/>
      <c r="F264" s="8"/>
      <c r="G264" s="8"/>
      <c r="H264" s="8"/>
      <c r="I264" s="8"/>
      <c r="J264" s="99"/>
      <c r="K264" s="100"/>
      <c r="L264" s="99"/>
      <c r="M264" s="100"/>
      <c r="N264" s="8"/>
      <c r="O264" s="8"/>
      <c r="P264" s="8"/>
      <c r="Q264" s="8"/>
      <c r="R264" s="8"/>
      <c r="S264" s="8"/>
      <c r="T264" s="8"/>
      <c r="U264" s="8"/>
      <c r="V264" s="8"/>
      <c r="W264" s="8"/>
      <c r="X264" s="8"/>
      <c r="Y264" s="8"/>
      <c r="Z264" s="8"/>
    </row>
    <row r="265" spans="1:26" ht="11.25" customHeight="1" x14ac:dyDescent="0.2">
      <c r="A265" s="89"/>
      <c r="B265" s="8"/>
      <c r="C265" s="8"/>
      <c r="D265" s="8"/>
      <c r="E265" s="8"/>
      <c r="F265" s="8"/>
      <c r="G265" s="8"/>
      <c r="H265" s="8"/>
      <c r="I265" s="8"/>
      <c r="J265" s="99"/>
      <c r="K265" s="100"/>
      <c r="L265" s="99"/>
      <c r="M265" s="100"/>
      <c r="N265" s="8"/>
      <c r="O265" s="8"/>
      <c r="P265" s="8"/>
      <c r="Q265" s="8"/>
      <c r="R265" s="8"/>
      <c r="S265" s="8"/>
      <c r="T265" s="8"/>
      <c r="U265" s="8"/>
      <c r="V265" s="8"/>
      <c r="W265" s="8"/>
      <c r="X265" s="8"/>
      <c r="Y265" s="8"/>
      <c r="Z265" s="8"/>
    </row>
    <row r="266" spans="1:26" ht="11.25" customHeight="1" x14ac:dyDescent="0.2">
      <c r="A266" s="89"/>
      <c r="B266" s="8"/>
      <c r="C266" s="8"/>
      <c r="D266" s="8"/>
      <c r="E266" s="8"/>
      <c r="F266" s="8"/>
      <c r="G266" s="8"/>
      <c r="H266" s="8"/>
      <c r="I266" s="8"/>
      <c r="J266" s="99"/>
      <c r="K266" s="100"/>
      <c r="L266" s="99"/>
      <c r="M266" s="100"/>
      <c r="N266" s="8"/>
      <c r="O266" s="8"/>
      <c r="P266" s="8"/>
      <c r="Q266" s="8"/>
      <c r="R266" s="8"/>
      <c r="S266" s="8"/>
      <c r="T266" s="8"/>
      <c r="U266" s="8"/>
      <c r="V266" s="8"/>
      <c r="W266" s="8"/>
      <c r="X266" s="8"/>
      <c r="Y266" s="8"/>
      <c r="Z266" s="8"/>
    </row>
    <row r="267" spans="1:26" ht="11.25" customHeight="1" x14ac:dyDescent="0.2">
      <c r="A267" s="89"/>
      <c r="B267" s="8"/>
      <c r="C267" s="8"/>
      <c r="D267" s="8"/>
      <c r="E267" s="8"/>
      <c r="F267" s="8"/>
      <c r="G267" s="8"/>
      <c r="H267" s="8"/>
      <c r="I267" s="8"/>
      <c r="J267" s="99"/>
      <c r="K267" s="100"/>
      <c r="L267" s="99"/>
      <c r="M267" s="100"/>
      <c r="N267" s="8"/>
      <c r="O267" s="8"/>
      <c r="P267" s="8"/>
      <c r="Q267" s="8"/>
      <c r="R267" s="8"/>
      <c r="S267" s="8"/>
      <c r="T267" s="8"/>
      <c r="U267" s="8"/>
      <c r="V267" s="8"/>
      <c r="W267" s="8"/>
      <c r="X267" s="8"/>
      <c r="Y267" s="8"/>
      <c r="Z267" s="8"/>
    </row>
    <row r="268" spans="1:26" ht="11.25" customHeight="1" x14ac:dyDescent="0.2">
      <c r="A268" s="89"/>
      <c r="B268" s="8"/>
      <c r="C268" s="8"/>
      <c r="D268" s="8"/>
      <c r="E268" s="8"/>
      <c r="F268" s="8"/>
      <c r="G268" s="8"/>
      <c r="H268" s="8"/>
      <c r="I268" s="8"/>
      <c r="J268" s="99"/>
      <c r="K268" s="100"/>
      <c r="L268" s="99"/>
      <c r="M268" s="100"/>
      <c r="N268" s="8"/>
      <c r="O268" s="8"/>
      <c r="P268" s="8"/>
      <c r="Q268" s="8"/>
      <c r="R268" s="8"/>
      <c r="S268" s="8"/>
      <c r="T268" s="8"/>
      <c r="U268" s="8"/>
      <c r="V268" s="8"/>
      <c r="W268" s="8"/>
      <c r="X268" s="8"/>
      <c r="Y268" s="8"/>
      <c r="Z268" s="8"/>
    </row>
    <row r="269" spans="1:26" ht="11.25" customHeight="1" x14ac:dyDescent="0.2">
      <c r="A269" s="89"/>
      <c r="B269" s="8"/>
      <c r="C269" s="8"/>
      <c r="D269" s="8"/>
      <c r="E269" s="8"/>
      <c r="F269" s="8"/>
      <c r="G269" s="8"/>
      <c r="H269" s="8"/>
      <c r="I269" s="8"/>
      <c r="J269" s="99"/>
      <c r="K269" s="100"/>
      <c r="L269" s="99"/>
      <c r="M269" s="100"/>
      <c r="N269" s="8"/>
      <c r="O269" s="8"/>
      <c r="P269" s="8"/>
      <c r="Q269" s="8"/>
      <c r="R269" s="8"/>
      <c r="S269" s="8"/>
      <c r="T269" s="8"/>
      <c r="U269" s="8"/>
      <c r="V269" s="8"/>
      <c r="W269" s="8"/>
      <c r="X269" s="8"/>
      <c r="Y269" s="8"/>
      <c r="Z269" s="8"/>
    </row>
    <row r="270" spans="1:26" ht="11.25" customHeight="1" x14ac:dyDescent="0.2">
      <c r="A270" s="89"/>
      <c r="B270" s="8"/>
      <c r="C270" s="8"/>
      <c r="D270" s="8"/>
      <c r="E270" s="8"/>
      <c r="F270" s="8"/>
      <c r="G270" s="8"/>
      <c r="H270" s="8"/>
      <c r="I270" s="8"/>
      <c r="J270" s="99"/>
      <c r="K270" s="100"/>
      <c r="L270" s="99"/>
      <c r="M270" s="100"/>
      <c r="N270" s="8"/>
      <c r="O270" s="8"/>
      <c r="P270" s="8"/>
      <c r="Q270" s="8"/>
      <c r="R270" s="8"/>
      <c r="S270" s="8"/>
      <c r="T270" s="8"/>
      <c r="U270" s="8"/>
      <c r="V270" s="8"/>
      <c r="W270" s="8"/>
      <c r="X270" s="8"/>
      <c r="Y270" s="8"/>
      <c r="Z270" s="8"/>
    </row>
    <row r="271" spans="1:26" ht="11.25" customHeight="1" x14ac:dyDescent="0.2">
      <c r="A271" s="89"/>
      <c r="B271" s="8"/>
      <c r="C271" s="8"/>
      <c r="D271" s="8"/>
      <c r="E271" s="8"/>
      <c r="F271" s="8"/>
      <c r="G271" s="8"/>
      <c r="H271" s="8"/>
      <c r="I271" s="8"/>
      <c r="J271" s="99"/>
      <c r="K271" s="100"/>
      <c r="L271" s="99"/>
      <c r="M271" s="100"/>
      <c r="N271" s="8"/>
      <c r="O271" s="8"/>
      <c r="P271" s="8"/>
      <c r="Q271" s="8"/>
      <c r="R271" s="8"/>
      <c r="S271" s="8"/>
      <c r="T271" s="8"/>
      <c r="U271" s="8"/>
      <c r="V271" s="8"/>
      <c r="W271" s="8"/>
      <c r="X271" s="8"/>
      <c r="Y271" s="8"/>
      <c r="Z271" s="8"/>
    </row>
    <row r="272" spans="1:26" ht="11.25" customHeight="1" x14ac:dyDescent="0.2">
      <c r="A272" s="89"/>
      <c r="B272" s="8"/>
      <c r="C272" s="8"/>
      <c r="D272" s="8"/>
      <c r="E272" s="8"/>
      <c r="F272" s="8"/>
      <c r="G272" s="8"/>
      <c r="H272" s="8"/>
      <c r="I272" s="8"/>
      <c r="J272" s="99"/>
      <c r="K272" s="100"/>
      <c r="L272" s="99"/>
      <c r="M272" s="100"/>
      <c r="N272" s="8"/>
      <c r="O272" s="8"/>
      <c r="P272" s="8"/>
      <c r="Q272" s="8"/>
      <c r="R272" s="8"/>
      <c r="S272" s="8"/>
      <c r="T272" s="8"/>
      <c r="U272" s="8"/>
      <c r="V272" s="8"/>
      <c r="W272" s="8"/>
      <c r="X272" s="8"/>
      <c r="Y272" s="8"/>
      <c r="Z272" s="8"/>
    </row>
    <row r="273" spans="1:26" ht="11.25" customHeight="1" x14ac:dyDescent="0.2">
      <c r="A273" s="89"/>
      <c r="B273" s="8"/>
      <c r="C273" s="8"/>
      <c r="D273" s="8"/>
      <c r="E273" s="8"/>
      <c r="F273" s="8"/>
      <c r="G273" s="8"/>
      <c r="H273" s="8"/>
      <c r="I273" s="8"/>
      <c r="J273" s="99"/>
      <c r="K273" s="100"/>
      <c r="L273" s="99"/>
      <c r="M273" s="100"/>
      <c r="N273" s="8"/>
      <c r="O273" s="8"/>
      <c r="P273" s="8"/>
      <c r="Q273" s="8"/>
      <c r="R273" s="8"/>
      <c r="S273" s="8"/>
      <c r="T273" s="8"/>
      <c r="U273" s="8"/>
      <c r="V273" s="8"/>
      <c r="W273" s="8"/>
      <c r="X273" s="8"/>
      <c r="Y273" s="8"/>
      <c r="Z273" s="8"/>
    </row>
    <row r="274" spans="1:26" ht="11.25" customHeight="1" x14ac:dyDescent="0.2">
      <c r="A274" s="89"/>
      <c r="B274" s="8"/>
      <c r="C274" s="8"/>
      <c r="D274" s="8"/>
      <c r="E274" s="8"/>
      <c r="F274" s="8"/>
      <c r="G274" s="8"/>
      <c r="H274" s="8"/>
      <c r="I274" s="8"/>
      <c r="J274" s="99"/>
      <c r="K274" s="100"/>
      <c r="L274" s="99"/>
      <c r="M274" s="100"/>
      <c r="N274" s="8"/>
      <c r="O274" s="8"/>
      <c r="P274" s="8"/>
      <c r="Q274" s="8"/>
      <c r="R274" s="8"/>
      <c r="S274" s="8"/>
      <c r="T274" s="8"/>
      <c r="U274" s="8"/>
      <c r="V274" s="8"/>
      <c r="W274" s="8"/>
      <c r="X274" s="8"/>
      <c r="Y274" s="8"/>
      <c r="Z274" s="8"/>
    </row>
    <row r="275" spans="1:26" ht="11.25" customHeight="1" x14ac:dyDescent="0.2">
      <c r="A275" s="89"/>
      <c r="B275" s="8"/>
      <c r="C275" s="8"/>
      <c r="D275" s="8"/>
      <c r="E275" s="8"/>
      <c r="F275" s="8"/>
      <c r="G275" s="8"/>
      <c r="H275" s="8"/>
      <c r="I275" s="8"/>
      <c r="J275" s="99"/>
      <c r="K275" s="100"/>
      <c r="L275" s="99"/>
      <c r="M275" s="100"/>
      <c r="N275" s="8"/>
      <c r="O275" s="8"/>
      <c r="P275" s="8"/>
      <c r="Q275" s="8"/>
      <c r="R275" s="8"/>
      <c r="S275" s="8"/>
      <c r="T275" s="8"/>
      <c r="U275" s="8"/>
      <c r="V275" s="8"/>
      <c r="W275" s="8"/>
      <c r="X275" s="8"/>
      <c r="Y275" s="8"/>
      <c r="Z275" s="8"/>
    </row>
    <row r="276" spans="1:26" ht="11.25" customHeight="1" x14ac:dyDescent="0.2">
      <c r="A276" s="89"/>
      <c r="B276" s="8"/>
      <c r="C276" s="8"/>
      <c r="D276" s="8"/>
      <c r="E276" s="8"/>
      <c r="F276" s="8"/>
      <c r="G276" s="8"/>
      <c r="H276" s="8"/>
      <c r="I276" s="8"/>
      <c r="J276" s="99"/>
      <c r="K276" s="100"/>
      <c r="L276" s="99"/>
      <c r="M276" s="100"/>
      <c r="N276" s="8"/>
      <c r="O276" s="8"/>
      <c r="P276" s="8"/>
      <c r="Q276" s="8"/>
      <c r="R276" s="8"/>
      <c r="S276" s="8"/>
      <c r="T276" s="8"/>
      <c r="U276" s="8"/>
      <c r="V276" s="8"/>
      <c r="W276" s="8"/>
      <c r="X276" s="8"/>
      <c r="Y276" s="8"/>
      <c r="Z276" s="8"/>
    </row>
    <row r="277" spans="1:26" ht="11.25" customHeight="1" x14ac:dyDescent="0.2">
      <c r="A277" s="89"/>
      <c r="B277" s="8"/>
      <c r="C277" s="8"/>
      <c r="D277" s="8"/>
      <c r="E277" s="8"/>
      <c r="F277" s="8"/>
      <c r="G277" s="8"/>
      <c r="H277" s="8"/>
      <c r="I277" s="8"/>
      <c r="J277" s="99"/>
      <c r="K277" s="100"/>
      <c r="L277" s="99"/>
      <c r="M277" s="100"/>
      <c r="N277" s="8"/>
      <c r="O277" s="8"/>
      <c r="P277" s="8"/>
      <c r="Q277" s="8"/>
      <c r="R277" s="8"/>
      <c r="S277" s="8"/>
      <c r="T277" s="8"/>
      <c r="U277" s="8"/>
      <c r="V277" s="8"/>
      <c r="W277" s="8"/>
      <c r="X277" s="8"/>
      <c r="Y277" s="8"/>
      <c r="Z277" s="8"/>
    </row>
    <row r="278" spans="1:26" ht="11.25" customHeight="1" x14ac:dyDescent="0.2">
      <c r="A278" s="89"/>
      <c r="B278" s="8"/>
      <c r="C278" s="8"/>
      <c r="D278" s="8"/>
      <c r="E278" s="8"/>
      <c r="F278" s="8"/>
      <c r="G278" s="8"/>
      <c r="H278" s="8"/>
      <c r="I278" s="8"/>
      <c r="J278" s="99"/>
      <c r="K278" s="100"/>
      <c r="L278" s="99"/>
      <c r="M278" s="100"/>
      <c r="N278" s="8"/>
      <c r="O278" s="8"/>
      <c r="P278" s="8"/>
      <c r="Q278" s="8"/>
      <c r="R278" s="8"/>
      <c r="S278" s="8"/>
      <c r="T278" s="8"/>
      <c r="U278" s="8"/>
      <c r="V278" s="8"/>
      <c r="W278" s="8"/>
      <c r="X278" s="8"/>
      <c r="Y278" s="8"/>
      <c r="Z278" s="8"/>
    </row>
    <row r="279" spans="1:26" ht="11.25" customHeight="1" x14ac:dyDescent="0.2">
      <c r="A279" s="89"/>
      <c r="B279" s="8"/>
      <c r="C279" s="8"/>
      <c r="D279" s="8"/>
      <c r="E279" s="8"/>
      <c r="F279" s="8"/>
      <c r="G279" s="8"/>
      <c r="H279" s="8"/>
      <c r="I279" s="8"/>
      <c r="J279" s="99"/>
      <c r="K279" s="100"/>
      <c r="L279" s="99"/>
      <c r="M279" s="100"/>
      <c r="N279" s="8"/>
      <c r="O279" s="8"/>
      <c r="P279" s="8"/>
      <c r="Q279" s="8"/>
      <c r="R279" s="8"/>
      <c r="S279" s="8"/>
      <c r="T279" s="8"/>
      <c r="U279" s="8"/>
      <c r="V279" s="8"/>
      <c r="W279" s="8"/>
      <c r="X279" s="8"/>
      <c r="Y279" s="8"/>
      <c r="Z279" s="8"/>
    </row>
    <row r="280" spans="1:26" ht="11.25" customHeight="1" x14ac:dyDescent="0.2">
      <c r="A280" s="89"/>
      <c r="B280" s="8"/>
      <c r="C280" s="8"/>
      <c r="D280" s="8"/>
      <c r="E280" s="8"/>
      <c r="F280" s="8"/>
      <c r="G280" s="8"/>
      <c r="H280" s="8"/>
      <c r="I280" s="8"/>
      <c r="J280" s="99"/>
      <c r="K280" s="100"/>
      <c r="L280" s="99"/>
      <c r="M280" s="100"/>
      <c r="N280" s="8"/>
      <c r="O280" s="8"/>
      <c r="P280" s="8"/>
      <c r="Q280" s="8"/>
      <c r="R280" s="8"/>
      <c r="S280" s="8"/>
      <c r="T280" s="8"/>
      <c r="U280" s="8"/>
      <c r="V280" s="8"/>
      <c r="W280" s="8"/>
      <c r="X280" s="8"/>
      <c r="Y280" s="8"/>
      <c r="Z280" s="8"/>
    </row>
    <row r="281" spans="1:26" ht="11.25" customHeight="1" x14ac:dyDescent="0.2">
      <c r="A281" s="89"/>
      <c r="B281" s="8"/>
      <c r="C281" s="8"/>
      <c r="D281" s="8"/>
      <c r="E281" s="8"/>
      <c r="F281" s="8"/>
      <c r="G281" s="8"/>
      <c r="H281" s="8"/>
      <c r="I281" s="8"/>
      <c r="J281" s="99"/>
      <c r="K281" s="100"/>
      <c r="L281" s="99"/>
      <c r="M281" s="100"/>
      <c r="N281" s="8"/>
      <c r="O281" s="8"/>
      <c r="P281" s="8"/>
      <c r="Q281" s="8"/>
      <c r="R281" s="8"/>
      <c r="S281" s="8"/>
      <c r="T281" s="8"/>
      <c r="U281" s="8"/>
      <c r="V281" s="8"/>
      <c r="W281" s="8"/>
      <c r="X281" s="8"/>
      <c r="Y281" s="8"/>
      <c r="Z281" s="8"/>
    </row>
    <row r="282" spans="1:26" ht="11.25" customHeight="1" x14ac:dyDescent="0.2">
      <c r="A282" s="89"/>
      <c r="B282" s="8"/>
      <c r="C282" s="8"/>
      <c r="D282" s="8"/>
      <c r="E282" s="8"/>
      <c r="F282" s="8"/>
      <c r="G282" s="8"/>
      <c r="H282" s="8"/>
      <c r="I282" s="8"/>
      <c r="J282" s="99"/>
      <c r="K282" s="100"/>
      <c r="L282" s="99"/>
      <c r="M282" s="100"/>
      <c r="N282" s="8"/>
      <c r="O282" s="8"/>
      <c r="P282" s="8"/>
      <c r="Q282" s="8"/>
      <c r="R282" s="8"/>
      <c r="S282" s="8"/>
      <c r="T282" s="8"/>
      <c r="U282" s="8"/>
      <c r="V282" s="8"/>
      <c r="W282" s="8"/>
      <c r="X282" s="8"/>
      <c r="Y282" s="8"/>
      <c r="Z282" s="8"/>
    </row>
    <row r="283" spans="1:26" ht="11.25" customHeight="1" x14ac:dyDescent="0.2">
      <c r="A283" s="89"/>
      <c r="B283" s="8"/>
      <c r="C283" s="8"/>
      <c r="D283" s="8"/>
      <c r="E283" s="8"/>
      <c r="F283" s="8"/>
      <c r="G283" s="8"/>
      <c r="H283" s="8"/>
      <c r="I283" s="8"/>
      <c r="J283" s="99"/>
      <c r="K283" s="100"/>
      <c r="L283" s="99"/>
      <c r="M283" s="100"/>
      <c r="N283" s="8"/>
      <c r="O283" s="8"/>
      <c r="P283" s="8"/>
      <c r="Q283" s="8"/>
      <c r="R283" s="8"/>
      <c r="S283" s="8"/>
      <c r="T283" s="8"/>
      <c r="U283" s="8"/>
      <c r="V283" s="8"/>
      <c r="W283" s="8"/>
      <c r="X283" s="8"/>
      <c r="Y283" s="8"/>
      <c r="Z283" s="8"/>
    </row>
    <row r="284" spans="1:26" ht="11.25" customHeight="1" x14ac:dyDescent="0.2">
      <c r="A284" s="89"/>
      <c r="B284" s="8"/>
      <c r="C284" s="8"/>
      <c r="D284" s="8"/>
      <c r="E284" s="8"/>
      <c r="F284" s="8"/>
      <c r="G284" s="8"/>
      <c r="H284" s="8"/>
      <c r="I284" s="8"/>
      <c r="J284" s="99"/>
      <c r="K284" s="100"/>
      <c r="L284" s="99"/>
      <c r="M284" s="100"/>
      <c r="N284" s="8"/>
      <c r="O284" s="8"/>
      <c r="P284" s="8"/>
      <c r="Q284" s="8"/>
      <c r="R284" s="8"/>
      <c r="S284" s="8"/>
      <c r="T284" s="8"/>
      <c r="U284" s="8"/>
      <c r="V284" s="8"/>
      <c r="W284" s="8"/>
      <c r="X284" s="8"/>
      <c r="Y284" s="8"/>
      <c r="Z284" s="8"/>
    </row>
    <row r="285" spans="1:26" ht="11.25" customHeight="1" x14ac:dyDescent="0.2">
      <c r="A285" s="89"/>
      <c r="B285" s="8"/>
      <c r="C285" s="8"/>
      <c r="D285" s="8"/>
      <c r="E285" s="8"/>
      <c r="F285" s="8"/>
      <c r="G285" s="8"/>
      <c r="H285" s="8"/>
      <c r="I285" s="8"/>
      <c r="J285" s="99"/>
      <c r="K285" s="100"/>
      <c r="L285" s="99"/>
      <c r="M285" s="100"/>
      <c r="N285" s="8"/>
      <c r="O285" s="8"/>
      <c r="P285" s="8"/>
      <c r="Q285" s="8"/>
      <c r="R285" s="8"/>
      <c r="S285" s="8"/>
      <c r="T285" s="8"/>
      <c r="U285" s="8"/>
      <c r="V285" s="8"/>
      <c r="W285" s="8"/>
      <c r="X285" s="8"/>
      <c r="Y285" s="8"/>
      <c r="Z285" s="8"/>
    </row>
    <row r="286" spans="1:26" ht="11.25" customHeight="1" x14ac:dyDescent="0.2">
      <c r="A286" s="89"/>
      <c r="B286" s="8"/>
      <c r="C286" s="8"/>
      <c r="D286" s="8"/>
      <c r="E286" s="8"/>
      <c r="F286" s="8"/>
      <c r="G286" s="8"/>
      <c r="H286" s="8"/>
      <c r="I286" s="8"/>
      <c r="J286" s="99"/>
      <c r="K286" s="100"/>
      <c r="L286" s="99"/>
      <c r="M286" s="100"/>
      <c r="N286" s="8"/>
      <c r="O286" s="8"/>
      <c r="P286" s="8"/>
      <c r="Q286" s="8"/>
      <c r="R286" s="8"/>
      <c r="S286" s="8"/>
      <c r="T286" s="8"/>
      <c r="U286" s="8"/>
      <c r="V286" s="8"/>
      <c r="W286" s="8"/>
      <c r="X286" s="8"/>
      <c r="Y286" s="8"/>
      <c r="Z286" s="8"/>
    </row>
    <row r="287" spans="1:26" ht="11.25" customHeight="1" x14ac:dyDescent="0.2">
      <c r="A287" s="89"/>
      <c r="B287" s="8"/>
      <c r="C287" s="8"/>
      <c r="D287" s="8"/>
      <c r="E287" s="8"/>
      <c r="F287" s="8"/>
      <c r="G287" s="8"/>
      <c r="H287" s="8"/>
      <c r="I287" s="8"/>
      <c r="J287" s="99"/>
      <c r="K287" s="100"/>
      <c r="L287" s="99"/>
      <c r="M287" s="100"/>
      <c r="N287" s="8"/>
      <c r="O287" s="8"/>
      <c r="P287" s="8"/>
      <c r="Q287" s="8"/>
      <c r="R287" s="8"/>
      <c r="S287" s="8"/>
      <c r="T287" s="8"/>
      <c r="U287" s="8"/>
      <c r="V287" s="8"/>
      <c r="W287" s="8"/>
      <c r="X287" s="8"/>
      <c r="Y287" s="8"/>
      <c r="Z287" s="8"/>
    </row>
    <row r="288" spans="1:26" ht="11.25" customHeight="1" x14ac:dyDescent="0.2">
      <c r="A288" s="89"/>
      <c r="B288" s="8"/>
      <c r="C288" s="8"/>
      <c r="D288" s="8"/>
      <c r="E288" s="8"/>
      <c r="F288" s="8"/>
      <c r="G288" s="8"/>
      <c r="H288" s="8"/>
      <c r="I288" s="8"/>
      <c r="J288" s="99"/>
      <c r="K288" s="100"/>
      <c r="L288" s="99"/>
      <c r="M288" s="100"/>
      <c r="N288" s="8"/>
      <c r="O288" s="8"/>
      <c r="P288" s="8"/>
      <c r="Q288" s="8"/>
      <c r="R288" s="8"/>
      <c r="S288" s="8"/>
      <c r="T288" s="8"/>
      <c r="U288" s="8"/>
      <c r="V288" s="8"/>
      <c r="W288" s="8"/>
      <c r="X288" s="8"/>
      <c r="Y288" s="8"/>
      <c r="Z288" s="8"/>
    </row>
    <row r="289" spans="1:26" ht="11.25" customHeight="1" x14ac:dyDescent="0.2">
      <c r="A289" s="89"/>
      <c r="B289" s="8"/>
      <c r="C289" s="8"/>
      <c r="D289" s="8"/>
      <c r="E289" s="8"/>
      <c r="F289" s="8"/>
      <c r="G289" s="8"/>
      <c r="H289" s="8"/>
      <c r="I289" s="8"/>
      <c r="J289" s="99"/>
      <c r="K289" s="100"/>
      <c r="L289" s="99"/>
      <c r="M289" s="100"/>
      <c r="N289" s="8"/>
      <c r="O289" s="8"/>
      <c r="P289" s="8"/>
      <c r="Q289" s="8"/>
      <c r="R289" s="8"/>
      <c r="S289" s="8"/>
      <c r="T289" s="8"/>
      <c r="U289" s="8"/>
      <c r="V289" s="8"/>
      <c r="W289" s="8"/>
      <c r="X289" s="8"/>
      <c r="Y289" s="8"/>
      <c r="Z289" s="8"/>
    </row>
    <row r="290" spans="1:26" ht="11.25" customHeight="1" x14ac:dyDescent="0.2">
      <c r="A290" s="89"/>
      <c r="B290" s="8"/>
      <c r="C290" s="8"/>
      <c r="D290" s="8"/>
      <c r="E290" s="8"/>
      <c r="F290" s="8"/>
      <c r="G290" s="8"/>
      <c r="H290" s="8"/>
      <c r="I290" s="8"/>
      <c r="J290" s="99"/>
      <c r="K290" s="100"/>
      <c r="L290" s="99"/>
      <c r="M290" s="100"/>
      <c r="N290" s="8"/>
      <c r="O290" s="8"/>
      <c r="P290" s="8"/>
      <c r="Q290" s="8"/>
      <c r="R290" s="8"/>
      <c r="S290" s="8"/>
      <c r="T290" s="8"/>
      <c r="U290" s="8"/>
      <c r="V290" s="8"/>
      <c r="W290" s="8"/>
      <c r="X290" s="8"/>
      <c r="Y290" s="8"/>
      <c r="Z290" s="8"/>
    </row>
    <row r="291" spans="1:26" ht="11.25" customHeight="1" x14ac:dyDescent="0.2">
      <c r="A291" s="89"/>
      <c r="B291" s="8"/>
      <c r="C291" s="8"/>
      <c r="D291" s="8"/>
      <c r="E291" s="8"/>
      <c r="F291" s="8"/>
      <c r="G291" s="8"/>
      <c r="H291" s="8"/>
      <c r="I291" s="8"/>
      <c r="J291" s="99"/>
      <c r="K291" s="100"/>
      <c r="L291" s="99"/>
      <c r="M291" s="100"/>
      <c r="N291" s="8"/>
      <c r="O291" s="8"/>
      <c r="P291" s="8"/>
      <c r="Q291" s="8"/>
      <c r="R291" s="8"/>
      <c r="S291" s="8"/>
      <c r="T291" s="8"/>
      <c r="U291" s="8"/>
      <c r="V291" s="8"/>
      <c r="W291" s="8"/>
      <c r="X291" s="8"/>
      <c r="Y291" s="8"/>
      <c r="Z291" s="8"/>
    </row>
    <row r="292" spans="1:26" ht="11.25" customHeight="1" x14ac:dyDescent="0.2">
      <c r="A292" s="89"/>
      <c r="B292" s="8"/>
      <c r="C292" s="8"/>
      <c r="D292" s="8"/>
      <c r="E292" s="8"/>
      <c r="F292" s="8"/>
      <c r="G292" s="8"/>
      <c r="H292" s="8"/>
      <c r="I292" s="8"/>
      <c r="J292" s="99"/>
      <c r="K292" s="100"/>
      <c r="L292" s="99"/>
      <c r="M292" s="100"/>
      <c r="N292" s="8"/>
      <c r="O292" s="8"/>
      <c r="P292" s="8"/>
      <c r="Q292" s="8"/>
      <c r="R292" s="8"/>
      <c r="S292" s="8"/>
      <c r="T292" s="8"/>
      <c r="U292" s="8"/>
      <c r="V292" s="8"/>
      <c r="W292" s="8"/>
      <c r="X292" s="8"/>
      <c r="Y292" s="8"/>
      <c r="Z292" s="8"/>
    </row>
    <row r="293" spans="1:26" ht="11.25" customHeight="1" x14ac:dyDescent="0.2">
      <c r="A293" s="89"/>
      <c r="B293" s="8"/>
      <c r="C293" s="8"/>
      <c r="D293" s="8"/>
      <c r="E293" s="8"/>
      <c r="F293" s="8"/>
      <c r="G293" s="8"/>
      <c r="H293" s="8"/>
      <c r="I293" s="8"/>
      <c r="J293" s="99"/>
      <c r="K293" s="100"/>
      <c r="L293" s="99"/>
      <c r="M293" s="100"/>
      <c r="N293" s="8"/>
      <c r="O293" s="8"/>
      <c r="P293" s="8"/>
      <c r="Q293" s="8"/>
      <c r="R293" s="8"/>
      <c r="S293" s="8"/>
      <c r="T293" s="8"/>
      <c r="U293" s="8"/>
      <c r="V293" s="8"/>
      <c r="W293" s="8"/>
      <c r="X293" s="8"/>
      <c r="Y293" s="8"/>
      <c r="Z293" s="8"/>
    </row>
    <row r="294" spans="1:26" ht="11.25" customHeight="1" x14ac:dyDescent="0.2">
      <c r="A294" s="89"/>
      <c r="B294" s="8"/>
      <c r="C294" s="8"/>
      <c r="D294" s="8"/>
      <c r="E294" s="8"/>
      <c r="F294" s="8"/>
      <c r="G294" s="8"/>
      <c r="H294" s="8"/>
      <c r="I294" s="8"/>
      <c r="J294" s="99"/>
      <c r="K294" s="100"/>
      <c r="L294" s="99"/>
      <c r="M294" s="100"/>
      <c r="N294" s="8"/>
      <c r="O294" s="8"/>
      <c r="P294" s="8"/>
      <c r="Q294" s="8"/>
      <c r="R294" s="8"/>
      <c r="S294" s="8"/>
      <c r="T294" s="8"/>
      <c r="U294" s="8"/>
      <c r="V294" s="8"/>
      <c r="W294" s="8"/>
      <c r="X294" s="8"/>
      <c r="Y294" s="8"/>
      <c r="Z294" s="8"/>
    </row>
    <row r="295" spans="1:26" ht="11.25" customHeight="1" x14ac:dyDescent="0.2">
      <c r="A295" s="89"/>
      <c r="B295" s="8"/>
      <c r="C295" s="8"/>
      <c r="D295" s="8"/>
      <c r="E295" s="8"/>
      <c r="F295" s="8"/>
      <c r="G295" s="8"/>
      <c r="H295" s="8"/>
      <c r="I295" s="8"/>
      <c r="J295" s="99"/>
      <c r="K295" s="100"/>
      <c r="L295" s="99"/>
      <c r="M295" s="100"/>
      <c r="N295" s="8"/>
      <c r="O295" s="8"/>
      <c r="P295" s="8"/>
      <c r="Q295" s="8"/>
      <c r="R295" s="8"/>
      <c r="S295" s="8"/>
      <c r="T295" s="8"/>
      <c r="U295" s="8"/>
      <c r="V295" s="8"/>
      <c r="W295" s="8"/>
      <c r="X295" s="8"/>
      <c r="Y295" s="8"/>
      <c r="Z295" s="8"/>
    </row>
    <row r="296" spans="1:26" ht="11.25" customHeight="1" x14ac:dyDescent="0.2">
      <c r="A296" s="89"/>
      <c r="B296" s="8"/>
      <c r="C296" s="8"/>
      <c r="D296" s="8"/>
      <c r="E296" s="8"/>
      <c r="F296" s="8"/>
      <c r="G296" s="8"/>
      <c r="H296" s="8"/>
      <c r="I296" s="8"/>
      <c r="J296" s="99"/>
      <c r="K296" s="100"/>
      <c r="L296" s="99"/>
      <c r="M296" s="100"/>
      <c r="N296" s="8"/>
      <c r="O296" s="8"/>
      <c r="P296" s="8"/>
      <c r="Q296" s="8"/>
      <c r="R296" s="8"/>
      <c r="S296" s="8"/>
      <c r="T296" s="8"/>
      <c r="U296" s="8"/>
      <c r="V296" s="8"/>
      <c r="W296" s="8"/>
      <c r="X296" s="8"/>
      <c r="Y296" s="8"/>
      <c r="Z296" s="8"/>
    </row>
    <row r="297" spans="1:26" ht="11.25" customHeight="1" x14ac:dyDescent="0.2">
      <c r="A297" s="89"/>
      <c r="B297" s="8"/>
      <c r="C297" s="8"/>
      <c r="D297" s="8"/>
      <c r="E297" s="8"/>
      <c r="F297" s="8"/>
      <c r="G297" s="8"/>
      <c r="H297" s="8"/>
      <c r="I297" s="8"/>
      <c r="J297" s="99"/>
      <c r="K297" s="100"/>
      <c r="L297" s="99"/>
      <c r="M297" s="100"/>
      <c r="N297" s="8"/>
      <c r="O297" s="8"/>
      <c r="P297" s="8"/>
      <c r="Q297" s="8"/>
      <c r="R297" s="8"/>
      <c r="S297" s="8"/>
      <c r="T297" s="8"/>
      <c r="U297" s="8"/>
      <c r="V297" s="8"/>
      <c r="W297" s="8"/>
      <c r="X297" s="8"/>
      <c r="Y297" s="8"/>
      <c r="Z297" s="8"/>
    </row>
    <row r="298" spans="1:26" ht="11.25" customHeight="1" x14ac:dyDescent="0.2">
      <c r="A298" s="89"/>
      <c r="B298" s="8"/>
      <c r="C298" s="8"/>
      <c r="D298" s="8"/>
      <c r="E298" s="8"/>
      <c r="F298" s="8"/>
      <c r="G298" s="8"/>
      <c r="H298" s="8"/>
      <c r="I298" s="8"/>
      <c r="J298" s="99"/>
      <c r="K298" s="100"/>
      <c r="L298" s="99"/>
      <c r="M298" s="100"/>
      <c r="N298" s="8"/>
      <c r="O298" s="8"/>
      <c r="P298" s="8"/>
      <c r="Q298" s="8"/>
      <c r="R298" s="8"/>
      <c r="S298" s="8"/>
      <c r="T298" s="8"/>
      <c r="U298" s="8"/>
      <c r="V298" s="8"/>
      <c r="W298" s="8"/>
      <c r="X298" s="8"/>
      <c r="Y298" s="8"/>
      <c r="Z298" s="8"/>
    </row>
    <row r="299" spans="1:26" ht="11.25" customHeight="1" x14ac:dyDescent="0.2">
      <c r="A299" s="89"/>
      <c r="B299" s="8"/>
      <c r="C299" s="8"/>
      <c r="D299" s="8"/>
      <c r="E299" s="8"/>
      <c r="F299" s="8"/>
      <c r="G299" s="8"/>
      <c r="H299" s="8"/>
      <c r="I299" s="8"/>
      <c r="J299" s="99"/>
      <c r="K299" s="100"/>
      <c r="L299" s="99"/>
      <c r="M299" s="100"/>
      <c r="N299" s="8"/>
      <c r="O299" s="8"/>
      <c r="P299" s="8"/>
      <c r="Q299" s="8"/>
      <c r="R299" s="8"/>
      <c r="S299" s="8"/>
      <c r="T299" s="8"/>
      <c r="U299" s="8"/>
      <c r="V299" s="8"/>
      <c r="W299" s="8"/>
      <c r="X299" s="8"/>
      <c r="Y299" s="8"/>
      <c r="Z299" s="8"/>
    </row>
    <row r="300" spans="1:26" ht="11.25" customHeight="1" x14ac:dyDescent="0.2">
      <c r="A300" s="89"/>
      <c r="B300" s="8"/>
      <c r="C300" s="8"/>
      <c r="D300" s="8"/>
      <c r="E300" s="8"/>
      <c r="F300" s="8"/>
      <c r="G300" s="8"/>
      <c r="H300" s="8"/>
      <c r="I300" s="8"/>
      <c r="J300" s="99"/>
      <c r="K300" s="100"/>
      <c r="L300" s="99"/>
      <c r="M300" s="100"/>
      <c r="N300" s="8"/>
      <c r="O300" s="8"/>
      <c r="P300" s="8"/>
      <c r="Q300" s="8"/>
      <c r="R300" s="8"/>
      <c r="S300" s="8"/>
      <c r="T300" s="8"/>
      <c r="U300" s="8"/>
      <c r="V300" s="8"/>
      <c r="W300" s="8"/>
      <c r="X300" s="8"/>
      <c r="Y300" s="8"/>
      <c r="Z300" s="8"/>
    </row>
    <row r="301" spans="1:26" ht="11.25" customHeight="1" x14ac:dyDescent="0.2">
      <c r="A301" s="89"/>
      <c r="B301" s="8"/>
      <c r="C301" s="8"/>
      <c r="D301" s="8"/>
      <c r="E301" s="8"/>
      <c r="F301" s="8"/>
      <c r="G301" s="8"/>
      <c r="H301" s="8"/>
      <c r="I301" s="8"/>
      <c r="J301" s="99"/>
      <c r="K301" s="100"/>
      <c r="L301" s="99"/>
      <c r="M301" s="100"/>
      <c r="N301" s="8"/>
      <c r="O301" s="8"/>
      <c r="P301" s="8"/>
      <c r="Q301" s="8"/>
      <c r="R301" s="8"/>
      <c r="S301" s="8"/>
      <c r="T301" s="8"/>
      <c r="U301" s="8"/>
      <c r="V301" s="8"/>
      <c r="W301" s="8"/>
      <c r="X301" s="8"/>
      <c r="Y301" s="8"/>
      <c r="Z301" s="8"/>
    </row>
    <row r="302" spans="1:26" ht="11.25" customHeight="1" x14ac:dyDescent="0.2">
      <c r="A302" s="89"/>
      <c r="B302" s="8"/>
      <c r="C302" s="8"/>
      <c r="D302" s="8"/>
      <c r="E302" s="8"/>
      <c r="F302" s="8"/>
      <c r="G302" s="8"/>
      <c r="H302" s="8"/>
      <c r="I302" s="8"/>
      <c r="J302" s="99"/>
      <c r="K302" s="100"/>
      <c r="L302" s="99"/>
      <c r="M302" s="100"/>
      <c r="N302" s="8"/>
      <c r="O302" s="8"/>
      <c r="P302" s="8"/>
      <c r="Q302" s="8"/>
      <c r="R302" s="8"/>
      <c r="S302" s="8"/>
      <c r="T302" s="8"/>
      <c r="U302" s="8"/>
      <c r="V302" s="8"/>
      <c r="W302" s="8"/>
      <c r="X302" s="8"/>
      <c r="Y302" s="8"/>
      <c r="Z302" s="8"/>
    </row>
    <row r="303" spans="1:26" ht="11.25" customHeight="1" x14ac:dyDescent="0.2">
      <c r="A303" s="89"/>
      <c r="B303" s="8"/>
      <c r="C303" s="8"/>
      <c r="D303" s="8"/>
      <c r="E303" s="8"/>
      <c r="F303" s="8"/>
      <c r="G303" s="8"/>
      <c r="H303" s="8"/>
      <c r="I303" s="8"/>
      <c r="J303" s="99"/>
      <c r="K303" s="100"/>
      <c r="L303" s="99"/>
      <c r="M303" s="100"/>
      <c r="N303" s="8"/>
      <c r="O303" s="8"/>
      <c r="P303" s="8"/>
      <c r="Q303" s="8"/>
      <c r="R303" s="8"/>
      <c r="S303" s="8"/>
      <c r="T303" s="8"/>
      <c r="U303" s="8"/>
      <c r="V303" s="8"/>
      <c r="W303" s="8"/>
      <c r="X303" s="8"/>
      <c r="Y303" s="8"/>
      <c r="Z303" s="8"/>
    </row>
    <row r="304" spans="1:26" ht="11.25" customHeight="1" x14ac:dyDescent="0.2">
      <c r="A304" s="89"/>
      <c r="B304" s="8"/>
      <c r="C304" s="8"/>
      <c r="D304" s="8"/>
      <c r="E304" s="8"/>
      <c r="F304" s="8"/>
      <c r="G304" s="8"/>
      <c r="H304" s="8"/>
      <c r="I304" s="8"/>
      <c r="J304" s="99"/>
      <c r="K304" s="100"/>
      <c r="L304" s="99"/>
      <c r="M304" s="100"/>
      <c r="N304" s="8"/>
      <c r="O304" s="8"/>
      <c r="P304" s="8"/>
      <c r="Q304" s="8"/>
      <c r="R304" s="8"/>
      <c r="S304" s="8"/>
      <c r="T304" s="8"/>
      <c r="U304" s="8"/>
      <c r="V304" s="8"/>
      <c r="W304" s="8"/>
      <c r="X304" s="8"/>
      <c r="Y304" s="8"/>
      <c r="Z304" s="8"/>
    </row>
    <row r="305" spans="1:26" ht="11.25" customHeight="1" x14ac:dyDescent="0.2">
      <c r="A305" s="89"/>
      <c r="B305" s="8"/>
      <c r="C305" s="8"/>
      <c r="D305" s="8"/>
      <c r="E305" s="8"/>
      <c r="F305" s="8"/>
      <c r="G305" s="8"/>
      <c r="H305" s="8"/>
      <c r="I305" s="8"/>
      <c r="J305" s="99"/>
      <c r="K305" s="100"/>
      <c r="L305" s="99"/>
      <c r="M305" s="100"/>
      <c r="N305" s="8"/>
      <c r="O305" s="8"/>
      <c r="P305" s="8"/>
      <c r="Q305" s="8"/>
      <c r="R305" s="8"/>
      <c r="S305" s="8"/>
      <c r="T305" s="8"/>
      <c r="U305" s="8"/>
      <c r="V305" s="8"/>
      <c r="W305" s="8"/>
      <c r="X305" s="8"/>
      <c r="Y305" s="8"/>
      <c r="Z305" s="8"/>
    </row>
    <row r="306" spans="1:26" ht="11.25" customHeight="1" x14ac:dyDescent="0.2">
      <c r="A306" s="89"/>
      <c r="B306" s="8"/>
      <c r="C306" s="8"/>
      <c r="D306" s="8"/>
      <c r="E306" s="8"/>
      <c r="F306" s="8"/>
      <c r="G306" s="8"/>
      <c r="H306" s="8"/>
      <c r="I306" s="8"/>
      <c r="J306" s="99"/>
      <c r="K306" s="100"/>
      <c r="L306" s="99"/>
      <c r="M306" s="100"/>
      <c r="N306" s="8"/>
      <c r="O306" s="8"/>
      <c r="P306" s="8"/>
      <c r="Q306" s="8"/>
      <c r="R306" s="8"/>
      <c r="S306" s="8"/>
      <c r="T306" s="8"/>
      <c r="U306" s="8"/>
      <c r="V306" s="8"/>
      <c r="W306" s="8"/>
      <c r="X306" s="8"/>
      <c r="Y306" s="8"/>
      <c r="Z306" s="8"/>
    </row>
    <row r="307" spans="1:26" ht="11.25" customHeight="1" x14ac:dyDescent="0.2">
      <c r="A307" s="89"/>
      <c r="B307" s="8"/>
      <c r="C307" s="8"/>
      <c r="D307" s="8"/>
      <c r="E307" s="8"/>
      <c r="F307" s="8"/>
      <c r="G307" s="8"/>
      <c r="H307" s="8"/>
      <c r="I307" s="8"/>
      <c r="J307" s="99"/>
      <c r="K307" s="100"/>
      <c r="L307" s="99"/>
      <c r="M307" s="100"/>
      <c r="N307" s="8"/>
      <c r="O307" s="8"/>
      <c r="P307" s="8"/>
      <c r="Q307" s="8"/>
      <c r="R307" s="8"/>
      <c r="S307" s="8"/>
      <c r="T307" s="8"/>
      <c r="U307" s="8"/>
      <c r="V307" s="8"/>
      <c r="W307" s="8"/>
      <c r="X307" s="8"/>
      <c r="Y307" s="8"/>
      <c r="Z307" s="8"/>
    </row>
    <row r="308" spans="1:26" ht="11.25" customHeight="1" x14ac:dyDescent="0.2">
      <c r="A308" s="89"/>
      <c r="B308" s="8"/>
      <c r="C308" s="8"/>
      <c r="D308" s="8"/>
      <c r="E308" s="8"/>
      <c r="F308" s="8"/>
      <c r="G308" s="8"/>
      <c r="H308" s="8"/>
      <c r="I308" s="8"/>
      <c r="J308" s="99"/>
      <c r="K308" s="100"/>
      <c r="L308" s="99"/>
      <c r="M308" s="100"/>
      <c r="N308" s="8"/>
      <c r="O308" s="8"/>
      <c r="P308" s="8"/>
      <c r="Q308" s="8"/>
      <c r="R308" s="8"/>
      <c r="S308" s="8"/>
      <c r="T308" s="8"/>
      <c r="U308" s="8"/>
      <c r="V308" s="8"/>
      <c r="W308" s="8"/>
      <c r="X308" s="8"/>
      <c r="Y308" s="8"/>
      <c r="Z308" s="8"/>
    </row>
    <row r="309" spans="1:26" ht="11.25" customHeight="1" x14ac:dyDescent="0.2">
      <c r="A309" s="89"/>
      <c r="B309" s="8"/>
      <c r="C309" s="8"/>
      <c r="D309" s="8"/>
      <c r="E309" s="8"/>
      <c r="F309" s="8"/>
      <c r="G309" s="8"/>
      <c r="H309" s="8"/>
      <c r="I309" s="8"/>
      <c r="J309" s="99"/>
      <c r="K309" s="100"/>
      <c r="L309" s="99"/>
      <c r="M309" s="100"/>
      <c r="N309" s="8"/>
      <c r="O309" s="8"/>
      <c r="P309" s="8"/>
      <c r="Q309" s="8"/>
      <c r="R309" s="8"/>
      <c r="S309" s="8"/>
      <c r="T309" s="8"/>
      <c r="U309" s="8"/>
      <c r="V309" s="8"/>
      <c r="W309" s="8"/>
      <c r="X309" s="8"/>
      <c r="Y309" s="8"/>
      <c r="Z309" s="8"/>
    </row>
    <row r="310" spans="1:26" ht="11.25" customHeight="1" x14ac:dyDescent="0.2">
      <c r="A310" s="89"/>
      <c r="B310" s="8"/>
      <c r="C310" s="8"/>
      <c r="D310" s="8"/>
      <c r="E310" s="8"/>
      <c r="F310" s="8"/>
      <c r="G310" s="8"/>
      <c r="H310" s="8"/>
      <c r="I310" s="8"/>
      <c r="J310" s="99"/>
      <c r="K310" s="100"/>
      <c r="L310" s="99"/>
      <c r="M310" s="100"/>
      <c r="N310" s="8"/>
      <c r="O310" s="8"/>
      <c r="P310" s="8"/>
      <c r="Q310" s="8"/>
      <c r="R310" s="8"/>
      <c r="S310" s="8"/>
      <c r="T310" s="8"/>
      <c r="U310" s="8"/>
      <c r="V310" s="8"/>
      <c r="W310" s="8"/>
      <c r="X310" s="8"/>
      <c r="Y310" s="8"/>
      <c r="Z310" s="8"/>
    </row>
    <row r="311" spans="1:26" ht="11.25" customHeight="1" x14ac:dyDescent="0.2">
      <c r="A311" s="89"/>
      <c r="B311" s="8"/>
      <c r="C311" s="8"/>
      <c r="D311" s="8"/>
      <c r="E311" s="8"/>
      <c r="F311" s="8"/>
      <c r="G311" s="8"/>
      <c r="H311" s="8"/>
      <c r="I311" s="8"/>
      <c r="J311" s="99"/>
      <c r="K311" s="100"/>
      <c r="L311" s="99"/>
      <c r="M311" s="100"/>
      <c r="N311" s="8"/>
      <c r="O311" s="8"/>
      <c r="P311" s="8"/>
      <c r="Q311" s="8"/>
      <c r="R311" s="8"/>
      <c r="S311" s="8"/>
      <c r="T311" s="8"/>
      <c r="U311" s="8"/>
      <c r="V311" s="8"/>
      <c r="W311" s="8"/>
      <c r="X311" s="8"/>
      <c r="Y311" s="8"/>
      <c r="Z311" s="8"/>
    </row>
    <row r="312" spans="1:26" ht="11.25" customHeight="1" x14ac:dyDescent="0.2">
      <c r="A312" s="89"/>
      <c r="B312" s="8"/>
      <c r="C312" s="8"/>
      <c r="D312" s="8"/>
      <c r="E312" s="8"/>
      <c r="F312" s="8"/>
      <c r="G312" s="8"/>
      <c r="H312" s="8"/>
      <c r="I312" s="8"/>
      <c r="J312" s="99"/>
      <c r="K312" s="100"/>
      <c r="L312" s="99"/>
      <c r="M312" s="100"/>
      <c r="N312" s="8"/>
      <c r="O312" s="8"/>
      <c r="P312" s="8"/>
      <c r="Q312" s="8"/>
      <c r="R312" s="8"/>
      <c r="S312" s="8"/>
      <c r="T312" s="8"/>
      <c r="U312" s="8"/>
      <c r="V312" s="8"/>
      <c r="W312" s="8"/>
      <c r="X312" s="8"/>
      <c r="Y312" s="8"/>
      <c r="Z312" s="8"/>
    </row>
    <row r="313" spans="1:26" ht="11.25" customHeight="1" x14ac:dyDescent="0.2">
      <c r="A313" s="89"/>
      <c r="B313" s="8"/>
      <c r="C313" s="8"/>
      <c r="D313" s="8"/>
      <c r="E313" s="8"/>
      <c r="F313" s="8"/>
      <c r="G313" s="8"/>
      <c r="H313" s="8"/>
      <c r="I313" s="8"/>
      <c r="J313" s="99"/>
      <c r="K313" s="100"/>
      <c r="L313" s="99"/>
      <c r="M313" s="100"/>
      <c r="N313" s="8"/>
      <c r="O313" s="8"/>
      <c r="P313" s="8"/>
      <c r="Q313" s="8"/>
      <c r="R313" s="8"/>
      <c r="S313" s="8"/>
      <c r="T313" s="8"/>
      <c r="U313" s="8"/>
      <c r="V313" s="8"/>
      <c r="W313" s="8"/>
      <c r="X313" s="8"/>
      <c r="Y313" s="8"/>
      <c r="Z313" s="8"/>
    </row>
    <row r="314" spans="1:26" ht="11.25" customHeight="1" x14ac:dyDescent="0.2">
      <c r="A314" s="89"/>
      <c r="B314" s="8"/>
      <c r="C314" s="8"/>
      <c r="D314" s="8"/>
      <c r="E314" s="8"/>
      <c r="F314" s="8"/>
      <c r="G314" s="8"/>
      <c r="H314" s="8"/>
      <c r="I314" s="8"/>
      <c r="J314" s="99"/>
      <c r="K314" s="100"/>
      <c r="L314" s="99"/>
      <c r="M314" s="100"/>
      <c r="N314" s="8"/>
      <c r="O314" s="8"/>
      <c r="P314" s="8"/>
      <c r="Q314" s="8"/>
      <c r="R314" s="8"/>
      <c r="S314" s="8"/>
      <c r="T314" s="8"/>
      <c r="U314" s="8"/>
      <c r="V314" s="8"/>
      <c r="W314" s="8"/>
      <c r="X314" s="8"/>
      <c r="Y314" s="8"/>
      <c r="Z314" s="8"/>
    </row>
    <row r="315" spans="1:26" ht="11.25" customHeight="1" x14ac:dyDescent="0.2">
      <c r="A315" s="89"/>
      <c r="B315" s="8"/>
      <c r="C315" s="8"/>
      <c r="D315" s="8"/>
      <c r="E315" s="8"/>
      <c r="F315" s="8"/>
      <c r="G315" s="8"/>
      <c r="H315" s="8"/>
      <c r="I315" s="8"/>
      <c r="J315" s="99"/>
      <c r="K315" s="100"/>
      <c r="L315" s="99"/>
      <c r="M315" s="100"/>
      <c r="N315" s="8"/>
      <c r="O315" s="8"/>
      <c r="P315" s="8"/>
      <c r="Q315" s="8"/>
      <c r="R315" s="8"/>
      <c r="S315" s="8"/>
      <c r="T315" s="8"/>
      <c r="U315" s="8"/>
      <c r="V315" s="8"/>
      <c r="W315" s="8"/>
      <c r="X315" s="8"/>
      <c r="Y315" s="8"/>
      <c r="Z315" s="8"/>
    </row>
    <row r="316" spans="1:26" ht="11.25" customHeight="1" x14ac:dyDescent="0.2">
      <c r="A316" s="89"/>
      <c r="B316" s="8"/>
      <c r="C316" s="8"/>
      <c r="D316" s="8"/>
      <c r="E316" s="8"/>
      <c r="F316" s="8"/>
      <c r="G316" s="8"/>
      <c r="H316" s="8"/>
      <c r="I316" s="8"/>
      <c r="J316" s="99"/>
      <c r="K316" s="100"/>
      <c r="L316" s="99"/>
      <c r="M316" s="100"/>
      <c r="N316" s="8"/>
      <c r="O316" s="8"/>
      <c r="P316" s="8"/>
      <c r="Q316" s="8"/>
      <c r="R316" s="8"/>
      <c r="S316" s="8"/>
      <c r="T316" s="8"/>
      <c r="U316" s="8"/>
      <c r="V316" s="8"/>
      <c r="W316" s="8"/>
      <c r="X316" s="8"/>
      <c r="Y316" s="8"/>
      <c r="Z316" s="8"/>
    </row>
    <row r="317" spans="1:26" ht="11.25" customHeight="1" x14ac:dyDescent="0.2">
      <c r="A317" s="89"/>
      <c r="B317" s="8"/>
      <c r="C317" s="8"/>
      <c r="D317" s="8"/>
      <c r="E317" s="8"/>
      <c r="F317" s="8"/>
      <c r="G317" s="8"/>
      <c r="H317" s="8"/>
      <c r="I317" s="8"/>
      <c r="J317" s="99"/>
      <c r="K317" s="100"/>
      <c r="L317" s="99"/>
      <c r="M317" s="100"/>
      <c r="N317" s="8"/>
      <c r="O317" s="8"/>
      <c r="P317" s="8"/>
      <c r="Q317" s="8"/>
      <c r="R317" s="8"/>
      <c r="S317" s="8"/>
      <c r="T317" s="8"/>
      <c r="U317" s="8"/>
      <c r="V317" s="8"/>
      <c r="W317" s="8"/>
      <c r="X317" s="8"/>
      <c r="Y317" s="8"/>
      <c r="Z317" s="8"/>
    </row>
    <row r="318" spans="1:26" ht="11.25" customHeight="1" x14ac:dyDescent="0.2">
      <c r="A318" s="89"/>
      <c r="B318" s="8"/>
      <c r="C318" s="8"/>
      <c r="D318" s="8"/>
      <c r="E318" s="8"/>
      <c r="F318" s="8"/>
      <c r="G318" s="8"/>
      <c r="H318" s="8"/>
      <c r="I318" s="8"/>
      <c r="J318" s="99"/>
      <c r="K318" s="100"/>
      <c r="L318" s="99"/>
      <c r="M318" s="100"/>
      <c r="N318" s="8"/>
      <c r="O318" s="8"/>
      <c r="P318" s="8"/>
      <c r="Q318" s="8"/>
      <c r="R318" s="8"/>
      <c r="S318" s="8"/>
      <c r="T318" s="8"/>
      <c r="U318" s="8"/>
      <c r="V318" s="8"/>
      <c r="W318" s="8"/>
      <c r="X318" s="8"/>
      <c r="Y318" s="8"/>
      <c r="Z318" s="8"/>
    </row>
    <row r="319" spans="1:26" ht="11.25" customHeight="1" x14ac:dyDescent="0.2">
      <c r="A319" s="89"/>
      <c r="B319" s="8"/>
      <c r="C319" s="8"/>
      <c r="D319" s="8"/>
      <c r="E319" s="8"/>
      <c r="F319" s="8"/>
      <c r="G319" s="8"/>
      <c r="H319" s="8"/>
      <c r="I319" s="8"/>
      <c r="J319" s="99"/>
      <c r="K319" s="100"/>
      <c r="L319" s="99"/>
      <c r="M319" s="100"/>
      <c r="N319" s="8"/>
      <c r="O319" s="8"/>
      <c r="P319" s="8"/>
      <c r="Q319" s="8"/>
      <c r="R319" s="8"/>
      <c r="S319" s="8"/>
      <c r="T319" s="8"/>
      <c r="U319" s="8"/>
      <c r="V319" s="8"/>
      <c r="W319" s="8"/>
      <c r="X319" s="8"/>
      <c r="Y319" s="8"/>
      <c r="Z319" s="8"/>
    </row>
    <row r="320" spans="1:26" ht="11.25" customHeight="1" x14ac:dyDescent="0.2">
      <c r="A320" s="89"/>
      <c r="B320" s="8"/>
      <c r="C320" s="8"/>
      <c r="D320" s="8"/>
      <c r="E320" s="8"/>
      <c r="F320" s="8"/>
      <c r="G320" s="8"/>
      <c r="H320" s="8"/>
      <c r="I320" s="8"/>
      <c r="J320" s="99"/>
      <c r="K320" s="100"/>
      <c r="L320" s="99"/>
      <c r="M320" s="100"/>
      <c r="N320" s="8"/>
      <c r="O320" s="8"/>
      <c r="P320" s="8"/>
      <c r="Q320" s="8"/>
      <c r="R320" s="8"/>
      <c r="S320" s="8"/>
      <c r="T320" s="8"/>
      <c r="U320" s="8"/>
      <c r="V320" s="8"/>
      <c r="W320" s="8"/>
      <c r="X320" s="8"/>
      <c r="Y320" s="8"/>
      <c r="Z320" s="8"/>
    </row>
    <row r="321" spans="1:26" ht="11.25" customHeight="1" x14ac:dyDescent="0.2">
      <c r="A321" s="89"/>
      <c r="B321" s="8"/>
      <c r="C321" s="8"/>
      <c r="D321" s="8"/>
      <c r="E321" s="8"/>
      <c r="F321" s="8"/>
      <c r="G321" s="8"/>
      <c r="H321" s="8"/>
      <c r="I321" s="8"/>
      <c r="J321" s="99"/>
      <c r="K321" s="100"/>
      <c r="L321" s="99"/>
      <c r="M321" s="100"/>
      <c r="N321" s="8"/>
      <c r="O321" s="8"/>
      <c r="P321" s="8"/>
      <c r="Q321" s="8"/>
      <c r="R321" s="8"/>
      <c r="S321" s="8"/>
      <c r="T321" s="8"/>
      <c r="U321" s="8"/>
      <c r="V321" s="8"/>
      <c r="W321" s="8"/>
      <c r="X321" s="8"/>
      <c r="Y321" s="8"/>
      <c r="Z321" s="8"/>
    </row>
    <row r="322" spans="1:26" ht="11.25" customHeight="1" x14ac:dyDescent="0.2">
      <c r="A322" s="89"/>
      <c r="B322" s="8"/>
      <c r="C322" s="8"/>
      <c r="D322" s="8"/>
      <c r="E322" s="8"/>
      <c r="F322" s="8"/>
      <c r="G322" s="8"/>
      <c r="H322" s="8"/>
      <c r="I322" s="8"/>
      <c r="J322" s="99"/>
      <c r="K322" s="100"/>
      <c r="L322" s="99"/>
      <c r="M322" s="100"/>
      <c r="N322" s="8"/>
      <c r="O322" s="8"/>
      <c r="P322" s="8"/>
      <c r="Q322" s="8"/>
      <c r="R322" s="8"/>
      <c r="S322" s="8"/>
      <c r="T322" s="8"/>
      <c r="U322" s="8"/>
      <c r="V322" s="8"/>
      <c r="W322" s="8"/>
      <c r="X322" s="8"/>
      <c r="Y322" s="8"/>
      <c r="Z322" s="8"/>
    </row>
    <row r="323" spans="1:26" ht="11.25" customHeight="1" x14ac:dyDescent="0.2">
      <c r="A323" s="89"/>
      <c r="B323" s="8"/>
      <c r="C323" s="8"/>
      <c r="D323" s="8"/>
      <c r="E323" s="8"/>
      <c r="F323" s="8"/>
      <c r="G323" s="8"/>
      <c r="H323" s="8"/>
      <c r="I323" s="8"/>
      <c r="J323" s="99"/>
      <c r="K323" s="100"/>
      <c r="L323" s="99"/>
      <c r="M323" s="100"/>
      <c r="N323" s="8"/>
      <c r="O323" s="8"/>
      <c r="P323" s="8"/>
      <c r="Q323" s="8"/>
      <c r="R323" s="8"/>
      <c r="S323" s="8"/>
      <c r="T323" s="8"/>
      <c r="U323" s="8"/>
      <c r="V323" s="8"/>
      <c r="W323" s="8"/>
      <c r="X323" s="8"/>
      <c r="Y323" s="8"/>
      <c r="Z323" s="8"/>
    </row>
    <row r="324" spans="1:26" ht="11.25" customHeight="1" x14ac:dyDescent="0.2">
      <c r="A324" s="89"/>
      <c r="B324" s="8"/>
      <c r="C324" s="8"/>
      <c r="D324" s="8"/>
      <c r="E324" s="8"/>
      <c r="F324" s="8"/>
      <c r="G324" s="8"/>
      <c r="H324" s="8"/>
      <c r="I324" s="8"/>
      <c r="J324" s="99"/>
      <c r="K324" s="100"/>
      <c r="L324" s="99"/>
      <c r="M324" s="100"/>
      <c r="N324" s="8"/>
      <c r="O324" s="8"/>
      <c r="P324" s="8"/>
      <c r="Q324" s="8"/>
      <c r="R324" s="8"/>
      <c r="S324" s="8"/>
      <c r="T324" s="8"/>
      <c r="U324" s="8"/>
      <c r="V324" s="8"/>
      <c r="W324" s="8"/>
      <c r="X324" s="8"/>
      <c r="Y324" s="8"/>
      <c r="Z324" s="8"/>
    </row>
    <row r="325" spans="1:26" ht="11.25" customHeight="1" x14ac:dyDescent="0.2">
      <c r="A325" s="89"/>
      <c r="B325" s="8"/>
      <c r="C325" s="8"/>
      <c r="D325" s="8"/>
      <c r="E325" s="8"/>
      <c r="F325" s="8"/>
      <c r="G325" s="8"/>
      <c r="H325" s="8"/>
      <c r="I325" s="8"/>
      <c r="J325" s="99"/>
      <c r="K325" s="100"/>
      <c r="L325" s="99"/>
      <c r="M325" s="100"/>
      <c r="N325" s="8"/>
      <c r="O325" s="8"/>
      <c r="P325" s="8"/>
      <c r="Q325" s="8"/>
      <c r="R325" s="8"/>
      <c r="S325" s="8"/>
      <c r="T325" s="8"/>
      <c r="U325" s="8"/>
      <c r="V325" s="8"/>
      <c r="W325" s="8"/>
      <c r="X325" s="8"/>
      <c r="Y325" s="8"/>
      <c r="Z325" s="8"/>
    </row>
    <row r="326" spans="1:26" ht="11.25" customHeight="1" x14ac:dyDescent="0.2">
      <c r="A326" s="89"/>
      <c r="B326" s="8"/>
      <c r="C326" s="8"/>
      <c r="D326" s="8"/>
      <c r="E326" s="8"/>
      <c r="F326" s="8"/>
      <c r="G326" s="8"/>
      <c r="H326" s="8"/>
      <c r="I326" s="8"/>
      <c r="J326" s="99"/>
      <c r="K326" s="100"/>
      <c r="L326" s="99"/>
      <c r="M326" s="100"/>
      <c r="N326" s="8"/>
      <c r="O326" s="8"/>
      <c r="P326" s="8"/>
      <c r="Q326" s="8"/>
      <c r="R326" s="8"/>
      <c r="S326" s="8"/>
      <c r="T326" s="8"/>
      <c r="U326" s="8"/>
      <c r="V326" s="8"/>
      <c r="W326" s="8"/>
      <c r="X326" s="8"/>
      <c r="Y326" s="8"/>
      <c r="Z326" s="8"/>
    </row>
    <row r="327" spans="1:26" ht="11.25" customHeight="1" x14ac:dyDescent="0.2">
      <c r="A327" s="89"/>
      <c r="B327" s="8"/>
      <c r="C327" s="8"/>
      <c r="D327" s="8"/>
      <c r="E327" s="8"/>
      <c r="F327" s="8"/>
      <c r="G327" s="8"/>
      <c r="H327" s="8"/>
      <c r="I327" s="8"/>
      <c r="J327" s="99"/>
      <c r="K327" s="100"/>
      <c r="L327" s="99"/>
      <c r="M327" s="100"/>
      <c r="N327" s="8"/>
      <c r="O327" s="8"/>
      <c r="P327" s="8"/>
      <c r="Q327" s="8"/>
      <c r="R327" s="8"/>
      <c r="S327" s="8"/>
      <c r="T327" s="8"/>
      <c r="U327" s="8"/>
      <c r="V327" s="8"/>
      <c r="W327" s="8"/>
      <c r="X327" s="8"/>
      <c r="Y327" s="8"/>
      <c r="Z327" s="8"/>
    </row>
    <row r="328" spans="1:26" ht="11.25" customHeight="1" x14ac:dyDescent="0.2">
      <c r="A328" s="89"/>
      <c r="B328" s="8"/>
      <c r="C328" s="8"/>
      <c r="D328" s="8"/>
      <c r="E328" s="8"/>
      <c r="F328" s="8"/>
      <c r="G328" s="8"/>
      <c r="H328" s="8"/>
      <c r="I328" s="8"/>
      <c r="J328" s="99"/>
      <c r="K328" s="100"/>
      <c r="L328" s="99"/>
      <c r="M328" s="100"/>
      <c r="N328" s="8"/>
      <c r="O328" s="8"/>
      <c r="P328" s="8"/>
      <c r="Q328" s="8"/>
      <c r="R328" s="8"/>
      <c r="S328" s="8"/>
      <c r="T328" s="8"/>
      <c r="U328" s="8"/>
      <c r="V328" s="8"/>
      <c r="W328" s="8"/>
      <c r="X328" s="8"/>
      <c r="Y328" s="8"/>
      <c r="Z328" s="8"/>
    </row>
    <row r="329" spans="1:26" ht="11.25" customHeight="1" x14ac:dyDescent="0.2">
      <c r="A329" s="89"/>
      <c r="B329" s="8"/>
      <c r="C329" s="8"/>
      <c r="D329" s="8"/>
      <c r="E329" s="8"/>
      <c r="F329" s="8"/>
      <c r="G329" s="8"/>
      <c r="H329" s="8"/>
      <c r="I329" s="8"/>
      <c r="J329" s="99"/>
      <c r="K329" s="100"/>
      <c r="L329" s="99"/>
      <c r="M329" s="100"/>
      <c r="N329" s="8"/>
      <c r="O329" s="8"/>
      <c r="P329" s="8"/>
      <c r="Q329" s="8"/>
      <c r="R329" s="8"/>
      <c r="S329" s="8"/>
      <c r="T329" s="8"/>
      <c r="U329" s="8"/>
      <c r="V329" s="8"/>
      <c r="W329" s="8"/>
      <c r="X329" s="8"/>
      <c r="Y329" s="8"/>
      <c r="Z329" s="8"/>
    </row>
    <row r="330" spans="1:26" ht="11.25" customHeight="1" x14ac:dyDescent="0.2">
      <c r="A330" s="89"/>
      <c r="B330" s="8"/>
      <c r="C330" s="8"/>
      <c r="D330" s="8"/>
      <c r="E330" s="8"/>
      <c r="F330" s="8"/>
      <c r="G330" s="8"/>
      <c r="H330" s="8"/>
      <c r="I330" s="8"/>
      <c r="J330" s="99"/>
      <c r="K330" s="100"/>
      <c r="L330" s="99"/>
      <c r="M330" s="100"/>
      <c r="N330" s="8"/>
      <c r="O330" s="8"/>
      <c r="P330" s="8"/>
      <c r="Q330" s="8"/>
      <c r="R330" s="8"/>
      <c r="S330" s="8"/>
      <c r="T330" s="8"/>
      <c r="U330" s="8"/>
      <c r="V330" s="8"/>
      <c r="W330" s="8"/>
      <c r="X330" s="8"/>
      <c r="Y330" s="8"/>
      <c r="Z330" s="8"/>
    </row>
    <row r="331" spans="1:26" ht="11.25" customHeight="1" x14ac:dyDescent="0.2">
      <c r="A331" s="89"/>
      <c r="B331" s="8"/>
      <c r="C331" s="8"/>
      <c r="D331" s="8"/>
      <c r="E331" s="8"/>
      <c r="F331" s="8"/>
      <c r="G331" s="8"/>
      <c r="H331" s="8"/>
      <c r="I331" s="8"/>
      <c r="J331" s="99"/>
      <c r="K331" s="100"/>
      <c r="L331" s="99"/>
      <c r="M331" s="100"/>
      <c r="N331" s="8"/>
      <c r="O331" s="8"/>
      <c r="P331" s="8"/>
      <c r="Q331" s="8"/>
      <c r="R331" s="8"/>
      <c r="S331" s="8"/>
      <c r="T331" s="8"/>
      <c r="U331" s="8"/>
      <c r="V331" s="8"/>
      <c r="W331" s="8"/>
      <c r="X331" s="8"/>
      <c r="Y331" s="8"/>
      <c r="Z331" s="8"/>
    </row>
    <row r="332" spans="1:26" ht="11.25" customHeight="1" x14ac:dyDescent="0.2">
      <c r="A332" s="89"/>
      <c r="B332" s="8"/>
      <c r="C332" s="8"/>
      <c r="D332" s="8"/>
      <c r="E332" s="8"/>
      <c r="F332" s="8"/>
      <c r="G332" s="8"/>
      <c r="H332" s="8"/>
      <c r="I332" s="8"/>
      <c r="J332" s="99"/>
      <c r="K332" s="100"/>
      <c r="L332" s="99"/>
      <c r="M332" s="100"/>
      <c r="N332" s="8"/>
      <c r="O332" s="8"/>
      <c r="P332" s="8"/>
      <c r="Q332" s="8"/>
      <c r="R332" s="8"/>
      <c r="S332" s="8"/>
      <c r="T332" s="8"/>
      <c r="U332" s="8"/>
      <c r="V332" s="8"/>
      <c r="W332" s="8"/>
      <c r="X332" s="8"/>
      <c r="Y332" s="8"/>
      <c r="Z332" s="8"/>
    </row>
    <row r="333" spans="1:26" ht="11.25" customHeight="1" x14ac:dyDescent="0.2">
      <c r="A333" s="89"/>
      <c r="B333" s="8"/>
      <c r="C333" s="8"/>
      <c r="D333" s="8"/>
      <c r="E333" s="8"/>
      <c r="F333" s="8"/>
      <c r="G333" s="8"/>
      <c r="H333" s="8"/>
      <c r="I333" s="8"/>
      <c r="J333" s="99"/>
      <c r="K333" s="100"/>
      <c r="L333" s="99"/>
      <c r="M333" s="100"/>
      <c r="N333" s="8"/>
      <c r="O333" s="8"/>
      <c r="P333" s="8"/>
      <c r="Q333" s="8"/>
      <c r="R333" s="8"/>
      <c r="S333" s="8"/>
      <c r="T333" s="8"/>
      <c r="U333" s="8"/>
      <c r="V333" s="8"/>
      <c r="W333" s="8"/>
      <c r="X333" s="8"/>
      <c r="Y333" s="8"/>
      <c r="Z333" s="8"/>
    </row>
    <row r="334" spans="1:26" ht="11.25" customHeight="1" x14ac:dyDescent="0.2">
      <c r="A334" s="89"/>
      <c r="B334" s="8"/>
      <c r="C334" s="8"/>
      <c r="D334" s="8"/>
      <c r="E334" s="8"/>
      <c r="F334" s="8"/>
      <c r="G334" s="8"/>
      <c r="H334" s="8"/>
      <c r="I334" s="8"/>
      <c r="J334" s="99"/>
      <c r="K334" s="100"/>
      <c r="L334" s="99"/>
      <c r="M334" s="100"/>
      <c r="N334" s="8"/>
      <c r="O334" s="8"/>
      <c r="P334" s="8"/>
      <c r="Q334" s="8"/>
      <c r="R334" s="8"/>
      <c r="S334" s="8"/>
      <c r="T334" s="8"/>
      <c r="U334" s="8"/>
      <c r="V334" s="8"/>
      <c r="W334" s="8"/>
      <c r="X334" s="8"/>
      <c r="Y334" s="8"/>
      <c r="Z334" s="8"/>
    </row>
    <row r="335" spans="1:26" ht="11.25" customHeight="1" x14ac:dyDescent="0.2">
      <c r="A335" s="89"/>
      <c r="B335" s="8"/>
      <c r="C335" s="8"/>
      <c r="D335" s="8"/>
      <c r="E335" s="8"/>
      <c r="F335" s="8"/>
      <c r="G335" s="8"/>
      <c r="H335" s="8"/>
      <c r="I335" s="8"/>
      <c r="J335" s="99"/>
      <c r="K335" s="100"/>
      <c r="L335" s="99"/>
      <c r="M335" s="100"/>
      <c r="N335" s="8"/>
      <c r="O335" s="8"/>
      <c r="P335" s="8"/>
      <c r="Q335" s="8"/>
      <c r="R335" s="8"/>
      <c r="S335" s="8"/>
      <c r="T335" s="8"/>
      <c r="U335" s="8"/>
      <c r="V335" s="8"/>
      <c r="W335" s="8"/>
      <c r="X335" s="8"/>
      <c r="Y335" s="8"/>
      <c r="Z335" s="8"/>
    </row>
    <row r="336" spans="1:26" ht="11.25" customHeight="1" x14ac:dyDescent="0.2">
      <c r="A336" s="89"/>
      <c r="B336" s="8"/>
      <c r="C336" s="8"/>
      <c r="D336" s="8"/>
      <c r="E336" s="8"/>
      <c r="F336" s="8"/>
      <c r="G336" s="8"/>
      <c r="H336" s="8"/>
      <c r="I336" s="8"/>
      <c r="J336" s="99"/>
      <c r="K336" s="100"/>
      <c r="L336" s="99"/>
      <c r="M336" s="100"/>
      <c r="N336" s="8"/>
      <c r="O336" s="8"/>
      <c r="P336" s="8"/>
      <c r="Q336" s="8"/>
      <c r="R336" s="8"/>
      <c r="S336" s="8"/>
      <c r="T336" s="8"/>
      <c r="U336" s="8"/>
      <c r="V336" s="8"/>
      <c r="W336" s="8"/>
      <c r="X336" s="8"/>
      <c r="Y336" s="8"/>
      <c r="Z336" s="8"/>
    </row>
    <row r="337" spans="1:26" ht="11.25" customHeight="1" x14ac:dyDescent="0.2">
      <c r="A337" s="89"/>
      <c r="B337" s="8"/>
      <c r="C337" s="8"/>
      <c r="D337" s="8"/>
      <c r="E337" s="8"/>
      <c r="F337" s="8"/>
      <c r="G337" s="8"/>
      <c r="H337" s="8"/>
      <c r="I337" s="8"/>
      <c r="J337" s="99"/>
      <c r="K337" s="100"/>
      <c r="L337" s="99"/>
      <c r="M337" s="100"/>
      <c r="N337" s="8"/>
      <c r="O337" s="8"/>
      <c r="P337" s="8"/>
      <c r="Q337" s="8"/>
      <c r="R337" s="8"/>
      <c r="S337" s="8"/>
      <c r="T337" s="8"/>
      <c r="U337" s="8"/>
      <c r="V337" s="8"/>
      <c r="W337" s="8"/>
      <c r="X337" s="8"/>
      <c r="Y337" s="8"/>
      <c r="Z337" s="8"/>
    </row>
    <row r="338" spans="1:26" ht="11.25" customHeight="1" x14ac:dyDescent="0.2">
      <c r="A338" s="89"/>
      <c r="B338" s="8"/>
      <c r="C338" s="8"/>
      <c r="D338" s="8"/>
      <c r="E338" s="8"/>
      <c r="F338" s="8"/>
      <c r="G338" s="8"/>
      <c r="H338" s="8"/>
      <c r="I338" s="8"/>
      <c r="J338" s="99"/>
      <c r="K338" s="100"/>
      <c r="L338" s="99"/>
      <c r="M338" s="100"/>
      <c r="N338" s="8"/>
      <c r="O338" s="8"/>
      <c r="P338" s="8"/>
      <c r="Q338" s="8"/>
      <c r="R338" s="8"/>
      <c r="S338" s="8"/>
      <c r="T338" s="8"/>
      <c r="U338" s="8"/>
      <c r="V338" s="8"/>
      <c r="W338" s="8"/>
      <c r="X338" s="8"/>
      <c r="Y338" s="8"/>
      <c r="Z338" s="8"/>
    </row>
    <row r="339" spans="1:26" ht="11.25" customHeight="1" x14ac:dyDescent="0.2">
      <c r="A339" s="89"/>
      <c r="B339" s="8"/>
      <c r="C339" s="8"/>
      <c r="D339" s="8"/>
      <c r="E339" s="8"/>
      <c r="F339" s="8"/>
      <c r="G339" s="8"/>
      <c r="H339" s="8"/>
      <c r="I339" s="8"/>
      <c r="J339" s="99"/>
      <c r="K339" s="100"/>
      <c r="L339" s="99"/>
      <c r="M339" s="100"/>
      <c r="N339" s="8"/>
      <c r="O339" s="8"/>
      <c r="P339" s="8"/>
      <c r="Q339" s="8"/>
      <c r="R339" s="8"/>
      <c r="S339" s="8"/>
      <c r="T339" s="8"/>
      <c r="U339" s="8"/>
      <c r="V339" s="8"/>
      <c r="W339" s="8"/>
      <c r="X339" s="8"/>
      <c r="Y339" s="8"/>
      <c r="Z339" s="8"/>
    </row>
    <row r="340" spans="1:26" ht="11.25" customHeight="1" x14ac:dyDescent="0.2">
      <c r="A340" s="89"/>
      <c r="B340" s="8"/>
      <c r="C340" s="8"/>
      <c r="D340" s="8"/>
      <c r="E340" s="8"/>
      <c r="F340" s="8"/>
      <c r="G340" s="8"/>
      <c r="H340" s="8"/>
      <c r="I340" s="8"/>
      <c r="J340" s="99"/>
      <c r="K340" s="100"/>
      <c r="L340" s="99"/>
      <c r="M340" s="100"/>
      <c r="N340" s="8"/>
      <c r="O340" s="8"/>
      <c r="P340" s="8"/>
      <c r="Q340" s="8"/>
      <c r="R340" s="8"/>
      <c r="S340" s="8"/>
      <c r="T340" s="8"/>
      <c r="U340" s="8"/>
      <c r="V340" s="8"/>
      <c r="W340" s="8"/>
      <c r="X340" s="8"/>
      <c r="Y340" s="8"/>
      <c r="Z340" s="8"/>
    </row>
    <row r="341" spans="1:26" ht="11.25" customHeight="1" x14ac:dyDescent="0.2">
      <c r="A341" s="89"/>
      <c r="B341" s="8"/>
      <c r="C341" s="8"/>
      <c r="D341" s="8"/>
      <c r="E341" s="8"/>
      <c r="F341" s="8"/>
      <c r="G341" s="8"/>
      <c r="H341" s="8"/>
      <c r="I341" s="8"/>
      <c r="J341" s="99"/>
      <c r="K341" s="100"/>
      <c r="L341" s="99"/>
      <c r="M341" s="100"/>
      <c r="N341" s="8"/>
      <c r="O341" s="8"/>
      <c r="P341" s="8"/>
      <c r="Q341" s="8"/>
      <c r="R341" s="8"/>
      <c r="S341" s="8"/>
      <c r="T341" s="8"/>
      <c r="U341" s="8"/>
      <c r="V341" s="8"/>
      <c r="W341" s="8"/>
      <c r="X341" s="8"/>
      <c r="Y341" s="8"/>
      <c r="Z341" s="8"/>
    </row>
    <row r="342" spans="1:26" ht="11.25" customHeight="1" x14ac:dyDescent="0.2">
      <c r="A342" s="89"/>
      <c r="B342" s="8"/>
      <c r="C342" s="8"/>
      <c r="D342" s="8"/>
      <c r="E342" s="8"/>
      <c r="F342" s="8"/>
      <c r="G342" s="8"/>
      <c r="H342" s="8"/>
      <c r="I342" s="8"/>
      <c r="J342" s="99"/>
      <c r="K342" s="100"/>
      <c r="L342" s="99"/>
      <c r="M342" s="100"/>
      <c r="N342" s="8"/>
      <c r="O342" s="8"/>
      <c r="P342" s="8"/>
      <c r="Q342" s="8"/>
      <c r="R342" s="8"/>
      <c r="S342" s="8"/>
      <c r="T342" s="8"/>
      <c r="U342" s="8"/>
      <c r="V342" s="8"/>
      <c r="W342" s="8"/>
      <c r="X342" s="8"/>
      <c r="Y342" s="8"/>
      <c r="Z342" s="8"/>
    </row>
    <row r="343" spans="1:26" ht="11.25" customHeight="1" x14ac:dyDescent="0.2">
      <c r="A343" s="89"/>
      <c r="B343" s="8"/>
      <c r="C343" s="8"/>
      <c r="D343" s="8"/>
      <c r="E343" s="8"/>
      <c r="F343" s="8"/>
      <c r="G343" s="8"/>
      <c r="H343" s="8"/>
      <c r="I343" s="8"/>
      <c r="J343" s="99"/>
      <c r="K343" s="100"/>
      <c r="L343" s="99"/>
      <c r="M343" s="100"/>
      <c r="N343" s="8"/>
      <c r="O343" s="8"/>
      <c r="P343" s="8"/>
      <c r="Q343" s="8"/>
      <c r="R343" s="8"/>
      <c r="S343" s="8"/>
      <c r="T343" s="8"/>
      <c r="U343" s="8"/>
      <c r="V343" s="8"/>
      <c r="W343" s="8"/>
      <c r="X343" s="8"/>
      <c r="Y343" s="8"/>
      <c r="Z343" s="8"/>
    </row>
    <row r="344" spans="1:26" ht="11.25" customHeight="1" x14ac:dyDescent="0.2">
      <c r="A344" s="89"/>
      <c r="B344" s="8"/>
      <c r="C344" s="8"/>
      <c r="D344" s="8"/>
      <c r="E344" s="8"/>
      <c r="F344" s="8"/>
      <c r="G344" s="8"/>
      <c r="H344" s="8"/>
      <c r="I344" s="8"/>
      <c r="J344" s="99"/>
      <c r="K344" s="100"/>
      <c r="L344" s="99"/>
      <c r="M344" s="100"/>
      <c r="N344" s="8"/>
      <c r="O344" s="8"/>
      <c r="P344" s="8"/>
      <c r="Q344" s="8"/>
      <c r="R344" s="8"/>
      <c r="S344" s="8"/>
      <c r="T344" s="8"/>
      <c r="U344" s="8"/>
      <c r="V344" s="8"/>
      <c r="W344" s="8"/>
      <c r="X344" s="8"/>
      <c r="Y344" s="8"/>
      <c r="Z344" s="8"/>
    </row>
    <row r="345" spans="1:26" ht="11.25" customHeight="1" x14ac:dyDescent="0.2">
      <c r="A345" s="89"/>
      <c r="B345" s="8"/>
      <c r="C345" s="8"/>
      <c r="D345" s="8"/>
      <c r="E345" s="8"/>
      <c r="F345" s="8"/>
      <c r="G345" s="8"/>
      <c r="H345" s="8"/>
      <c r="I345" s="8"/>
      <c r="J345" s="99"/>
      <c r="K345" s="100"/>
      <c r="L345" s="99"/>
      <c r="M345" s="100"/>
      <c r="N345" s="8"/>
      <c r="O345" s="8"/>
      <c r="P345" s="8"/>
      <c r="Q345" s="8"/>
      <c r="R345" s="8"/>
      <c r="S345" s="8"/>
      <c r="T345" s="8"/>
      <c r="U345" s="8"/>
      <c r="V345" s="8"/>
      <c r="W345" s="8"/>
      <c r="X345" s="8"/>
      <c r="Y345" s="8"/>
      <c r="Z345" s="8"/>
    </row>
    <row r="346" spans="1:26" ht="11.25" customHeight="1" x14ac:dyDescent="0.2">
      <c r="A346" s="89"/>
      <c r="B346" s="8"/>
      <c r="C346" s="8"/>
      <c r="D346" s="8"/>
      <c r="E346" s="8"/>
      <c r="F346" s="8"/>
      <c r="G346" s="8"/>
      <c r="H346" s="8"/>
      <c r="I346" s="8"/>
      <c r="J346" s="99"/>
      <c r="K346" s="100"/>
      <c r="L346" s="99"/>
      <c r="M346" s="100"/>
      <c r="N346" s="8"/>
      <c r="O346" s="8"/>
      <c r="P346" s="8"/>
      <c r="Q346" s="8"/>
      <c r="R346" s="8"/>
      <c r="S346" s="8"/>
      <c r="T346" s="8"/>
      <c r="U346" s="8"/>
      <c r="V346" s="8"/>
      <c r="W346" s="8"/>
      <c r="X346" s="8"/>
      <c r="Y346" s="8"/>
      <c r="Z346" s="8"/>
    </row>
    <row r="347" spans="1:26" ht="11.25" customHeight="1" x14ac:dyDescent="0.2">
      <c r="A347" s="89"/>
      <c r="B347" s="8"/>
      <c r="C347" s="8"/>
      <c r="D347" s="8"/>
      <c r="E347" s="8"/>
      <c r="F347" s="8"/>
      <c r="G347" s="8"/>
      <c r="H347" s="8"/>
      <c r="I347" s="8"/>
      <c r="J347" s="99"/>
      <c r="K347" s="100"/>
      <c r="L347" s="99"/>
      <c r="M347" s="100"/>
      <c r="N347" s="8"/>
      <c r="O347" s="8"/>
      <c r="P347" s="8"/>
      <c r="Q347" s="8"/>
      <c r="R347" s="8"/>
      <c r="S347" s="8"/>
      <c r="T347" s="8"/>
      <c r="U347" s="8"/>
      <c r="V347" s="8"/>
      <c r="W347" s="8"/>
      <c r="X347" s="8"/>
      <c r="Y347" s="8"/>
      <c r="Z347" s="8"/>
    </row>
    <row r="348" spans="1:26" ht="11.25" customHeight="1" x14ac:dyDescent="0.2">
      <c r="A348" s="89"/>
      <c r="B348" s="8"/>
      <c r="C348" s="8"/>
      <c r="D348" s="8"/>
      <c r="E348" s="8"/>
      <c r="F348" s="8"/>
      <c r="G348" s="8"/>
      <c r="H348" s="8"/>
      <c r="I348" s="8"/>
      <c r="J348" s="99"/>
      <c r="K348" s="100"/>
      <c r="L348" s="99"/>
      <c r="M348" s="100"/>
      <c r="N348" s="8"/>
      <c r="O348" s="8"/>
      <c r="P348" s="8"/>
      <c r="Q348" s="8"/>
      <c r="R348" s="8"/>
      <c r="S348" s="8"/>
      <c r="T348" s="8"/>
      <c r="U348" s="8"/>
      <c r="V348" s="8"/>
      <c r="W348" s="8"/>
      <c r="X348" s="8"/>
      <c r="Y348" s="8"/>
      <c r="Z348" s="8"/>
    </row>
    <row r="349" spans="1:26" ht="11.25" customHeight="1" x14ac:dyDescent="0.2">
      <c r="A349" s="89"/>
      <c r="B349" s="8"/>
      <c r="C349" s="8"/>
      <c r="D349" s="8"/>
      <c r="E349" s="8"/>
      <c r="F349" s="8"/>
      <c r="G349" s="8"/>
      <c r="H349" s="8"/>
      <c r="I349" s="8"/>
      <c r="J349" s="99"/>
      <c r="K349" s="100"/>
      <c r="L349" s="99"/>
      <c r="M349" s="100"/>
      <c r="N349" s="8"/>
      <c r="O349" s="8"/>
      <c r="P349" s="8"/>
      <c r="Q349" s="8"/>
      <c r="R349" s="8"/>
      <c r="S349" s="8"/>
      <c r="T349" s="8"/>
      <c r="U349" s="8"/>
      <c r="V349" s="8"/>
      <c r="W349" s="8"/>
      <c r="X349" s="8"/>
      <c r="Y349" s="8"/>
      <c r="Z349" s="8"/>
    </row>
    <row r="350" spans="1:26" ht="11.25" customHeight="1" x14ac:dyDescent="0.2">
      <c r="A350" s="89"/>
      <c r="B350" s="8"/>
      <c r="C350" s="8"/>
      <c r="D350" s="8"/>
      <c r="E350" s="8"/>
      <c r="F350" s="8"/>
      <c r="G350" s="8"/>
      <c r="H350" s="8"/>
      <c r="I350" s="8"/>
      <c r="J350" s="99"/>
      <c r="K350" s="100"/>
      <c r="L350" s="99"/>
      <c r="M350" s="100"/>
      <c r="N350" s="8"/>
      <c r="O350" s="8"/>
      <c r="P350" s="8"/>
      <c r="Q350" s="8"/>
      <c r="R350" s="8"/>
      <c r="S350" s="8"/>
      <c r="T350" s="8"/>
      <c r="U350" s="8"/>
      <c r="V350" s="8"/>
      <c r="W350" s="8"/>
      <c r="X350" s="8"/>
      <c r="Y350" s="8"/>
      <c r="Z350" s="8"/>
    </row>
    <row r="351" spans="1:26" ht="11.25" customHeight="1" x14ac:dyDescent="0.2">
      <c r="A351" s="89"/>
      <c r="B351" s="8"/>
      <c r="C351" s="8"/>
      <c r="D351" s="8"/>
      <c r="E351" s="8"/>
      <c r="F351" s="8"/>
      <c r="G351" s="8"/>
      <c r="H351" s="8"/>
      <c r="I351" s="8"/>
      <c r="J351" s="99"/>
      <c r="K351" s="100"/>
      <c r="L351" s="99"/>
      <c r="M351" s="100"/>
      <c r="N351" s="8"/>
      <c r="O351" s="8"/>
      <c r="P351" s="8"/>
      <c r="Q351" s="8"/>
      <c r="R351" s="8"/>
      <c r="S351" s="8"/>
      <c r="T351" s="8"/>
      <c r="U351" s="8"/>
      <c r="V351" s="8"/>
      <c r="W351" s="8"/>
      <c r="X351" s="8"/>
      <c r="Y351" s="8"/>
      <c r="Z351" s="8"/>
    </row>
    <row r="352" spans="1:26" ht="11.25" customHeight="1" x14ac:dyDescent="0.2">
      <c r="A352" s="89"/>
      <c r="B352" s="8"/>
      <c r="C352" s="8"/>
      <c r="D352" s="8"/>
      <c r="E352" s="8"/>
      <c r="F352" s="8"/>
      <c r="G352" s="8"/>
      <c r="H352" s="8"/>
      <c r="I352" s="8"/>
      <c r="J352" s="99"/>
      <c r="K352" s="100"/>
      <c r="L352" s="99"/>
      <c r="M352" s="100"/>
      <c r="N352" s="8"/>
      <c r="O352" s="8"/>
      <c r="P352" s="8"/>
      <c r="Q352" s="8"/>
      <c r="R352" s="8"/>
      <c r="S352" s="8"/>
      <c r="T352" s="8"/>
      <c r="U352" s="8"/>
      <c r="V352" s="8"/>
      <c r="W352" s="8"/>
      <c r="X352" s="8"/>
      <c r="Y352" s="8"/>
      <c r="Z352" s="8"/>
    </row>
    <row r="353" spans="1:26" ht="11.25" customHeight="1" x14ac:dyDescent="0.2">
      <c r="A353" s="89"/>
      <c r="B353" s="8"/>
      <c r="C353" s="8"/>
      <c r="D353" s="8"/>
      <c r="E353" s="8"/>
      <c r="F353" s="8"/>
      <c r="G353" s="8"/>
      <c r="H353" s="8"/>
      <c r="I353" s="8"/>
      <c r="J353" s="99"/>
      <c r="K353" s="100"/>
      <c r="L353" s="99"/>
      <c r="M353" s="100"/>
      <c r="N353" s="8"/>
      <c r="O353" s="8"/>
      <c r="P353" s="8"/>
      <c r="Q353" s="8"/>
      <c r="R353" s="8"/>
      <c r="S353" s="8"/>
      <c r="T353" s="8"/>
      <c r="U353" s="8"/>
      <c r="V353" s="8"/>
      <c r="W353" s="8"/>
      <c r="X353" s="8"/>
      <c r="Y353" s="8"/>
      <c r="Z353" s="8"/>
    </row>
    <row r="354" spans="1:26" ht="11.25" customHeight="1" x14ac:dyDescent="0.2">
      <c r="A354" s="89"/>
      <c r="B354" s="8"/>
      <c r="C354" s="8"/>
      <c r="D354" s="8"/>
      <c r="E354" s="8"/>
      <c r="F354" s="8"/>
      <c r="G354" s="8"/>
      <c r="H354" s="8"/>
      <c r="I354" s="8"/>
      <c r="J354" s="99"/>
      <c r="K354" s="100"/>
      <c r="L354" s="99"/>
      <c r="M354" s="100"/>
      <c r="N354" s="8"/>
      <c r="O354" s="8"/>
      <c r="P354" s="8"/>
      <c r="Q354" s="8"/>
      <c r="R354" s="8"/>
      <c r="S354" s="8"/>
      <c r="T354" s="8"/>
      <c r="U354" s="8"/>
      <c r="V354" s="8"/>
      <c r="W354" s="8"/>
      <c r="X354" s="8"/>
      <c r="Y354" s="8"/>
      <c r="Z354" s="8"/>
    </row>
    <row r="355" spans="1:26" ht="11.25" customHeight="1" x14ac:dyDescent="0.2">
      <c r="A355" s="89"/>
      <c r="B355" s="8"/>
      <c r="C355" s="8"/>
      <c r="D355" s="8"/>
      <c r="E355" s="8"/>
      <c r="F355" s="8"/>
      <c r="G355" s="8"/>
      <c r="H355" s="8"/>
      <c r="I355" s="8"/>
      <c r="J355" s="99"/>
      <c r="K355" s="100"/>
      <c r="L355" s="99"/>
      <c r="M355" s="100"/>
      <c r="N355" s="8"/>
      <c r="O355" s="8"/>
      <c r="P355" s="8"/>
      <c r="Q355" s="8"/>
      <c r="R355" s="8"/>
      <c r="S355" s="8"/>
      <c r="T355" s="8"/>
      <c r="U355" s="8"/>
      <c r="V355" s="8"/>
      <c r="W355" s="8"/>
      <c r="X355" s="8"/>
      <c r="Y355" s="8"/>
      <c r="Z355" s="8"/>
    </row>
    <row r="356" spans="1:26" ht="11.25" customHeight="1" x14ac:dyDescent="0.2">
      <c r="A356" s="89"/>
      <c r="B356" s="8"/>
      <c r="C356" s="8"/>
      <c r="D356" s="8"/>
      <c r="E356" s="8"/>
      <c r="F356" s="8"/>
      <c r="G356" s="8"/>
      <c r="H356" s="8"/>
      <c r="I356" s="8"/>
      <c r="J356" s="99"/>
      <c r="K356" s="100"/>
      <c r="L356" s="99"/>
      <c r="M356" s="100"/>
      <c r="N356" s="8"/>
      <c r="O356" s="8"/>
      <c r="P356" s="8"/>
      <c r="Q356" s="8"/>
      <c r="R356" s="8"/>
      <c r="S356" s="8"/>
      <c r="T356" s="8"/>
      <c r="U356" s="8"/>
      <c r="V356" s="8"/>
      <c r="W356" s="8"/>
      <c r="X356" s="8"/>
      <c r="Y356" s="8"/>
      <c r="Z356" s="8"/>
    </row>
    <row r="357" spans="1:26" ht="11.25" customHeight="1" x14ac:dyDescent="0.2">
      <c r="A357" s="89"/>
      <c r="B357" s="8"/>
      <c r="C357" s="8"/>
      <c r="D357" s="8"/>
      <c r="E357" s="8"/>
      <c r="F357" s="8"/>
      <c r="G357" s="8"/>
      <c r="H357" s="8"/>
      <c r="I357" s="8"/>
      <c r="J357" s="99"/>
      <c r="K357" s="100"/>
      <c r="L357" s="99"/>
      <c r="M357" s="100"/>
      <c r="N357" s="8"/>
      <c r="O357" s="8"/>
      <c r="P357" s="8"/>
      <c r="Q357" s="8"/>
      <c r="R357" s="8"/>
      <c r="S357" s="8"/>
      <c r="T357" s="8"/>
      <c r="U357" s="8"/>
      <c r="V357" s="8"/>
      <c r="W357" s="8"/>
      <c r="X357" s="8"/>
      <c r="Y357" s="8"/>
      <c r="Z357" s="8"/>
    </row>
    <row r="358" spans="1:26" ht="11.25" customHeight="1" x14ac:dyDescent="0.2">
      <c r="A358" s="89"/>
      <c r="B358" s="8"/>
      <c r="C358" s="8"/>
      <c r="D358" s="8"/>
      <c r="E358" s="8"/>
      <c r="F358" s="8"/>
      <c r="G358" s="8"/>
      <c r="H358" s="8"/>
      <c r="I358" s="8"/>
      <c r="J358" s="99"/>
      <c r="K358" s="100"/>
      <c r="L358" s="99"/>
      <c r="M358" s="100"/>
      <c r="N358" s="8"/>
      <c r="O358" s="8"/>
      <c r="P358" s="8"/>
      <c r="Q358" s="8"/>
      <c r="R358" s="8"/>
      <c r="S358" s="8"/>
      <c r="T358" s="8"/>
      <c r="U358" s="8"/>
      <c r="V358" s="8"/>
      <c r="W358" s="8"/>
      <c r="X358" s="8"/>
      <c r="Y358" s="8"/>
      <c r="Z358" s="8"/>
    </row>
    <row r="359" spans="1:26" ht="11.25" customHeight="1" x14ac:dyDescent="0.2">
      <c r="A359" s="89"/>
      <c r="B359" s="8"/>
      <c r="C359" s="8"/>
      <c r="D359" s="8"/>
      <c r="E359" s="8"/>
      <c r="F359" s="8"/>
      <c r="G359" s="8"/>
      <c r="H359" s="8"/>
      <c r="I359" s="8"/>
      <c r="J359" s="99"/>
      <c r="K359" s="100"/>
      <c r="L359" s="99"/>
      <c r="M359" s="100"/>
      <c r="N359" s="8"/>
      <c r="O359" s="8"/>
      <c r="P359" s="8"/>
      <c r="Q359" s="8"/>
      <c r="R359" s="8"/>
      <c r="S359" s="8"/>
      <c r="T359" s="8"/>
      <c r="U359" s="8"/>
      <c r="V359" s="8"/>
      <c r="W359" s="8"/>
      <c r="X359" s="8"/>
      <c r="Y359" s="8"/>
      <c r="Z359" s="8"/>
    </row>
    <row r="360" spans="1:26" ht="11.25" customHeight="1" x14ac:dyDescent="0.2">
      <c r="A360" s="89"/>
      <c r="B360" s="8"/>
      <c r="C360" s="8"/>
      <c r="D360" s="8"/>
      <c r="E360" s="8"/>
      <c r="F360" s="8"/>
      <c r="G360" s="8"/>
      <c r="H360" s="8"/>
      <c r="I360" s="8"/>
      <c r="J360" s="99"/>
      <c r="K360" s="100"/>
      <c r="L360" s="99"/>
      <c r="M360" s="100"/>
      <c r="N360" s="8"/>
      <c r="O360" s="8"/>
      <c r="P360" s="8"/>
      <c r="Q360" s="8"/>
      <c r="R360" s="8"/>
      <c r="S360" s="8"/>
      <c r="T360" s="8"/>
      <c r="U360" s="8"/>
      <c r="V360" s="8"/>
      <c r="W360" s="8"/>
      <c r="X360" s="8"/>
      <c r="Y360" s="8"/>
      <c r="Z360" s="8"/>
    </row>
    <row r="361" spans="1:26" ht="11.25" customHeight="1" x14ac:dyDescent="0.2">
      <c r="A361" s="89"/>
      <c r="B361" s="8"/>
      <c r="C361" s="8"/>
      <c r="D361" s="8"/>
      <c r="E361" s="8"/>
      <c r="F361" s="8"/>
      <c r="G361" s="8"/>
      <c r="H361" s="8"/>
      <c r="I361" s="8"/>
      <c r="J361" s="99"/>
      <c r="K361" s="100"/>
      <c r="L361" s="99"/>
      <c r="M361" s="100"/>
      <c r="N361" s="8"/>
      <c r="O361" s="8"/>
      <c r="P361" s="8"/>
      <c r="Q361" s="8"/>
      <c r="R361" s="8"/>
      <c r="S361" s="8"/>
      <c r="T361" s="8"/>
      <c r="U361" s="8"/>
      <c r="V361" s="8"/>
      <c r="W361" s="8"/>
      <c r="X361" s="8"/>
      <c r="Y361" s="8"/>
      <c r="Z361" s="8"/>
    </row>
    <row r="362" spans="1:26" ht="11.25" customHeight="1" x14ac:dyDescent="0.2">
      <c r="A362" s="89"/>
      <c r="B362" s="8"/>
      <c r="C362" s="8"/>
      <c r="D362" s="8"/>
      <c r="E362" s="8"/>
      <c r="F362" s="8"/>
      <c r="G362" s="8"/>
      <c r="H362" s="8"/>
      <c r="I362" s="8"/>
      <c r="J362" s="99"/>
      <c r="K362" s="100"/>
      <c r="L362" s="99"/>
      <c r="M362" s="100"/>
      <c r="N362" s="8"/>
      <c r="O362" s="8"/>
      <c r="P362" s="8"/>
      <c r="Q362" s="8"/>
      <c r="R362" s="8"/>
      <c r="S362" s="8"/>
      <c r="T362" s="8"/>
      <c r="U362" s="8"/>
      <c r="V362" s="8"/>
      <c r="W362" s="8"/>
      <c r="X362" s="8"/>
      <c r="Y362" s="8"/>
      <c r="Z362" s="8"/>
    </row>
    <row r="363" spans="1:26" ht="11.25" customHeight="1" x14ac:dyDescent="0.2">
      <c r="A363" s="89"/>
      <c r="B363" s="8"/>
      <c r="C363" s="8"/>
      <c r="D363" s="8"/>
      <c r="E363" s="8"/>
      <c r="F363" s="8"/>
      <c r="G363" s="8"/>
      <c r="H363" s="8"/>
      <c r="I363" s="8"/>
      <c r="J363" s="99"/>
      <c r="K363" s="100"/>
      <c r="L363" s="99"/>
      <c r="M363" s="100"/>
      <c r="N363" s="8"/>
      <c r="O363" s="8"/>
      <c r="P363" s="8"/>
      <c r="Q363" s="8"/>
      <c r="R363" s="8"/>
      <c r="S363" s="8"/>
      <c r="T363" s="8"/>
      <c r="U363" s="8"/>
      <c r="V363" s="8"/>
      <c r="W363" s="8"/>
      <c r="X363" s="8"/>
      <c r="Y363" s="8"/>
      <c r="Z363" s="8"/>
    </row>
    <row r="364" spans="1:26" ht="11.25" customHeight="1" x14ac:dyDescent="0.2">
      <c r="A364" s="89"/>
      <c r="B364" s="8"/>
      <c r="C364" s="8"/>
      <c r="D364" s="8"/>
      <c r="E364" s="8"/>
      <c r="F364" s="8"/>
      <c r="G364" s="8"/>
      <c r="H364" s="8"/>
      <c r="I364" s="8"/>
      <c r="J364" s="99"/>
      <c r="K364" s="100"/>
      <c r="L364" s="99"/>
      <c r="M364" s="100"/>
      <c r="N364" s="8"/>
      <c r="O364" s="8"/>
      <c r="P364" s="8"/>
      <c r="Q364" s="8"/>
      <c r="R364" s="8"/>
      <c r="S364" s="8"/>
      <c r="T364" s="8"/>
      <c r="U364" s="8"/>
      <c r="V364" s="8"/>
      <c r="W364" s="8"/>
      <c r="X364" s="8"/>
      <c r="Y364" s="8"/>
      <c r="Z364" s="8"/>
    </row>
    <row r="365" spans="1:26" ht="11.25" customHeight="1" x14ac:dyDescent="0.2">
      <c r="A365" s="89"/>
      <c r="B365" s="8"/>
      <c r="C365" s="8"/>
      <c r="D365" s="8"/>
      <c r="E365" s="8"/>
      <c r="F365" s="8"/>
      <c r="G365" s="8"/>
      <c r="H365" s="8"/>
      <c r="I365" s="8"/>
      <c r="J365" s="99"/>
      <c r="K365" s="100"/>
      <c r="L365" s="99"/>
      <c r="M365" s="100"/>
      <c r="N365" s="8"/>
      <c r="O365" s="8"/>
      <c r="P365" s="8"/>
      <c r="Q365" s="8"/>
      <c r="R365" s="8"/>
      <c r="S365" s="8"/>
      <c r="T365" s="8"/>
      <c r="U365" s="8"/>
      <c r="V365" s="8"/>
      <c r="W365" s="8"/>
      <c r="X365" s="8"/>
      <c r="Y365" s="8"/>
      <c r="Z365" s="8"/>
    </row>
    <row r="366" spans="1:26" ht="11.25" customHeight="1" x14ac:dyDescent="0.2">
      <c r="A366" s="89"/>
      <c r="B366" s="8"/>
      <c r="C366" s="8"/>
      <c r="D366" s="8"/>
      <c r="E366" s="8"/>
      <c r="F366" s="8"/>
      <c r="G366" s="8"/>
      <c r="H366" s="8"/>
      <c r="I366" s="8"/>
      <c r="J366" s="99"/>
      <c r="K366" s="100"/>
      <c r="L366" s="99"/>
      <c r="M366" s="100"/>
      <c r="N366" s="8"/>
      <c r="O366" s="8"/>
      <c r="P366" s="8"/>
      <c r="Q366" s="8"/>
      <c r="R366" s="8"/>
      <c r="S366" s="8"/>
      <c r="T366" s="8"/>
      <c r="U366" s="8"/>
      <c r="V366" s="8"/>
      <c r="W366" s="8"/>
      <c r="X366" s="8"/>
      <c r="Y366" s="8"/>
      <c r="Z366" s="8"/>
    </row>
    <row r="367" spans="1:26" ht="11.25" customHeight="1" x14ac:dyDescent="0.2">
      <c r="A367" s="89"/>
      <c r="B367" s="8"/>
      <c r="C367" s="8"/>
      <c r="D367" s="8"/>
      <c r="E367" s="8"/>
      <c r="F367" s="8"/>
      <c r="G367" s="8"/>
      <c r="H367" s="8"/>
      <c r="I367" s="8"/>
      <c r="J367" s="99"/>
      <c r="K367" s="100"/>
      <c r="L367" s="99"/>
      <c r="M367" s="100"/>
      <c r="N367" s="8"/>
      <c r="O367" s="8"/>
      <c r="P367" s="8"/>
      <c r="Q367" s="8"/>
      <c r="R367" s="8"/>
      <c r="S367" s="8"/>
      <c r="T367" s="8"/>
      <c r="U367" s="8"/>
      <c r="V367" s="8"/>
      <c r="W367" s="8"/>
      <c r="X367" s="8"/>
      <c r="Y367" s="8"/>
      <c r="Z367" s="8"/>
    </row>
    <row r="368" spans="1:26" ht="11.25" customHeight="1" x14ac:dyDescent="0.2">
      <c r="A368" s="89"/>
      <c r="B368" s="8"/>
      <c r="C368" s="8"/>
      <c r="D368" s="8"/>
      <c r="E368" s="8"/>
      <c r="F368" s="8"/>
      <c r="G368" s="8"/>
      <c r="H368" s="8"/>
      <c r="I368" s="8"/>
      <c r="J368" s="99"/>
      <c r="K368" s="100"/>
      <c r="L368" s="99"/>
      <c r="M368" s="100"/>
      <c r="N368" s="8"/>
      <c r="O368" s="8"/>
      <c r="P368" s="8"/>
      <c r="Q368" s="8"/>
      <c r="R368" s="8"/>
      <c r="S368" s="8"/>
      <c r="T368" s="8"/>
      <c r="U368" s="8"/>
      <c r="V368" s="8"/>
      <c r="W368" s="8"/>
      <c r="X368" s="8"/>
      <c r="Y368" s="8"/>
      <c r="Z368" s="8"/>
    </row>
    <row r="369" spans="1:26" ht="11.25" customHeight="1" x14ac:dyDescent="0.2">
      <c r="A369" s="89"/>
      <c r="B369" s="8"/>
      <c r="C369" s="8"/>
      <c r="D369" s="8"/>
      <c r="E369" s="8"/>
      <c r="F369" s="8"/>
      <c r="G369" s="8"/>
      <c r="H369" s="8"/>
      <c r="I369" s="8"/>
      <c r="J369" s="99"/>
      <c r="K369" s="100"/>
      <c r="L369" s="99"/>
      <c r="M369" s="100"/>
      <c r="N369" s="8"/>
      <c r="O369" s="8"/>
      <c r="P369" s="8"/>
      <c r="Q369" s="8"/>
      <c r="R369" s="8"/>
      <c r="S369" s="8"/>
      <c r="T369" s="8"/>
      <c r="U369" s="8"/>
      <c r="V369" s="8"/>
      <c r="W369" s="8"/>
      <c r="X369" s="8"/>
      <c r="Y369" s="8"/>
      <c r="Z369" s="8"/>
    </row>
    <row r="370" spans="1:26" ht="11.25" customHeight="1" x14ac:dyDescent="0.2">
      <c r="A370" s="89"/>
      <c r="B370" s="8"/>
      <c r="C370" s="8"/>
      <c r="D370" s="8"/>
      <c r="E370" s="8"/>
      <c r="F370" s="8"/>
      <c r="G370" s="8"/>
      <c r="H370" s="8"/>
      <c r="I370" s="8"/>
      <c r="J370" s="99"/>
      <c r="K370" s="100"/>
      <c r="L370" s="99"/>
      <c r="M370" s="100"/>
      <c r="N370" s="8"/>
      <c r="O370" s="8"/>
      <c r="P370" s="8"/>
      <c r="Q370" s="8"/>
      <c r="R370" s="8"/>
      <c r="S370" s="8"/>
      <c r="T370" s="8"/>
      <c r="U370" s="8"/>
      <c r="V370" s="8"/>
      <c r="W370" s="8"/>
      <c r="X370" s="8"/>
      <c r="Y370" s="8"/>
      <c r="Z370" s="8"/>
    </row>
    <row r="371" spans="1:26" ht="11.25" customHeight="1" x14ac:dyDescent="0.2">
      <c r="A371" s="89"/>
      <c r="B371" s="95"/>
      <c r="C371" s="56"/>
      <c r="D371" s="56"/>
      <c r="E371" s="7"/>
      <c r="F371" s="7"/>
      <c r="G371" s="8"/>
      <c r="H371" s="8"/>
      <c r="I371" s="8"/>
      <c r="J371" s="99"/>
      <c r="K371" s="100"/>
      <c r="L371" s="99"/>
      <c r="M371" s="100"/>
      <c r="N371" s="50"/>
      <c r="O371" s="7"/>
      <c r="P371" s="7"/>
      <c r="Q371" s="8"/>
      <c r="R371" s="8"/>
      <c r="S371" s="8"/>
      <c r="T371" s="8"/>
      <c r="U371" s="8"/>
      <c r="V371" s="8"/>
      <c r="W371" s="8"/>
      <c r="X371" s="8"/>
      <c r="Y371" s="8"/>
      <c r="Z371" s="8"/>
    </row>
    <row r="372" spans="1:26" ht="11.25" customHeight="1" x14ac:dyDescent="0.2">
      <c r="A372" s="89"/>
      <c r="B372" s="95"/>
      <c r="C372" s="56"/>
      <c r="D372" s="56"/>
      <c r="E372" s="7"/>
      <c r="F372" s="7"/>
      <c r="G372" s="8"/>
      <c r="H372" s="8"/>
      <c r="I372" s="8"/>
      <c r="J372" s="99"/>
      <c r="K372" s="100"/>
      <c r="L372" s="99"/>
      <c r="M372" s="100"/>
      <c r="N372" s="50"/>
      <c r="O372" s="7"/>
      <c r="P372" s="7"/>
      <c r="Q372" s="8"/>
      <c r="R372" s="8"/>
      <c r="S372" s="8"/>
      <c r="T372" s="8"/>
      <c r="U372" s="8"/>
      <c r="V372" s="8"/>
      <c r="W372" s="8"/>
      <c r="X372" s="8"/>
      <c r="Y372" s="8"/>
      <c r="Z372" s="8"/>
    </row>
    <row r="373" spans="1:26" ht="11.25" customHeight="1" x14ac:dyDescent="0.2">
      <c r="A373" s="89"/>
      <c r="B373" s="95"/>
      <c r="C373" s="56"/>
      <c r="D373" s="56"/>
      <c r="E373" s="7"/>
      <c r="F373" s="7"/>
      <c r="G373" s="8"/>
      <c r="H373" s="8"/>
      <c r="I373" s="8"/>
      <c r="J373" s="99"/>
      <c r="K373" s="100"/>
      <c r="L373" s="99"/>
      <c r="M373" s="100"/>
      <c r="N373" s="50"/>
      <c r="O373" s="7"/>
      <c r="P373" s="7"/>
      <c r="Q373" s="8"/>
      <c r="R373" s="8"/>
      <c r="S373" s="8"/>
      <c r="T373" s="8"/>
      <c r="U373" s="8"/>
      <c r="V373" s="8"/>
      <c r="W373" s="8"/>
      <c r="X373" s="8"/>
      <c r="Y373" s="8"/>
      <c r="Z373" s="8"/>
    </row>
    <row r="374" spans="1:26" ht="11.25" customHeight="1" x14ac:dyDescent="0.2">
      <c r="A374" s="89"/>
      <c r="B374" s="95"/>
      <c r="C374" s="56"/>
      <c r="D374" s="56"/>
      <c r="E374" s="7"/>
      <c r="F374" s="7"/>
      <c r="G374" s="8"/>
      <c r="H374" s="8"/>
      <c r="I374" s="8"/>
      <c r="J374" s="99"/>
      <c r="K374" s="100"/>
      <c r="L374" s="99"/>
      <c r="M374" s="100"/>
      <c r="N374" s="50"/>
      <c r="O374" s="7"/>
      <c r="P374" s="7"/>
      <c r="Q374" s="8"/>
      <c r="R374" s="8"/>
      <c r="S374" s="8"/>
      <c r="T374" s="8"/>
      <c r="U374" s="8"/>
      <c r="V374" s="8"/>
      <c r="W374" s="8"/>
      <c r="X374" s="8"/>
      <c r="Y374" s="8"/>
      <c r="Z374" s="8"/>
    </row>
    <row r="375" spans="1:26" ht="11.25" customHeight="1" x14ac:dyDescent="0.2">
      <c r="A375" s="89"/>
      <c r="B375" s="95"/>
      <c r="C375" s="56"/>
      <c r="D375" s="56"/>
      <c r="E375" s="7"/>
      <c r="F375" s="7"/>
      <c r="G375" s="8"/>
      <c r="H375" s="8"/>
      <c r="I375" s="8"/>
      <c r="J375" s="99"/>
      <c r="K375" s="100"/>
      <c r="L375" s="99"/>
      <c r="M375" s="100"/>
      <c r="N375" s="50"/>
      <c r="O375" s="7"/>
      <c r="P375" s="7"/>
      <c r="Q375" s="8"/>
      <c r="R375" s="8"/>
      <c r="S375" s="8"/>
      <c r="T375" s="8"/>
      <c r="U375" s="8"/>
      <c r="V375" s="8"/>
      <c r="W375" s="8"/>
      <c r="X375" s="8"/>
      <c r="Y375" s="8"/>
      <c r="Z375" s="8"/>
    </row>
    <row r="376" spans="1:26" ht="11.25" customHeight="1" x14ac:dyDescent="0.2">
      <c r="A376" s="89"/>
      <c r="B376" s="95"/>
      <c r="C376" s="56"/>
      <c r="D376" s="56"/>
      <c r="E376" s="7"/>
      <c r="F376" s="7"/>
      <c r="G376" s="8"/>
      <c r="H376" s="8"/>
      <c r="I376" s="8"/>
      <c r="J376" s="99"/>
      <c r="K376" s="100"/>
      <c r="L376" s="99"/>
      <c r="M376" s="100"/>
      <c r="N376" s="50"/>
      <c r="O376" s="7"/>
      <c r="P376" s="7"/>
      <c r="Q376" s="8"/>
      <c r="R376" s="8"/>
      <c r="S376" s="8"/>
      <c r="T376" s="8"/>
      <c r="U376" s="8"/>
      <c r="V376" s="8"/>
      <c r="W376" s="8"/>
      <c r="X376" s="8"/>
      <c r="Y376" s="8"/>
      <c r="Z376" s="8"/>
    </row>
    <row r="377" spans="1:26" ht="11.25" customHeight="1" x14ac:dyDescent="0.2">
      <c r="A377" s="89"/>
      <c r="B377" s="95"/>
      <c r="C377" s="56"/>
      <c r="D377" s="56"/>
      <c r="E377" s="7"/>
      <c r="F377" s="7"/>
      <c r="G377" s="8"/>
      <c r="H377" s="8"/>
      <c r="I377" s="8"/>
      <c r="J377" s="99"/>
      <c r="K377" s="100"/>
      <c r="L377" s="99"/>
      <c r="M377" s="100"/>
      <c r="N377" s="50"/>
      <c r="O377" s="7"/>
      <c r="P377" s="7"/>
      <c r="Q377" s="8"/>
      <c r="R377" s="8"/>
      <c r="S377" s="8"/>
      <c r="T377" s="8"/>
      <c r="U377" s="8"/>
      <c r="V377" s="8"/>
      <c r="W377" s="8"/>
      <c r="X377" s="8"/>
      <c r="Y377" s="8"/>
      <c r="Z377" s="8"/>
    </row>
    <row r="378" spans="1:26" ht="11.25" customHeight="1" x14ac:dyDescent="0.2">
      <c r="A378" s="89"/>
      <c r="B378" s="95"/>
      <c r="C378" s="56"/>
      <c r="D378" s="56"/>
      <c r="E378" s="7"/>
      <c r="F378" s="7"/>
      <c r="G378" s="8"/>
      <c r="H378" s="8"/>
      <c r="I378" s="8"/>
      <c r="J378" s="99"/>
      <c r="K378" s="100"/>
      <c r="L378" s="99"/>
      <c r="M378" s="100"/>
      <c r="N378" s="50"/>
      <c r="O378" s="7"/>
      <c r="P378" s="7"/>
      <c r="Q378" s="8"/>
      <c r="R378" s="8"/>
      <c r="S378" s="8"/>
      <c r="T378" s="8"/>
      <c r="U378" s="8"/>
      <c r="V378" s="8"/>
      <c r="W378" s="8"/>
      <c r="X378" s="8"/>
      <c r="Y378" s="8"/>
      <c r="Z378" s="8"/>
    </row>
    <row r="379" spans="1:26" ht="11.25" customHeight="1" x14ac:dyDescent="0.2">
      <c r="A379" s="89"/>
      <c r="B379" s="95"/>
      <c r="C379" s="56"/>
      <c r="D379" s="56"/>
      <c r="E379" s="7"/>
      <c r="F379" s="7"/>
      <c r="G379" s="8"/>
      <c r="H379" s="8"/>
      <c r="I379" s="8"/>
      <c r="J379" s="99"/>
      <c r="K379" s="100"/>
      <c r="L379" s="99"/>
      <c r="M379" s="100"/>
      <c r="N379" s="50"/>
      <c r="O379" s="7"/>
      <c r="P379" s="7"/>
      <c r="Q379" s="8"/>
      <c r="R379" s="8"/>
      <c r="S379" s="8"/>
      <c r="T379" s="8"/>
      <c r="U379" s="8"/>
      <c r="V379" s="8"/>
      <c r="W379" s="8"/>
      <c r="X379" s="8"/>
      <c r="Y379" s="8"/>
      <c r="Z379" s="8"/>
    </row>
    <row r="380" spans="1:26" ht="11.25" customHeight="1" x14ac:dyDescent="0.2">
      <c r="A380" s="89"/>
      <c r="B380" s="95"/>
      <c r="C380" s="56"/>
      <c r="D380" s="56"/>
      <c r="E380" s="7"/>
      <c r="F380" s="7"/>
      <c r="G380" s="8"/>
      <c r="H380" s="8"/>
      <c r="I380" s="8"/>
      <c r="J380" s="99"/>
      <c r="K380" s="100"/>
      <c r="L380" s="99"/>
      <c r="M380" s="100"/>
      <c r="N380" s="50"/>
      <c r="O380" s="7"/>
      <c r="P380" s="7"/>
      <c r="Q380" s="8"/>
      <c r="R380" s="8"/>
      <c r="S380" s="8"/>
      <c r="T380" s="8"/>
      <c r="U380" s="8"/>
      <c r="V380" s="8"/>
      <c r="W380" s="8"/>
      <c r="X380" s="8"/>
      <c r="Y380" s="8"/>
      <c r="Z380" s="8"/>
    </row>
    <row r="381" spans="1:26" ht="11.25" customHeight="1" x14ac:dyDescent="0.2">
      <c r="A381" s="89"/>
      <c r="B381" s="95"/>
      <c r="C381" s="56"/>
      <c r="D381" s="56"/>
      <c r="E381" s="7"/>
      <c r="F381" s="7"/>
      <c r="G381" s="8"/>
      <c r="H381" s="8"/>
      <c r="I381" s="8"/>
      <c r="J381" s="99"/>
      <c r="K381" s="100"/>
      <c r="L381" s="99"/>
      <c r="M381" s="100"/>
      <c r="N381" s="50"/>
      <c r="O381" s="7"/>
      <c r="P381" s="7"/>
      <c r="Q381" s="8"/>
      <c r="R381" s="8"/>
      <c r="S381" s="8"/>
      <c r="T381" s="8"/>
      <c r="U381" s="8"/>
      <c r="V381" s="8"/>
      <c r="W381" s="8"/>
      <c r="X381" s="8"/>
      <c r="Y381" s="8"/>
      <c r="Z381" s="8"/>
    </row>
    <row r="382" spans="1:26" ht="11.25" customHeight="1" x14ac:dyDescent="0.2">
      <c r="A382" s="89"/>
      <c r="B382" s="95"/>
      <c r="C382" s="56"/>
      <c r="D382" s="56"/>
      <c r="E382" s="7"/>
      <c r="F382" s="7"/>
      <c r="G382" s="8"/>
      <c r="H382" s="8"/>
      <c r="I382" s="8"/>
      <c r="J382" s="99"/>
      <c r="K382" s="100"/>
      <c r="L382" s="99"/>
      <c r="M382" s="100"/>
      <c r="N382" s="50"/>
      <c r="O382" s="7"/>
      <c r="P382" s="7"/>
      <c r="Q382" s="8"/>
      <c r="R382" s="8"/>
      <c r="S382" s="8"/>
      <c r="T382" s="8"/>
      <c r="U382" s="8"/>
      <c r="V382" s="8"/>
      <c r="W382" s="8"/>
      <c r="X382" s="8"/>
      <c r="Y382" s="8"/>
      <c r="Z382" s="8"/>
    </row>
    <row r="383" spans="1:26" ht="11.25" customHeight="1" x14ac:dyDescent="0.2">
      <c r="A383" s="89"/>
      <c r="B383" s="95"/>
      <c r="C383" s="56"/>
      <c r="D383" s="56"/>
      <c r="E383" s="7"/>
      <c r="F383" s="7"/>
      <c r="G383" s="8"/>
      <c r="H383" s="8"/>
      <c r="I383" s="8"/>
      <c r="J383" s="99"/>
      <c r="K383" s="100"/>
      <c r="L383" s="99"/>
      <c r="M383" s="100"/>
      <c r="N383" s="50"/>
      <c r="O383" s="7"/>
      <c r="P383" s="7"/>
      <c r="Q383" s="8"/>
      <c r="R383" s="8"/>
      <c r="S383" s="8"/>
      <c r="T383" s="8"/>
      <c r="U383" s="8"/>
      <c r="V383" s="8"/>
      <c r="W383" s="8"/>
      <c r="X383" s="8"/>
      <c r="Y383" s="8"/>
      <c r="Z383" s="8"/>
    </row>
    <row r="384" spans="1:26" ht="11.25" customHeight="1" x14ac:dyDescent="0.2">
      <c r="A384" s="89"/>
      <c r="B384" s="95"/>
      <c r="C384" s="56"/>
      <c r="D384" s="56"/>
      <c r="E384" s="7"/>
      <c r="F384" s="7"/>
      <c r="G384" s="8"/>
      <c r="H384" s="8"/>
      <c r="I384" s="8"/>
      <c r="J384" s="99"/>
      <c r="K384" s="100"/>
      <c r="L384" s="99"/>
      <c r="M384" s="100"/>
      <c r="N384" s="50"/>
      <c r="O384" s="7"/>
      <c r="P384" s="7"/>
      <c r="Q384" s="8"/>
      <c r="R384" s="8"/>
      <c r="S384" s="8"/>
      <c r="T384" s="8"/>
      <c r="U384" s="8"/>
      <c r="V384" s="8"/>
      <c r="W384" s="8"/>
      <c r="X384" s="8"/>
      <c r="Y384" s="8"/>
      <c r="Z384" s="8"/>
    </row>
    <row r="385" spans="1:26" ht="11.25" customHeight="1" x14ac:dyDescent="0.2">
      <c r="A385" s="89"/>
      <c r="B385" s="95"/>
      <c r="C385" s="56"/>
      <c r="D385" s="56"/>
      <c r="E385" s="7"/>
      <c r="F385" s="7"/>
      <c r="G385" s="8"/>
      <c r="H385" s="8"/>
      <c r="I385" s="8"/>
      <c r="J385" s="99"/>
      <c r="K385" s="100"/>
      <c r="L385" s="99"/>
      <c r="M385" s="100"/>
      <c r="N385" s="50"/>
      <c r="O385" s="7"/>
      <c r="P385" s="7"/>
      <c r="Q385" s="8"/>
      <c r="R385" s="8"/>
      <c r="S385" s="8"/>
      <c r="T385" s="8"/>
      <c r="U385" s="8"/>
      <c r="V385" s="8"/>
      <c r="W385" s="8"/>
      <c r="X385" s="8"/>
      <c r="Y385" s="8"/>
      <c r="Z385" s="8"/>
    </row>
    <row r="386" spans="1:26" ht="11.25" customHeight="1" x14ac:dyDescent="0.2">
      <c r="A386" s="89"/>
      <c r="B386" s="95"/>
      <c r="C386" s="56"/>
      <c r="D386" s="56"/>
      <c r="E386" s="7"/>
      <c r="F386" s="7"/>
      <c r="G386" s="8"/>
      <c r="H386" s="8"/>
      <c r="I386" s="8"/>
      <c r="J386" s="99"/>
      <c r="K386" s="100"/>
      <c r="L386" s="99"/>
      <c r="M386" s="100"/>
      <c r="N386" s="50"/>
      <c r="O386" s="7"/>
      <c r="P386" s="7"/>
      <c r="Q386" s="8"/>
      <c r="R386" s="8"/>
      <c r="S386" s="8"/>
      <c r="T386" s="8"/>
      <c r="U386" s="8"/>
      <c r="V386" s="8"/>
      <c r="W386" s="8"/>
      <c r="X386" s="8"/>
      <c r="Y386" s="8"/>
      <c r="Z386" s="8"/>
    </row>
    <row r="387" spans="1:26" ht="11.25" customHeight="1" x14ac:dyDescent="0.2">
      <c r="A387" s="89"/>
      <c r="B387" s="95"/>
      <c r="C387" s="56"/>
      <c r="D387" s="56"/>
      <c r="E387" s="7"/>
      <c r="F387" s="7"/>
      <c r="G387" s="8"/>
      <c r="H387" s="8"/>
      <c r="I387" s="8"/>
      <c r="J387" s="99"/>
      <c r="K387" s="100"/>
      <c r="L387" s="99"/>
      <c r="M387" s="100"/>
      <c r="N387" s="50"/>
      <c r="O387" s="7"/>
      <c r="P387" s="7"/>
      <c r="Q387" s="8"/>
      <c r="R387" s="8"/>
      <c r="S387" s="8"/>
      <c r="T387" s="8"/>
      <c r="U387" s="8"/>
      <c r="V387" s="8"/>
      <c r="W387" s="8"/>
      <c r="X387" s="8"/>
      <c r="Y387" s="8"/>
      <c r="Z387" s="8"/>
    </row>
    <row r="388" spans="1:26" ht="11.25" customHeight="1" x14ac:dyDescent="0.2">
      <c r="A388" s="89"/>
      <c r="B388" s="95"/>
      <c r="C388" s="56"/>
      <c r="D388" s="56"/>
      <c r="E388" s="7"/>
      <c r="F388" s="7"/>
      <c r="G388" s="8"/>
      <c r="H388" s="8"/>
      <c r="I388" s="8"/>
      <c r="J388" s="99"/>
      <c r="K388" s="100"/>
      <c r="L388" s="99"/>
      <c r="M388" s="100"/>
      <c r="N388" s="50"/>
      <c r="O388" s="7"/>
      <c r="P388" s="7"/>
      <c r="Q388" s="8"/>
      <c r="R388" s="8"/>
      <c r="S388" s="8"/>
      <c r="T388" s="8"/>
      <c r="U388" s="8"/>
      <c r="V388" s="8"/>
      <c r="W388" s="8"/>
      <c r="X388" s="8"/>
      <c r="Y388" s="8"/>
      <c r="Z388" s="8"/>
    </row>
    <row r="389" spans="1:26" ht="11.25" customHeight="1" x14ac:dyDescent="0.2">
      <c r="A389" s="89"/>
      <c r="B389" s="95"/>
      <c r="C389" s="56"/>
      <c r="D389" s="56"/>
      <c r="E389" s="7"/>
      <c r="F389" s="7"/>
      <c r="G389" s="8"/>
      <c r="H389" s="8"/>
      <c r="I389" s="8"/>
      <c r="J389" s="99"/>
      <c r="K389" s="100"/>
      <c r="L389" s="99"/>
      <c r="M389" s="100"/>
      <c r="N389" s="50"/>
      <c r="O389" s="7"/>
      <c r="P389" s="7"/>
      <c r="Q389" s="8"/>
      <c r="R389" s="8"/>
      <c r="S389" s="8"/>
      <c r="T389" s="8"/>
      <c r="U389" s="8"/>
      <c r="V389" s="8"/>
      <c r="W389" s="8"/>
      <c r="X389" s="8"/>
      <c r="Y389" s="8"/>
      <c r="Z389" s="8"/>
    </row>
    <row r="390" spans="1:26" ht="11.25" customHeight="1" x14ac:dyDescent="0.2">
      <c r="A390" s="89"/>
      <c r="B390" s="95"/>
      <c r="C390" s="56"/>
      <c r="D390" s="56"/>
      <c r="E390" s="7"/>
      <c r="F390" s="7"/>
      <c r="G390" s="8"/>
      <c r="H390" s="8"/>
      <c r="I390" s="8"/>
      <c r="J390" s="99"/>
      <c r="K390" s="100"/>
      <c r="L390" s="99"/>
      <c r="M390" s="100"/>
      <c r="N390" s="50"/>
      <c r="O390" s="7"/>
      <c r="P390" s="7"/>
      <c r="Q390" s="8"/>
      <c r="R390" s="8"/>
      <c r="S390" s="8"/>
      <c r="T390" s="8"/>
      <c r="U390" s="8"/>
      <c r="V390" s="8"/>
      <c r="W390" s="8"/>
      <c r="X390" s="8"/>
      <c r="Y390" s="8"/>
      <c r="Z390" s="8"/>
    </row>
    <row r="391" spans="1:26" ht="11.25" customHeight="1" x14ac:dyDescent="0.2">
      <c r="A391" s="89"/>
      <c r="B391" s="95"/>
      <c r="C391" s="56"/>
      <c r="D391" s="56"/>
      <c r="E391" s="7"/>
      <c r="F391" s="7"/>
      <c r="G391" s="8"/>
      <c r="H391" s="8"/>
      <c r="I391" s="8"/>
      <c r="J391" s="99"/>
      <c r="K391" s="100"/>
      <c r="L391" s="99"/>
      <c r="M391" s="100"/>
      <c r="N391" s="50"/>
      <c r="O391" s="7"/>
      <c r="P391" s="7"/>
      <c r="Q391" s="8"/>
      <c r="R391" s="8"/>
      <c r="S391" s="8"/>
      <c r="T391" s="8"/>
      <c r="U391" s="8"/>
      <c r="V391" s="8"/>
      <c r="W391" s="8"/>
      <c r="X391" s="8"/>
      <c r="Y391" s="8"/>
      <c r="Z391" s="8"/>
    </row>
    <row r="392" spans="1:26" ht="11.25" customHeight="1" x14ac:dyDescent="0.2">
      <c r="A392" s="89"/>
      <c r="B392" s="95"/>
      <c r="C392" s="56"/>
      <c r="D392" s="56"/>
      <c r="E392" s="7"/>
      <c r="F392" s="7"/>
      <c r="G392" s="8"/>
      <c r="H392" s="8"/>
      <c r="I392" s="8"/>
      <c r="J392" s="99"/>
      <c r="K392" s="100"/>
      <c r="L392" s="99"/>
      <c r="M392" s="100"/>
      <c r="N392" s="50"/>
      <c r="O392" s="7"/>
      <c r="P392" s="7"/>
      <c r="Q392" s="8"/>
      <c r="R392" s="8"/>
      <c r="S392" s="8"/>
      <c r="T392" s="8"/>
      <c r="U392" s="8"/>
      <c r="V392" s="8"/>
      <c r="W392" s="8"/>
      <c r="X392" s="8"/>
      <c r="Y392" s="8"/>
      <c r="Z392" s="8"/>
    </row>
    <row r="393" spans="1:26" ht="11.25" customHeight="1" x14ac:dyDescent="0.2">
      <c r="A393" s="89"/>
      <c r="B393" s="95"/>
      <c r="C393" s="56"/>
      <c r="D393" s="56"/>
      <c r="E393" s="7"/>
      <c r="F393" s="7"/>
      <c r="G393" s="8"/>
      <c r="H393" s="8"/>
      <c r="I393" s="8"/>
      <c r="J393" s="99"/>
      <c r="K393" s="100"/>
      <c r="L393" s="99"/>
      <c r="M393" s="100"/>
      <c r="N393" s="50"/>
      <c r="O393" s="7"/>
      <c r="P393" s="7"/>
      <c r="Q393" s="8"/>
      <c r="R393" s="8"/>
      <c r="S393" s="8"/>
      <c r="T393" s="8"/>
      <c r="U393" s="8"/>
      <c r="V393" s="8"/>
      <c r="W393" s="8"/>
      <c r="X393" s="8"/>
      <c r="Y393" s="8"/>
      <c r="Z393" s="8"/>
    </row>
    <row r="394" spans="1:26" ht="11.25" customHeight="1" x14ac:dyDescent="0.2">
      <c r="A394" s="89"/>
      <c r="B394" s="95"/>
      <c r="C394" s="56"/>
      <c r="D394" s="56"/>
      <c r="E394" s="7"/>
      <c r="F394" s="7"/>
      <c r="G394" s="8"/>
      <c r="H394" s="8"/>
      <c r="I394" s="8"/>
      <c r="J394" s="99"/>
      <c r="K394" s="100"/>
      <c r="L394" s="99"/>
      <c r="M394" s="100"/>
      <c r="N394" s="50"/>
      <c r="O394" s="7"/>
      <c r="P394" s="7"/>
      <c r="Q394" s="8"/>
      <c r="R394" s="8"/>
      <c r="S394" s="8"/>
      <c r="T394" s="8"/>
      <c r="U394" s="8"/>
      <c r="V394" s="8"/>
      <c r="W394" s="8"/>
      <c r="X394" s="8"/>
      <c r="Y394" s="8"/>
      <c r="Z394" s="8"/>
    </row>
    <row r="395" spans="1:26" ht="11.25" customHeight="1" x14ac:dyDescent="0.2">
      <c r="A395" s="89"/>
      <c r="B395" s="95"/>
      <c r="C395" s="56"/>
      <c r="D395" s="56"/>
      <c r="E395" s="7"/>
      <c r="F395" s="7"/>
      <c r="G395" s="8"/>
      <c r="H395" s="8"/>
      <c r="I395" s="8"/>
      <c r="J395" s="99"/>
      <c r="K395" s="100"/>
      <c r="L395" s="99"/>
      <c r="M395" s="100"/>
      <c r="N395" s="50"/>
      <c r="O395" s="7"/>
      <c r="P395" s="7"/>
      <c r="Q395" s="8"/>
      <c r="R395" s="8"/>
      <c r="S395" s="8"/>
      <c r="T395" s="8"/>
      <c r="U395" s="8"/>
      <c r="V395" s="8"/>
      <c r="W395" s="8"/>
      <c r="X395" s="8"/>
      <c r="Y395" s="8"/>
      <c r="Z395" s="8"/>
    </row>
    <row r="396" spans="1:26" ht="11.25" customHeight="1" x14ac:dyDescent="0.2">
      <c r="A396" s="89"/>
      <c r="B396" s="95"/>
      <c r="C396" s="56"/>
      <c r="D396" s="56"/>
      <c r="E396" s="7"/>
      <c r="F396" s="7"/>
      <c r="G396" s="8"/>
      <c r="H396" s="8"/>
      <c r="I396" s="8"/>
      <c r="J396" s="99"/>
      <c r="K396" s="100"/>
      <c r="L396" s="99"/>
      <c r="M396" s="100"/>
      <c r="N396" s="50"/>
      <c r="O396" s="7"/>
      <c r="P396" s="7"/>
      <c r="Q396" s="8"/>
      <c r="R396" s="8"/>
      <c r="S396" s="8"/>
      <c r="T396" s="8"/>
      <c r="U396" s="8"/>
      <c r="V396" s="8"/>
      <c r="W396" s="8"/>
      <c r="X396" s="8"/>
      <c r="Y396" s="8"/>
      <c r="Z396" s="8"/>
    </row>
    <row r="397" spans="1:26" ht="11.25" customHeight="1" x14ac:dyDescent="0.2">
      <c r="A397" s="89"/>
      <c r="B397" s="95"/>
      <c r="C397" s="56"/>
      <c r="D397" s="56"/>
      <c r="E397" s="7"/>
      <c r="F397" s="7"/>
      <c r="G397" s="8"/>
      <c r="H397" s="8"/>
      <c r="I397" s="8"/>
      <c r="J397" s="99"/>
      <c r="K397" s="100"/>
      <c r="L397" s="99"/>
      <c r="M397" s="100"/>
      <c r="N397" s="50"/>
      <c r="O397" s="7"/>
      <c r="P397" s="7"/>
      <c r="Q397" s="8"/>
      <c r="R397" s="8"/>
      <c r="S397" s="8"/>
      <c r="T397" s="8"/>
      <c r="U397" s="8"/>
      <c r="V397" s="8"/>
      <c r="W397" s="8"/>
      <c r="X397" s="8"/>
      <c r="Y397" s="8"/>
      <c r="Z397" s="8"/>
    </row>
    <row r="398" spans="1:26" ht="11.25" customHeight="1" x14ac:dyDescent="0.2">
      <c r="A398" s="89"/>
      <c r="B398" s="95"/>
      <c r="C398" s="56"/>
      <c r="D398" s="56"/>
      <c r="E398" s="7"/>
      <c r="F398" s="7"/>
      <c r="G398" s="8"/>
      <c r="H398" s="8"/>
      <c r="I398" s="8"/>
      <c r="J398" s="99"/>
      <c r="K398" s="100"/>
      <c r="L398" s="99"/>
      <c r="M398" s="100"/>
      <c r="N398" s="50"/>
      <c r="O398" s="7"/>
      <c r="P398" s="7"/>
      <c r="Q398" s="8"/>
      <c r="R398" s="8"/>
      <c r="S398" s="8"/>
      <c r="T398" s="8"/>
      <c r="U398" s="8"/>
      <c r="V398" s="8"/>
      <c r="W398" s="8"/>
      <c r="X398" s="8"/>
      <c r="Y398" s="8"/>
      <c r="Z398" s="8"/>
    </row>
    <row r="399" spans="1:26" ht="11.25" customHeight="1" x14ac:dyDescent="0.2">
      <c r="A399" s="89"/>
      <c r="B399" s="95"/>
      <c r="C399" s="56"/>
      <c r="D399" s="56"/>
      <c r="E399" s="7"/>
      <c r="F399" s="7"/>
      <c r="G399" s="8"/>
      <c r="H399" s="8"/>
      <c r="I399" s="8"/>
      <c r="J399" s="99"/>
      <c r="K399" s="100"/>
      <c r="L399" s="99"/>
      <c r="M399" s="100"/>
      <c r="N399" s="50"/>
      <c r="O399" s="7"/>
      <c r="P399" s="7"/>
      <c r="Q399" s="8"/>
      <c r="R399" s="8"/>
      <c r="S399" s="8"/>
      <c r="T399" s="8"/>
      <c r="U399" s="8"/>
      <c r="V399" s="8"/>
      <c r="W399" s="8"/>
      <c r="X399" s="8"/>
      <c r="Y399" s="8"/>
      <c r="Z399" s="8"/>
    </row>
    <row r="400" spans="1:26" ht="11.25" customHeight="1" x14ac:dyDescent="0.2">
      <c r="A400" s="89"/>
      <c r="B400" s="95"/>
      <c r="C400" s="56"/>
      <c r="D400" s="56"/>
      <c r="E400" s="7"/>
      <c r="F400" s="7"/>
      <c r="G400" s="8"/>
      <c r="H400" s="8"/>
      <c r="I400" s="8"/>
      <c r="J400" s="99"/>
      <c r="K400" s="100"/>
      <c r="L400" s="99"/>
      <c r="M400" s="100"/>
      <c r="N400" s="50"/>
      <c r="O400" s="7"/>
      <c r="P400" s="7"/>
      <c r="Q400" s="8"/>
      <c r="R400" s="8"/>
      <c r="S400" s="8"/>
      <c r="T400" s="8"/>
      <c r="U400" s="8"/>
      <c r="V400" s="8"/>
      <c r="W400" s="8"/>
      <c r="X400" s="8"/>
      <c r="Y400" s="8"/>
      <c r="Z400" s="8"/>
    </row>
    <row r="401" spans="1:26" ht="11.25" customHeight="1" x14ac:dyDescent="0.2">
      <c r="A401" s="89"/>
      <c r="B401" s="95"/>
      <c r="C401" s="56"/>
      <c r="D401" s="56"/>
      <c r="E401" s="7"/>
      <c r="F401" s="7"/>
      <c r="G401" s="8"/>
      <c r="H401" s="8"/>
      <c r="I401" s="8"/>
      <c r="J401" s="99"/>
      <c r="K401" s="100"/>
      <c r="L401" s="99"/>
      <c r="M401" s="100"/>
      <c r="N401" s="50"/>
      <c r="O401" s="7"/>
      <c r="P401" s="7"/>
      <c r="Q401" s="8"/>
      <c r="R401" s="8"/>
      <c r="S401" s="8"/>
      <c r="T401" s="8"/>
      <c r="U401" s="8"/>
      <c r="V401" s="8"/>
      <c r="W401" s="8"/>
      <c r="X401" s="8"/>
      <c r="Y401" s="8"/>
      <c r="Z401" s="8"/>
    </row>
    <row r="402" spans="1:26" ht="11.25" customHeight="1" x14ac:dyDescent="0.2">
      <c r="A402" s="89"/>
      <c r="B402" s="95"/>
      <c r="C402" s="56"/>
      <c r="D402" s="56"/>
      <c r="E402" s="7"/>
      <c r="F402" s="7"/>
      <c r="G402" s="8"/>
      <c r="H402" s="8"/>
      <c r="I402" s="8"/>
      <c r="J402" s="99"/>
      <c r="K402" s="100"/>
      <c r="L402" s="99"/>
      <c r="M402" s="100"/>
      <c r="N402" s="50"/>
      <c r="O402" s="7"/>
      <c r="P402" s="7"/>
      <c r="Q402" s="8"/>
      <c r="R402" s="8"/>
      <c r="S402" s="8"/>
      <c r="T402" s="8"/>
      <c r="U402" s="8"/>
      <c r="V402" s="8"/>
      <c r="W402" s="8"/>
      <c r="X402" s="8"/>
      <c r="Y402" s="8"/>
      <c r="Z402" s="8"/>
    </row>
    <row r="403" spans="1:26" ht="11.25" customHeight="1" x14ac:dyDescent="0.2">
      <c r="A403" s="89"/>
      <c r="B403" s="95"/>
      <c r="C403" s="56"/>
      <c r="D403" s="56"/>
      <c r="E403" s="7"/>
      <c r="F403" s="7"/>
      <c r="G403" s="8"/>
      <c r="H403" s="8"/>
      <c r="I403" s="8"/>
      <c r="J403" s="99"/>
      <c r="K403" s="100"/>
      <c r="L403" s="99"/>
      <c r="M403" s="100"/>
      <c r="N403" s="50"/>
      <c r="O403" s="7"/>
      <c r="P403" s="7"/>
      <c r="Q403" s="8"/>
      <c r="R403" s="8"/>
      <c r="S403" s="8"/>
      <c r="T403" s="8"/>
      <c r="U403" s="8"/>
      <c r="V403" s="8"/>
      <c r="W403" s="8"/>
      <c r="X403" s="8"/>
      <c r="Y403" s="8"/>
      <c r="Z403" s="8"/>
    </row>
    <row r="404" spans="1:26" ht="11.25" customHeight="1" x14ac:dyDescent="0.2">
      <c r="A404" s="89"/>
      <c r="B404" s="95"/>
      <c r="C404" s="56"/>
      <c r="D404" s="56"/>
      <c r="E404" s="7"/>
      <c r="F404" s="7"/>
      <c r="G404" s="8"/>
      <c r="H404" s="8"/>
      <c r="I404" s="8"/>
      <c r="J404" s="99"/>
      <c r="K404" s="100"/>
      <c r="L404" s="99"/>
      <c r="M404" s="100"/>
      <c r="N404" s="50"/>
      <c r="O404" s="7"/>
      <c r="P404" s="7"/>
      <c r="Q404" s="8"/>
      <c r="R404" s="8"/>
      <c r="S404" s="8"/>
      <c r="T404" s="8"/>
      <c r="U404" s="8"/>
      <c r="V404" s="8"/>
      <c r="W404" s="8"/>
      <c r="X404" s="8"/>
      <c r="Y404" s="8"/>
      <c r="Z404" s="8"/>
    </row>
    <row r="405" spans="1:26" ht="11.25" customHeight="1" x14ac:dyDescent="0.2">
      <c r="A405" s="89"/>
      <c r="B405" s="95"/>
      <c r="C405" s="56"/>
      <c r="D405" s="56"/>
      <c r="E405" s="7"/>
      <c r="F405" s="7"/>
      <c r="G405" s="8"/>
      <c r="H405" s="8"/>
      <c r="I405" s="8"/>
      <c r="J405" s="99"/>
      <c r="K405" s="100"/>
      <c r="L405" s="99"/>
      <c r="M405" s="100"/>
      <c r="N405" s="50"/>
      <c r="O405" s="7"/>
      <c r="P405" s="7"/>
      <c r="Q405" s="8"/>
      <c r="R405" s="8"/>
      <c r="S405" s="8"/>
      <c r="T405" s="8"/>
      <c r="U405" s="8"/>
      <c r="V405" s="8"/>
      <c r="W405" s="8"/>
      <c r="X405" s="8"/>
      <c r="Y405" s="8"/>
      <c r="Z405" s="8"/>
    </row>
    <row r="406" spans="1:26" ht="11.25" customHeight="1" x14ac:dyDescent="0.2">
      <c r="A406" s="89"/>
      <c r="B406" s="95"/>
      <c r="C406" s="56"/>
      <c r="D406" s="56"/>
      <c r="E406" s="7"/>
      <c r="F406" s="7"/>
      <c r="G406" s="8"/>
      <c r="H406" s="8"/>
      <c r="I406" s="8"/>
      <c r="J406" s="99"/>
      <c r="K406" s="100"/>
      <c r="L406" s="99"/>
      <c r="M406" s="100"/>
      <c r="N406" s="50"/>
      <c r="O406" s="7"/>
      <c r="P406" s="7"/>
      <c r="Q406" s="8"/>
      <c r="R406" s="8"/>
      <c r="S406" s="8"/>
      <c r="T406" s="8"/>
      <c r="U406" s="8"/>
      <c r="V406" s="8"/>
      <c r="W406" s="8"/>
      <c r="X406" s="8"/>
      <c r="Y406" s="8"/>
      <c r="Z406" s="8"/>
    </row>
    <row r="407" spans="1:26" ht="11.25" customHeight="1" x14ac:dyDescent="0.2">
      <c r="A407" s="89"/>
      <c r="B407" s="95"/>
      <c r="C407" s="56"/>
      <c r="D407" s="56"/>
      <c r="E407" s="7"/>
      <c r="F407" s="7"/>
      <c r="G407" s="8"/>
      <c r="H407" s="8"/>
      <c r="I407" s="8"/>
      <c r="J407" s="99"/>
      <c r="K407" s="100"/>
      <c r="L407" s="99"/>
      <c r="M407" s="100"/>
      <c r="N407" s="50"/>
      <c r="O407" s="7"/>
      <c r="P407" s="7"/>
      <c r="Q407" s="8"/>
      <c r="R407" s="8"/>
      <c r="S407" s="8"/>
      <c r="T407" s="8"/>
      <c r="U407" s="8"/>
      <c r="V407" s="8"/>
      <c r="W407" s="8"/>
      <c r="X407" s="8"/>
      <c r="Y407" s="8"/>
      <c r="Z407" s="8"/>
    </row>
    <row r="408" spans="1:26" ht="11.25" customHeight="1" x14ac:dyDescent="0.2">
      <c r="A408" s="89"/>
      <c r="B408" s="95"/>
      <c r="C408" s="56"/>
      <c r="D408" s="56"/>
      <c r="E408" s="7"/>
      <c r="F408" s="7"/>
      <c r="G408" s="8"/>
      <c r="H408" s="8"/>
      <c r="I408" s="8"/>
      <c r="J408" s="99"/>
      <c r="K408" s="100"/>
      <c r="L408" s="99"/>
      <c r="M408" s="100"/>
      <c r="N408" s="50"/>
      <c r="O408" s="7"/>
      <c r="P408" s="7"/>
      <c r="Q408" s="8"/>
      <c r="R408" s="8"/>
      <c r="S408" s="8"/>
      <c r="T408" s="8"/>
      <c r="U408" s="8"/>
      <c r="V408" s="8"/>
      <c r="W408" s="8"/>
      <c r="X408" s="8"/>
      <c r="Y408" s="8"/>
      <c r="Z408" s="8"/>
    </row>
    <row r="409" spans="1:26" ht="11.25" customHeight="1" x14ac:dyDescent="0.2">
      <c r="A409" s="89"/>
      <c r="B409" s="95"/>
      <c r="C409" s="56"/>
      <c r="D409" s="56"/>
      <c r="E409" s="7"/>
      <c r="F409" s="7"/>
      <c r="G409" s="8"/>
      <c r="H409" s="8"/>
      <c r="I409" s="8"/>
      <c r="J409" s="99"/>
      <c r="K409" s="100"/>
      <c r="L409" s="99"/>
      <c r="M409" s="100"/>
      <c r="N409" s="50"/>
      <c r="O409" s="7"/>
      <c r="P409" s="7"/>
      <c r="Q409" s="8"/>
      <c r="R409" s="8"/>
      <c r="S409" s="8"/>
      <c r="T409" s="8"/>
      <c r="U409" s="8"/>
      <c r="V409" s="8"/>
      <c r="W409" s="8"/>
      <c r="X409" s="8"/>
      <c r="Y409" s="8"/>
      <c r="Z409" s="8"/>
    </row>
    <row r="410" spans="1:26" ht="11.25" customHeight="1" x14ac:dyDescent="0.2">
      <c r="A410" s="89"/>
      <c r="B410" s="95"/>
      <c r="C410" s="56"/>
      <c r="D410" s="56"/>
      <c r="E410" s="7"/>
      <c r="F410" s="7"/>
      <c r="G410" s="8"/>
      <c r="H410" s="8"/>
      <c r="I410" s="8"/>
      <c r="J410" s="99"/>
      <c r="K410" s="100"/>
      <c r="L410" s="99"/>
      <c r="M410" s="100"/>
      <c r="N410" s="50"/>
      <c r="O410" s="7"/>
      <c r="P410" s="7"/>
      <c r="Q410" s="8"/>
      <c r="R410" s="8"/>
      <c r="S410" s="8"/>
      <c r="T410" s="8"/>
      <c r="U410" s="8"/>
      <c r="V410" s="8"/>
      <c r="W410" s="8"/>
      <c r="X410" s="8"/>
      <c r="Y410" s="8"/>
      <c r="Z410" s="8"/>
    </row>
    <row r="411" spans="1:26" ht="11.25" customHeight="1" x14ac:dyDescent="0.2">
      <c r="A411" s="89"/>
      <c r="B411" s="95"/>
      <c r="C411" s="56"/>
      <c r="D411" s="56"/>
      <c r="E411" s="7"/>
      <c r="F411" s="7"/>
      <c r="G411" s="8"/>
      <c r="H411" s="8"/>
      <c r="I411" s="8"/>
      <c r="J411" s="99"/>
      <c r="K411" s="100"/>
      <c r="L411" s="99"/>
      <c r="M411" s="100"/>
      <c r="N411" s="50"/>
      <c r="O411" s="7"/>
      <c r="P411" s="7"/>
      <c r="Q411" s="8"/>
      <c r="R411" s="8"/>
      <c r="S411" s="8"/>
      <c r="T411" s="8"/>
      <c r="U411" s="8"/>
      <c r="V411" s="8"/>
      <c r="W411" s="8"/>
      <c r="X411" s="8"/>
      <c r="Y411" s="8"/>
      <c r="Z411" s="8"/>
    </row>
    <row r="412" spans="1:26" ht="11.25" customHeight="1" x14ac:dyDescent="0.2">
      <c r="A412" s="89"/>
      <c r="B412" s="95"/>
      <c r="C412" s="56"/>
      <c r="D412" s="56"/>
      <c r="E412" s="7"/>
      <c r="F412" s="7"/>
      <c r="G412" s="8"/>
      <c r="H412" s="8"/>
      <c r="I412" s="8"/>
      <c r="J412" s="99"/>
      <c r="K412" s="100"/>
      <c r="L412" s="99"/>
      <c r="M412" s="100"/>
      <c r="N412" s="50"/>
      <c r="O412" s="7"/>
      <c r="P412" s="7"/>
      <c r="Q412" s="8"/>
      <c r="R412" s="8"/>
      <c r="S412" s="8"/>
      <c r="T412" s="8"/>
      <c r="U412" s="8"/>
      <c r="V412" s="8"/>
      <c r="W412" s="8"/>
      <c r="X412" s="8"/>
      <c r="Y412" s="8"/>
      <c r="Z412" s="8"/>
    </row>
    <row r="413" spans="1:26" ht="11.25" customHeight="1" x14ac:dyDescent="0.2">
      <c r="A413" s="89"/>
      <c r="B413" s="95"/>
      <c r="C413" s="56"/>
      <c r="D413" s="56"/>
      <c r="E413" s="7"/>
      <c r="F413" s="7"/>
      <c r="G413" s="8"/>
      <c r="H413" s="8"/>
      <c r="I413" s="8"/>
      <c r="J413" s="99"/>
      <c r="K413" s="100"/>
      <c r="L413" s="99"/>
      <c r="M413" s="100"/>
      <c r="N413" s="50"/>
      <c r="O413" s="7"/>
      <c r="P413" s="7"/>
      <c r="Q413" s="8"/>
      <c r="R413" s="8"/>
      <c r="S413" s="8"/>
      <c r="T413" s="8"/>
      <c r="U413" s="8"/>
      <c r="V413" s="8"/>
      <c r="W413" s="8"/>
      <c r="X413" s="8"/>
      <c r="Y413" s="8"/>
      <c r="Z413" s="8"/>
    </row>
    <row r="414" spans="1:26" ht="11.25" customHeight="1" x14ac:dyDescent="0.2">
      <c r="A414" s="89"/>
      <c r="B414" s="95"/>
      <c r="C414" s="56"/>
      <c r="D414" s="56"/>
      <c r="E414" s="7"/>
      <c r="F414" s="7"/>
      <c r="G414" s="8"/>
      <c r="H414" s="8"/>
      <c r="I414" s="8"/>
      <c r="J414" s="99"/>
      <c r="K414" s="100"/>
      <c r="L414" s="99"/>
      <c r="M414" s="100"/>
      <c r="N414" s="50"/>
      <c r="O414" s="7"/>
      <c r="P414" s="7"/>
      <c r="Q414" s="8"/>
      <c r="R414" s="8"/>
      <c r="S414" s="8"/>
      <c r="T414" s="8"/>
      <c r="U414" s="8"/>
      <c r="V414" s="8"/>
      <c r="W414" s="8"/>
      <c r="X414" s="8"/>
      <c r="Y414" s="8"/>
      <c r="Z414" s="8"/>
    </row>
    <row r="415" spans="1:26" ht="11.25" customHeight="1" x14ac:dyDescent="0.2">
      <c r="A415" s="89"/>
      <c r="B415" s="95"/>
      <c r="C415" s="56"/>
      <c r="D415" s="56"/>
      <c r="E415" s="7"/>
      <c r="F415" s="7"/>
      <c r="G415" s="8"/>
      <c r="H415" s="8"/>
      <c r="I415" s="8"/>
      <c r="J415" s="99"/>
      <c r="K415" s="100"/>
      <c r="L415" s="99"/>
      <c r="M415" s="100"/>
      <c r="N415" s="50"/>
      <c r="O415" s="7"/>
      <c r="P415" s="7"/>
      <c r="Q415" s="8"/>
      <c r="R415" s="8"/>
      <c r="S415" s="8"/>
      <c r="T415" s="8"/>
      <c r="U415" s="8"/>
      <c r="V415" s="8"/>
      <c r="W415" s="8"/>
      <c r="X415" s="8"/>
      <c r="Y415" s="8"/>
      <c r="Z415" s="8"/>
    </row>
    <row r="416" spans="1:26" ht="11.25" customHeight="1" x14ac:dyDescent="0.2">
      <c r="A416" s="89"/>
      <c r="B416" s="95"/>
      <c r="C416" s="56"/>
      <c r="D416" s="56"/>
      <c r="E416" s="7"/>
      <c r="F416" s="7"/>
      <c r="G416" s="8"/>
      <c r="H416" s="8"/>
      <c r="I416" s="8"/>
      <c r="J416" s="99"/>
      <c r="K416" s="100"/>
      <c r="L416" s="99"/>
      <c r="M416" s="100"/>
      <c r="N416" s="50"/>
      <c r="O416" s="7"/>
      <c r="P416" s="7"/>
      <c r="Q416" s="8"/>
      <c r="R416" s="8"/>
      <c r="S416" s="8"/>
      <c r="T416" s="8"/>
      <c r="U416" s="8"/>
      <c r="V416" s="8"/>
      <c r="W416" s="8"/>
      <c r="X416" s="8"/>
      <c r="Y416" s="8"/>
      <c r="Z416" s="8"/>
    </row>
    <row r="417" spans="1:26" ht="11.25" customHeight="1" x14ac:dyDescent="0.2">
      <c r="A417" s="89"/>
      <c r="B417" s="95"/>
      <c r="C417" s="56"/>
      <c r="D417" s="56"/>
      <c r="E417" s="7"/>
      <c r="F417" s="7"/>
      <c r="G417" s="8"/>
      <c r="H417" s="8"/>
      <c r="I417" s="8"/>
      <c r="J417" s="99"/>
      <c r="K417" s="100"/>
      <c r="L417" s="99"/>
      <c r="M417" s="100"/>
      <c r="N417" s="50"/>
      <c r="O417" s="7"/>
      <c r="P417" s="7"/>
      <c r="Q417" s="8"/>
      <c r="R417" s="8"/>
      <c r="S417" s="8"/>
      <c r="T417" s="8"/>
      <c r="U417" s="8"/>
      <c r="V417" s="8"/>
      <c r="W417" s="8"/>
      <c r="X417" s="8"/>
      <c r="Y417" s="8"/>
      <c r="Z417" s="8"/>
    </row>
    <row r="418" spans="1:26" ht="11.25" customHeight="1" x14ac:dyDescent="0.2">
      <c r="A418" s="89"/>
      <c r="B418" s="95"/>
      <c r="C418" s="56"/>
      <c r="D418" s="56"/>
      <c r="E418" s="7"/>
      <c r="F418" s="7"/>
      <c r="G418" s="8"/>
      <c r="H418" s="8"/>
      <c r="I418" s="8"/>
      <c r="J418" s="99"/>
      <c r="K418" s="100"/>
      <c r="L418" s="99"/>
      <c r="M418" s="100"/>
      <c r="N418" s="50"/>
      <c r="O418" s="7"/>
      <c r="P418" s="7"/>
      <c r="Q418" s="8"/>
      <c r="R418" s="8"/>
      <c r="S418" s="8"/>
      <c r="T418" s="8"/>
      <c r="U418" s="8"/>
      <c r="V418" s="8"/>
      <c r="W418" s="8"/>
      <c r="X418" s="8"/>
      <c r="Y418" s="8"/>
      <c r="Z418" s="8"/>
    </row>
    <row r="419" spans="1:26" ht="11.25" customHeight="1" x14ac:dyDescent="0.2">
      <c r="A419" s="89"/>
      <c r="B419" s="95"/>
      <c r="C419" s="56"/>
      <c r="D419" s="56"/>
      <c r="E419" s="7"/>
      <c r="F419" s="7"/>
      <c r="G419" s="8"/>
      <c r="H419" s="8"/>
      <c r="I419" s="8"/>
      <c r="J419" s="99"/>
      <c r="K419" s="100"/>
      <c r="L419" s="99"/>
      <c r="M419" s="100"/>
      <c r="N419" s="50"/>
      <c r="O419" s="7"/>
      <c r="P419" s="7"/>
      <c r="Q419" s="8"/>
      <c r="R419" s="8"/>
      <c r="S419" s="8"/>
      <c r="T419" s="8"/>
      <c r="U419" s="8"/>
      <c r="V419" s="8"/>
      <c r="W419" s="8"/>
      <c r="X419" s="8"/>
      <c r="Y419" s="8"/>
      <c r="Z419" s="8"/>
    </row>
    <row r="420" spans="1:26" ht="11.25" customHeight="1" x14ac:dyDescent="0.2">
      <c r="A420" s="89"/>
      <c r="B420" s="95"/>
      <c r="C420" s="56"/>
      <c r="D420" s="56"/>
      <c r="E420" s="7"/>
      <c r="F420" s="7"/>
      <c r="G420" s="8"/>
      <c r="H420" s="8"/>
      <c r="I420" s="8"/>
      <c r="J420" s="99"/>
      <c r="K420" s="100"/>
      <c r="L420" s="99"/>
      <c r="M420" s="100"/>
      <c r="N420" s="50"/>
      <c r="O420" s="7"/>
      <c r="P420" s="7"/>
      <c r="Q420" s="8"/>
      <c r="R420" s="8"/>
      <c r="S420" s="8"/>
      <c r="T420" s="8"/>
      <c r="U420" s="8"/>
      <c r="V420" s="8"/>
      <c r="W420" s="8"/>
      <c r="X420" s="8"/>
      <c r="Y420" s="8"/>
      <c r="Z420" s="8"/>
    </row>
    <row r="421" spans="1:26" ht="11.25" customHeight="1" x14ac:dyDescent="0.2">
      <c r="A421" s="89"/>
      <c r="B421" s="95"/>
      <c r="C421" s="56"/>
      <c r="D421" s="56"/>
      <c r="E421" s="7"/>
      <c r="F421" s="7"/>
      <c r="G421" s="8"/>
      <c r="H421" s="8"/>
      <c r="I421" s="8"/>
      <c r="J421" s="99"/>
      <c r="K421" s="100"/>
      <c r="L421" s="99"/>
      <c r="M421" s="100"/>
      <c r="N421" s="50"/>
      <c r="O421" s="7"/>
      <c r="P421" s="7"/>
      <c r="Q421" s="8"/>
      <c r="R421" s="8"/>
      <c r="S421" s="8"/>
      <c r="T421" s="8"/>
      <c r="U421" s="8"/>
      <c r="V421" s="8"/>
      <c r="W421" s="8"/>
      <c r="X421" s="8"/>
      <c r="Y421" s="8"/>
      <c r="Z421" s="8"/>
    </row>
    <row r="422" spans="1:26" ht="11.25" customHeight="1" x14ac:dyDescent="0.2">
      <c r="A422" s="89"/>
      <c r="B422" s="95"/>
      <c r="C422" s="56"/>
      <c r="D422" s="56"/>
      <c r="E422" s="7"/>
      <c r="F422" s="7"/>
      <c r="G422" s="8"/>
      <c r="H422" s="8"/>
      <c r="I422" s="8"/>
      <c r="J422" s="99"/>
      <c r="K422" s="100"/>
      <c r="L422" s="99"/>
      <c r="M422" s="100"/>
      <c r="N422" s="50"/>
      <c r="O422" s="7"/>
      <c r="P422" s="7"/>
      <c r="Q422" s="8"/>
      <c r="R422" s="8"/>
      <c r="S422" s="8"/>
      <c r="T422" s="8"/>
      <c r="U422" s="8"/>
      <c r="V422" s="8"/>
      <c r="W422" s="8"/>
      <c r="X422" s="8"/>
      <c r="Y422" s="8"/>
      <c r="Z422" s="8"/>
    </row>
    <row r="423" spans="1:26" ht="11.25" customHeight="1" x14ac:dyDescent="0.2">
      <c r="A423" s="89"/>
      <c r="B423" s="95"/>
      <c r="C423" s="56"/>
      <c r="D423" s="56"/>
      <c r="E423" s="7"/>
      <c r="F423" s="7"/>
      <c r="G423" s="8"/>
      <c r="H423" s="8"/>
      <c r="I423" s="8"/>
      <c r="J423" s="99"/>
      <c r="K423" s="100"/>
      <c r="L423" s="99"/>
      <c r="M423" s="100"/>
      <c r="N423" s="50"/>
      <c r="O423" s="7"/>
      <c r="P423" s="7"/>
      <c r="Q423" s="8"/>
      <c r="R423" s="8"/>
      <c r="S423" s="8"/>
      <c r="T423" s="8"/>
      <c r="U423" s="8"/>
      <c r="V423" s="8"/>
      <c r="W423" s="8"/>
      <c r="X423" s="8"/>
      <c r="Y423" s="8"/>
      <c r="Z423" s="8"/>
    </row>
    <row r="424" spans="1:26" ht="11.25" customHeight="1" x14ac:dyDescent="0.2">
      <c r="A424" s="89"/>
      <c r="B424" s="95"/>
      <c r="C424" s="56"/>
      <c r="D424" s="56"/>
      <c r="E424" s="7"/>
      <c r="F424" s="7"/>
      <c r="G424" s="8"/>
      <c r="H424" s="8"/>
      <c r="I424" s="8"/>
      <c r="J424" s="99"/>
      <c r="K424" s="100"/>
      <c r="L424" s="99"/>
      <c r="M424" s="100"/>
      <c r="N424" s="50"/>
      <c r="O424" s="7"/>
      <c r="P424" s="7"/>
      <c r="Q424" s="8"/>
      <c r="R424" s="8"/>
      <c r="S424" s="8"/>
      <c r="T424" s="8"/>
      <c r="U424" s="8"/>
      <c r="V424" s="8"/>
      <c r="W424" s="8"/>
      <c r="X424" s="8"/>
      <c r="Y424" s="8"/>
      <c r="Z424" s="8"/>
    </row>
    <row r="425" spans="1:26" ht="11.25" customHeight="1" x14ac:dyDescent="0.2">
      <c r="A425" s="89"/>
      <c r="B425" s="95"/>
      <c r="C425" s="56"/>
      <c r="D425" s="56"/>
      <c r="E425" s="7"/>
      <c r="F425" s="7"/>
      <c r="G425" s="8"/>
      <c r="H425" s="8"/>
      <c r="I425" s="8"/>
      <c r="J425" s="99"/>
      <c r="K425" s="100"/>
      <c r="L425" s="99"/>
      <c r="M425" s="100"/>
      <c r="N425" s="50"/>
      <c r="O425" s="7"/>
      <c r="P425" s="7"/>
      <c r="Q425" s="8"/>
      <c r="R425" s="8"/>
      <c r="S425" s="8"/>
      <c r="T425" s="8"/>
      <c r="U425" s="8"/>
      <c r="V425" s="8"/>
      <c r="W425" s="8"/>
      <c r="X425" s="8"/>
      <c r="Y425" s="8"/>
      <c r="Z425" s="8"/>
    </row>
    <row r="426" spans="1:26" ht="11.25" customHeight="1" x14ac:dyDescent="0.2">
      <c r="A426" s="89"/>
      <c r="B426" s="95"/>
      <c r="C426" s="56"/>
      <c r="D426" s="56"/>
      <c r="E426" s="7"/>
      <c r="F426" s="7"/>
      <c r="G426" s="8"/>
      <c r="H426" s="8"/>
      <c r="I426" s="8"/>
      <c r="J426" s="99"/>
      <c r="K426" s="100"/>
      <c r="L426" s="99"/>
      <c r="M426" s="100"/>
      <c r="N426" s="50"/>
      <c r="O426" s="7"/>
      <c r="P426" s="7"/>
      <c r="Q426" s="8"/>
      <c r="R426" s="8"/>
      <c r="S426" s="8"/>
      <c r="T426" s="8"/>
      <c r="U426" s="8"/>
      <c r="V426" s="8"/>
      <c r="W426" s="8"/>
      <c r="X426" s="8"/>
      <c r="Y426" s="8"/>
      <c r="Z426" s="8"/>
    </row>
    <row r="427" spans="1:26" ht="11.25" customHeight="1" x14ac:dyDescent="0.2">
      <c r="A427" s="89"/>
      <c r="B427" s="95"/>
      <c r="C427" s="56"/>
      <c r="D427" s="56"/>
      <c r="E427" s="7"/>
      <c r="F427" s="7"/>
      <c r="G427" s="8"/>
      <c r="H427" s="8"/>
      <c r="I427" s="8"/>
      <c r="J427" s="99"/>
      <c r="K427" s="100"/>
      <c r="L427" s="99"/>
      <c r="M427" s="100"/>
      <c r="N427" s="50"/>
      <c r="O427" s="7"/>
      <c r="P427" s="7"/>
      <c r="Q427" s="8"/>
      <c r="R427" s="8"/>
      <c r="S427" s="8"/>
      <c r="T427" s="8"/>
      <c r="U427" s="8"/>
      <c r="V427" s="8"/>
      <c r="W427" s="8"/>
      <c r="X427" s="8"/>
      <c r="Y427" s="8"/>
      <c r="Z427" s="8"/>
    </row>
    <row r="428" spans="1:26" ht="11.25" customHeight="1" x14ac:dyDescent="0.2">
      <c r="A428" s="89"/>
      <c r="B428" s="95"/>
      <c r="C428" s="56"/>
      <c r="D428" s="56"/>
      <c r="E428" s="7"/>
      <c r="F428" s="7"/>
      <c r="G428" s="8"/>
      <c r="H428" s="8"/>
      <c r="I428" s="8"/>
      <c r="J428" s="99"/>
      <c r="K428" s="100"/>
      <c r="L428" s="99"/>
      <c r="M428" s="100"/>
      <c r="N428" s="50"/>
      <c r="O428" s="7"/>
      <c r="P428" s="7"/>
      <c r="Q428" s="8"/>
      <c r="R428" s="8"/>
      <c r="S428" s="8"/>
      <c r="T428" s="8"/>
      <c r="U428" s="8"/>
      <c r="V428" s="8"/>
      <c r="W428" s="8"/>
      <c r="X428" s="8"/>
      <c r="Y428" s="8"/>
      <c r="Z428" s="8"/>
    </row>
    <row r="429" spans="1:26" ht="11.25" customHeight="1" x14ac:dyDescent="0.2">
      <c r="A429" s="89"/>
      <c r="B429" s="95"/>
      <c r="C429" s="56"/>
      <c r="D429" s="56"/>
      <c r="E429" s="7"/>
      <c r="F429" s="7"/>
      <c r="G429" s="8"/>
      <c r="H429" s="8"/>
      <c r="I429" s="8"/>
      <c r="J429" s="99"/>
      <c r="K429" s="100"/>
      <c r="L429" s="99"/>
      <c r="M429" s="100"/>
      <c r="N429" s="50"/>
      <c r="O429" s="7"/>
      <c r="P429" s="7"/>
      <c r="Q429" s="8"/>
      <c r="R429" s="8"/>
      <c r="S429" s="8"/>
      <c r="T429" s="8"/>
      <c r="U429" s="8"/>
      <c r="V429" s="8"/>
      <c r="W429" s="8"/>
      <c r="X429" s="8"/>
      <c r="Y429" s="8"/>
      <c r="Z429" s="8"/>
    </row>
    <row r="430" spans="1:26" ht="11.25" customHeight="1" x14ac:dyDescent="0.2">
      <c r="A430" s="89"/>
      <c r="B430" s="95"/>
      <c r="C430" s="56"/>
      <c r="D430" s="56"/>
      <c r="E430" s="7"/>
      <c r="F430" s="7"/>
      <c r="G430" s="8"/>
      <c r="H430" s="8"/>
      <c r="I430" s="8"/>
      <c r="J430" s="99"/>
      <c r="K430" s="100"/>
      <c r="L430" s="99"/>
      <c r="M430" s="100"/>
      <c r="N430" s="50"/>
      <c r="O430" s="7"/>
      <c r="P430" s="7"/>
      <c r="Q430" s="8"/>
      <c r="R430" s="8"/>
      <c r="S430" s="8"/>
      <c r="T430" s="8"/>
      <c r="U430" s="8"/>
      <c r="V430" s="8"/>
      <c r="W430" s="8"/>
      <c r="X430" s="8"/>
      <c r="Y430" s="8"/>
      <c r="Z430" s="8"/>
    </row>
    <row r="431" spans="1:26" ht="11.25" customHeight="1" x14ac:dyDescent="0.2">
      <c r="A431" s="89"/>
      <c r="B431" s="95"/>
      <c r="C431" s="56"/>
      <c r="D431" s="56"/>
      <c r="E431" s="7"/>
      <c r="F431" s="7"/>
      <c r="G431" s="8"/>
      <c r="H431" s="8"/>
      <c r="I431" s="8"/>
      <c r="J431" s="99"/>
      <c r="K431" s="100"/>
      <c r="L431" s="99"/>
      <c r="M431" s="100"/>
      <c r="N431" s="50"/>
      <c r="O431" s="7"/>
      <c r="P431" s="7"/>
      <c r="Q431" s="8"/>
      <c r="R431" s="8"/>
      <c r="S431" s="8"/>
      <c r="T431" s="8"/>
      <c r="U431" s="8"/>
      <c r="V431" s="8"/>
      <c r="W431" s="8"/>
      <c r="X431" s="8"/>
      <c r="Y431" s="8"/>
      <c r="Z431" s="8"/>
    </row>
    <row r="432" spans="1:26" ht="11.25" customHeight="1" x14ac:dyDescent="0.2">
      <c r="A432" s="89"/>
      <c r="B432" s="95"/>
      <c r="C432" s="56"/>
      <c r="D432" s="56"/>
      <c r="E432" s="7"/>
      <c r="F432" s="7"/>
      <c r="G432" s="8"/>
      <c r="H432" s="8"/>
      <c r="I432" s="8"/>
      <c r="J432" s="99"/>
      <c r="K432" s="100"/>
      <c r="L432" s="99"/>
      <c r="M432" s="100"/>
      <c r="N432" s="50"/>
      <c r="O432" s="7"/>
      <c r="P432" s="7"/>
      <c r="Q432" s="8"/>
      <c r="R432" s="8"/>
      <c r="S432" s="8"/>
      <c r="T432" s="8"/>
      <c r="U432" s="8"/>
      <c r="V432" s="8"/>
      <c r="W432" s="8"/>
      <c r="X432" s="8"/>
      <c r="Y432" s="8"/>
      <c r="Z432" s="8"/>
    </row>
    <row r="433" spans="1:26" ht="11.25" customHeight="1" x14ac:dyDescent="0.2">
      <c r="A433" s="89"/>
      <c r="B433" s="95"/>
      <c r="C433" s="56"/>
      <c r="D433" s="56"/>
      <c r="E433" s="7"/>
      <c r="F433" s="7"/>
      <c r="G433" s="8"/>
      <c r="H433" s="8"/>
      <c r="I433" s="8"/>
      <c r="J433" s="99"/>
      <c r="K433" s="100"/>
      <c r="L433" s="99"/>
      <c r="M433" s="100"/>
      <c r="N433" s="50"/>
      <c r="O433" s="7"/>
      <c r="P433" s="7"/>
      <c r="Q433" s="8"/>
      <c r="R433" s="8"/>
      <c r="S433" s="8"/>
      <c r="T433" s="8"/>
      <c r="U433" s="8"/>
      <c r="V433" s="8"/>
      <c r="W433" s="8"/>
      <c r="X433" s="8"/>
      <c r="Y433" s="8"/>
      <c r="Z433" s="8"/>
    </row>
    <row r="434" spans="1:26" ht="11.25" customHeight="1" x14ac:dyDescent="0.2">
      <c r="A434" s="89"/>
      <c r="B434" s="95"/>
      <c r="C434" s="56"/>
      <c r="D434" s="56"/>
      <c r="E434" s="7"/>
      <c r="F434" s="7"/>
      <c r="G434" s="8"/>
      <c r="H434" s="8"/>
      <c r="I434" s="8"/>
      <c r="J434" s="99"/>
      <c r="K434" s="100"/>
      <c r="L434" s="99"/>
      <c r="M434" s="100"/>
      <c r="N434" s="50"/>
      <c r="O434" s="7"/>
      <c r="P434" s="7"/>
      <c r="Q434" s="8"/>
      <c r="R434" s="8"/>
      <c r="S434" s="8"/>
      <c r="T434" s="8"/>
      <c r="U434" s="8"/>
      <c r="V434" s="8"/>
      <c r="W434" s="8"/>
      <c r="X434" s="8"/>
      <c r="Y434" s="8"/>
      <c r="Z434" s="8"/>
    </row>
    <row r="435" spans="1:26" ht="11.25" customHeight="1" x14ac:dyDescent="0.2">
      <c r="A435" s="89"/>
      <c r="B435" s="95"/>
      <c r="C435" s="56"/>
      <c r="D435" s="56"/>
      <c r="E435" s="7"/>
      <c r="F435" s="7"/>
      <c r="G435" s="8"/>
      <c r="H435" s="8"/>
      <c r="I435" s="8"/>
      <c r="J435" s="99"/>
      <c r="K435" s="100"/>
      <c r="L435" s="99"/>
      <c r="M435" s="100"/>
      <c r="N435" s="50"/>
      <c r="O435" s="7"/>
      <c r="P435" s="7"/>
      <c r="Q435" s="8"/>
      <c r="R435" s="8"/>
      <c r="S435" s="8"/>
      <c r="T435" s="8"/>
      <c r="U435" s="8"/>
      <c r="V435" s="8"/>
      <c r="W435" s="8"/>
      <c r="X435" s="8"/>
      <c r="Y435" s="8"/>
      <c r="Z435" s="8"/>
    </row>
    <row r="436" spans="1:26" ht="11.25" customHeight="1" x14ac:dyDescent="0.2">
      <c r="A436" s="89"/>
      <c r="B436" s="95"/>
      <c r="C436" s="56"/>
      <c r="D436" s="56"/>
      <c r="E436" s="7"/>
      <c r="F436" s="7"/>
      <c r="G436" s="8"/>
      <c r="H436" s="8"/>
      <c r="I436" s="8"/>
      <c r="J436" s="99"/>
      <c r="K436" s="100"/>
      <c r="L436" s="99"/>
      <c r="M436" s="100"/>
      <c r="N436" s="50"/>
      <c r="O436" s="7"/>
      <c r="P436" s="7"/>
      <c r="Q436" s="8"/>
      <c r="R436" s="8"/>
      <c r="S436" s="8"/>
      <c r="T436" s="8"/>
      <c r="U436" s="8"/>
      <c r="V436" s="8"/>
      <c r="W436" s="8"/>
      <c r="X436" s="8"/>
      <c r="Y436" s="8"/>
      <c r="Z436" s="8"/>
    </row>
    <row r="437" spans="1:26" ht="11.25" customHeight="1" x14ac:dyDescent="0.2">
      <c r="A437" s="89"/>
      <c r="B437" s="95"/>
      <c r="C437" s="56"/>
      <c r="D437" s="56"/>
      <c r="E437" s="7"/>
      <c r="F437" s="7"/>
      <c r="G437" s="8"/>
      <c r="H437" s="8"/>
      <c r="I437" s="8"/>
      <c r="J437" s="99"/>
      <c r="K437" s="100"/>
      <c r="L437" s="99"/>
      <c r="M437" s="100"/>
      <c r="N437" s="50"/>
      <c r="O437" s="7"/>
      <c r="P437" s="7"/>
      <c r="Q437" s="8"/>
      <c r="R437" s="8"/>
      <c r="S437" s="8"/>
      <c r="T437" s="8"/>
      <c r="U437" s="8"/>
      <c r="V437" s="8"/>
      <c r="W437" s="8"/>
      <c r="X437" s="8"/>
      <c r="Y437" s="8"/>
      <c r="Z437" s="8"/>
    </row>
    <row r="438" spans="1:26" ht="11.25" customHeight="1" x14ac:dyDescent="0.2">
      <c r="A438" s="89"/>
      <c r="B438" s="95"/>
      <c r="C438" s="56"/>
      <c r="D438" s="56"/>
      <c r="E438" s="7"/>
      <c r="F438" s="7"/>
      <c r="G438" s="8"/>
      <c r="H438" s="8"/>
      <c r="I438" s="8"/>
      <c r="J438" s="99"/>
      <c r="K438" s="100"/>
      <c r="L438" s="99"/>
      <c r="M438" s="100"/>
      <c r="N438" s="50"/>
      <c r="O438" s="7"/>
      <c r="P438" s="7"/>
      <c r="Q438" s="8"/>
      <c r="R438" s="8"/>
      <c r="S438" s="8"/>
      <c r="T438" s="8"/>
      <c r="U438" s="8"/>
      <c r="V438" s="8"/>
      <c r="W438" s="8"/>
      <c r="X438" s="8"/>
      <c r="Y438" s="8"/>
      <c r="Z438" s="8"/>
    </row>
    <row r="439" spans="1:26" ht="11.25" customHeight="1" x14ac:dyDescent="0.2">
      <c r="A439" s="89"/>
      <c r="B439" s="95"/>
      <c r="C439" s="56"/>
      <c r="D439" s="56"/>
      <c r="E439" s="7"/>
      <c r="F439" s="7"/>
      <c r="G439" s="8"/>
      <c r="H439" s="8"/>
      <c r="I439" s="8"/>
      <c r="J439" s="99"/>
      <c r="K439" s="100"/>
      <c r="L439" s="99"/>
      <c r="M439" s="100"/>
      <c r="N439" s="50"/>
      <c r="O439" s="7"/>
      <c r="P439" s="7"/>
      <c r="Q439" s="8"/>
      <c r="R439" s="8"/>
      <c r="S439" s="8"/>
      <c r="T439" s="8"/>
      <c r="U439" s="8"/>
      <c r="V439" s="8"/>
      <c r="W439" s="8"/>
      <c r="X439" s="8"/>
      <c r="Y439" s="8"/>
      <c r="Z439" s="8"/>
    </row>
    <row r="440" spans="1:26" ht="11.25" customHeight="1" x14ac:dyDescent="0.2">
      <c r="A440" s="89"/>
      <c r="B440" s="95"/>
      <c r="C440" s="56"/>
      <c r="D440" s="56"/>
      <c r="E440" s="7"/>
      <c r="F440" s="7"/>
      <c r="G440" s="8"/>
      <c r="H440" s="8"/>
      <c r="I440" s="8"/>
      <c r="J440" s="99"/>
      <c r="K440" s="100"/>
      <c r="L440" s="99"/>
      <c r="M440" s="100"/>
      <c r="N440" s="50"/>
      <c r="O440" s="7"/>
      <c r="P440" s="7"/>
      <c r="Q440" s="8"/>
      <c r="R440" s="8"/>
      <c r="S440" s="8"/>
      <c r="T440" s="8"/>
      <c r="U440" s="8"/>
      <c r="V440" s="8"/>
      <c r="W440" s="8"/>
      <c r="X440" s="8"/>
      <c r="Y440" s="8"/>
      <c r="Z440" s="8"/>
    </row>
    <row r="441" spans="1:26" ht="11.25" customHeight="1" x14ac:dyDescent="0.2">
      <c r="A441" s="89"/>
      <c r="B441" s="95"/>
      <c r="C441" s="56"/>
      <c r="D441" s="56"/>
      <c r="E441" s="7"/>
      <c r="F441" s="7"/>
      <c r="G441" s="8"/>
      <c r="H441" s="8"/>
      <c r="I441" s="8"/>
      <c r="J441" s="99"/>
      <c r="K441" s="100"/>
      <c r="L441" s="99"/>
      <c r="M441" s="100"/>
      <c r="N441" s="50"/>
      <c r="O441" s="7"/>
      <c r="P441" s="7"/>
      <c r="Q441" s="8"/>
      <c r="R441" s="8"/>
      <c r="S441" s="8"/>
      <c r="T441" s="8"/>
      <c r="U441" s="8"/>
      <c r="V441" s="8"/>
      <c r="W441" s="8"/>
      <c r="X441" s="8"/>
      <c r="Y441" s="8"/>
      <c r="Z441" s="8"/>
    </row>
    <row r="442" spans="1:26" ht="11.25" customHeight="1" x14ac:dyDescent="0.2">
      <c r="A442" s="89"/>
      <c r="B442" s="95"/>
      <c r="C442" s="56"/>
      <c r="D442" s="56"/>
      <c r="E442" s="7"/>
      <c r="F442" s="7"/>
      <c r="G442" s="8"/>
      <c r="H442" s="8"/>
      <c r="I442" s="8"/>
      <c r="J442" s="99"/>
      <c r="K442" s="100"/>
      <c r="L442" s="99"/>
      <c r="M442" s="100"/>
      <c r="N442" s="50"/>
      <c r="O442" s="7"/>
      <c r="P442" s="7"/>
      <c r="Q442" s="8"/>
      <c r="R442" s="8"/>
      <c r="S442" s="8"/>
      <c r="T442" s="8"/>
      <c r="U442" s="8"/>
      <c r="V442" s="8"/>
      <c r="W442" s="8"/>
      <c r="X442" s="8"/>
      <c r="Y442" s="8"/>
      <c r="Z442" s="8"/>
    </row>
    <row r="443" spans="1:26" ht="11.25" customHeight="1" x14ac:dyDescent="0.2">
      <c r="A443" s="89"/>
      <c r="B443" s="95"/>
      <c r="C443" s="56"/>
      <c r="D443" s="56"/>
      <c r="E443" s="7"/>
      <c r="F443" s="7"/>
      <c r="G443" s="8"/>
      <c r="H443" s="8"/>
      <c r="I443" s="8"/>
      <c r="J443" s="99"/>
      <c r="K443" s="100"/>
      <c r="L443" s="99"/>
      <c r="M443" s="100"/>
      <c r="N443" s="50"/>
      <c r="O443" s="7"/>
      <c r="P443" s="7"/>
      <c r="Q443" s="8"/>
      <c r="R443" s="8"/>
      <c r="S443" s="8"/>
      <c r="T443" s="8"/>
      <c r="U443" s="8"/>
      <c r="V443" s="8"/>
      <c r="W443" s="8"/>
      <c r="X443" s="8"/>
      <c r="Y443" s="8"/>
      <c r="Z443" s="8"/>
    </row>
    <row r="444" spans="1:26" ht="11.25" customHeight="1" x14ac:dyDescent="0.2">
      <c r="A444" s="89"/>
      <c r="B444" s="95"/>
      <c r="C444" s="56"/>
      <c r="D444" s="56"/>
      <c r="E444" s="7"/>
      <c r="F444" s="7"/>
      <c r="G444" s="8"/>
      <c r="H444" s="8"/>
      <c r="I444" s="8"/>
      <c r="J444" s="99"/>
      <c r="K444" s="100"/>
      <c r="L444" s="99"/>
      <c r="M444" s="100"/>
      <c r="N444" s="50"/>
      <c r="O444" s="7"/>
      <c r="P444" s="7"/>
      <c r="Q444" s="8"/>
      <c r="R444" s="8"/>
      <c r="S444" s="8"/>
      <c r="T444" s="8"/>
      <c r="U444" s="8"/>
      <c r="V444" s="8"/>
      <c r="W444" s="8"/>
      <c r="X444" s="8"/>
      <c r="Y444" s="8"/>
      <c r="Z444" s="8"/>
    </row>
    <row r="445" spans="1:26" ht="11.25" customHeight="1" x14ac:dyDescent="0.2">
      <c r="A445" s="89"/>
      <c r="B445" s="95"/>
      <c r="C445" s="56"/>
      <c r="D445" s="56"/>
      <c r="E445" s="7"/>
      <c r="F445" s="7"/>
      <c r="G445" s="8"/>
      <c r="H445" s="8"/>
      <c r="I445" s="8"/>
      <c r="J445" s="99"/>
      <c r="K445" s="100"/>
      <c r="L445" s="99"/>
      <c r="M445" s="100"/>
      <c r="N445" s="50"/>
      <c r="O445" s="7"/>
      <c r="P445" s="7"/>
      <c r="Q445" s="8"/>
      <c r="R445" s="8"/>
      <c r="S445" s="8"/>
      <c r="T445" s="8"/>
      <c r="U445" s="8"/>
      <c r="V445" s="8"/>
      <c r="W445" s="8"/>
      <c r="X445" s="8"/>
      <c r="Y445" s="8"/>
      <c r="Z445" s="8"/>
    </row>
    <row r="446" spans="1:26" ht="11.25" customHeight="1" x14ac:dyDescent="0.2">
      <c r="A446" s="89"/>
      <c r="B446" s="95"/>
      <c r="C446" s="56"/>
      <c r="D446" s="56"/>
      <c r="E446" s="7"/>
      <c r="F446" s="7"/>
      <c r="G446" s="8"/>
      <c r="H446" s="8"/>
      <c r="I446" s="8"/>
      <c r="J446" s="99"/>
      <c r="K446" s="100"/>
      <c r="L446" s="99"/>
      <c r="M446" s="100"/>
      <c r="N446" s="50"/>
      <c r="O446" s="7"/>
      <c r="P446" s="7"/>
      <c r="Q446" s="8"/>
      <c r="R446" s="8"/>
      <c r="S446" s="8"/>
      <c r="T446" s="8"/>
      <c r="U446" s="8"/>
      <c r="V446" s="8"/>
      <c r="W446" s="8"/>
      <c r="X446" s="8"/>
      <c r="Y446" s="8"/>
      <c r="Z446" s="8"/>
    </row>
    <row r="447" spans="1:26" ht="11.25" customHeight="1" x14ac:dyDescent="0.2">
      <c r="A447" s="89"/>
      <c r="B447" s="95"/>
      <c r="C447" s="56"/>
      <c r="D447" s="56"/>
      <c r="E447" s="7"/>
      <c r="F447" s="7"/>
      <c r="G447" s="8"/>
      <c r="H447" s="8"/>
      <c r="I447" s="8"/>
      <c r="J447" s="99"/>
      <c r="K447" s="100"/>
      <c r="L447" s="99"/>
      <c r="M447" s="100"/>
      <c r="N447" s="50"/>
      <c r="O447" s="7"/>
      <c r="P447" s="7"/>
      <c r="Q447" s="8"/>
      <c r="R447" s="8"/>
      <c r="S447" s="8"/>
      <c r="T447" s="8"/>
      <c r="U447" s="8"/>
      <c r="V447" s="8"/>
      <c r="W447" s="8"/>
      <c r="X447" s="8"/>
      <c r="Y447" s="8"/>
      <c r="Z447" s="8"/>
    </row>
    <row r="448" spans="1:26" ht="11.25" customHeight="1" x14ac:dyDescent="0.2">
      <c r="A448" s="89"/>
      <c r="B448" s="95"/>
      <c r="C448" s="56"/>
      <c r="D448" s="56"/>
      <c r="E448" s="7"/>
      <c r="F448" s="7"/>
      <c r="G448" s="8"/>
      <c r="H448" s="8"/>
      <c r="I448" s="8"/>
      <c r="J448" s="99"/>
      <c r="K448" s="100"/>
      <c r="L448" s="99"/>
      <c r="M448" s="100"/>
      <c r="N448" s="50"/>
      <c r="O448" s="7"/>
      <c r="P448" s="7"/>
      <c r="Q448" s="8"/>
      <c r="R448" s="8"/>
      <c r="S448" s="8"/>
      <c r="T448" s="8"/>
      <c r="U448" s="8"/>
      <c r="V448" s="8"/>
      <c r="W448" s="8"/>
      <c r="X448" s="8"/>
      <c r="Y448" s="8"/>
      <c r="Z448" s="8"/>
    </row>
    <row r="449" spans="1:26" ht="11.25" customHeight="1" x14ac:dyDescent="0.2">
      <c r="A449" s="89"/>
      <c r="B449" s="95"/>
      <c r="C449" s="56"/>
      <c r="D449" s="56"/>
      <c r="E449" s="7"/>
      <c r="F449" s="7"/>
      <c r="G449" s="8"/>
      <c r="H449" s="8"/>
      <c r="I449" s="8"/>
      <c r="J449" s="99"/>
      <c r="K449" s="100"/>
      <c r="L449" s="99"/>
      <c r="M449" s="100"/>
      <c r="N449" s="50"/>
      <c r="O449" s="7"/>
      <c r="P449" s="7"/>
      <c r="Q449" s="8"/>
      <c r="R449" s="8"/>
      <c r="S449" s="8"/>
      <c r="T449" s="8"/>
      <c r="U449" s="8"/>
      <c r="V449" s="8"/>
      <c r="W449" s="8"/>
      <c r="X449" s="8"/>
      <c r="Y449" s="8"/>
      <c r="Z449" s="8"/>
    </row>
    <row r="450" spans="1:26" ht="11.25" customHeight="1" x14ac:dyDescent="0.2">
      <c r="A450" s="89"/>
      <c r="B450" s="95"/>
      <c r="C450" s="56"/>
      <c r="D450" s="56"/>
      <c r="E450" s="7"/>
      <c r="F450" s="7"/>
      <c r="G450" s="8"/>
      <c r="H450" s="8"/>
      <c r="I450" s="8"/>
      <c r="J450" s="99"/>
      <c r="K450" s="100"/>
      <c r="L450" s="99"/>
      <c r="M450" s="100"/>
      <c r="N450" s="50"/>
      <c r="O450" s="7"/>
      <c r="P450" s="7"/>
      <c r="Q450" s="8"/>
      <c r="R450" s="8"/>
      <c r="S450" s="8"/>
      <c r="T450" s="8"/>
      <c r="U450" s="8"/>
      <c r="V450" s="8"/>
      <c r="W450" s="8"/>
      <c r="X450" s="8"/>
      <c r="Y450" s="8"/>
      <c r="Z450" s="8"/>
    </row>
    <row r="451" spans="1:26" ht="11.25" customHeight="1" x14ac:dyDescent="0.2">
      <c r="A451" s="89"/>
      <c r="B451" s="95"/>
      <c r="C451" s="56"/>
      <c r="D451" s="56"/>
      <c r="E451" s="7"/>
      <c r="F451" s="7"/>
      <c r="G451" s="8"/>
      <c r="H451" s="8"/>
      <c r="I451" s="8"/>
      <c r="J451" s="99"/>
      <c r="K451" s="100"/>
      <c r="L451" s="99"/>
      <c r="M451" s="100"/>
      <c r="N451" s="50"/>
      <c r="O451" s="7"/>
      <c r="P451" s="7"/>
      <c r="Q451" s="8"/>
      <c r="R451" s="8"/>
      <c r="S451" s="8"/>
      <c r="T451" s="8"/>
      <c r="U451" s="8"/>
      <c r="V451" s="8"/>
      <c r="W451" s="8"/>
      <c r="X451" s="8"/>
      <c r="Y451" s="8"/>
      <c r="Z451" s="8"/>
    </row>
    <row r="452" spans="1:26" ht="11.25" customHeight="1" x14ac:dyDescent="0.2">
      <c r="A452" s="89"/>
      <c r="B452" s="95"/>
      <c r="C452" s="56"/>
      <c r="D452" s="56"/>
      <c r="E452" s="7"/>
      <c r="F452" s="7"/>
      <c r="G452" s="8"/>
      <c r="H452" s="8"/>
      <c r="I452" s="8"/>
      <c r="J452" s="99"/>
      <c r="K452" s="100"/>
      <c r="L452" s="99"/>
      <c r="M452" s="100"/>
      <c r="N452" s="50"/>
      <c r="O452" s="7"/>
      <c r="P452" s="7"/>
      <c r="Q452" s="8"/>
      <c r="R452" s="8"/>
      <c r="S452" s="8"/>
      <c r="T452" s="8"/>
      <c r="U452" s="8"/>
      <c r="V452" s="8"/>
      <c r="W452" s="8"/>
      <c r="X452" s="8"/>
      <c r="Y452" s="8"/>
      <c r="Z452" s="8"/>
    </row>
    <row r="453" spans="1:26" ht="11.25" customHeight="1" x14ac:dyDescent="0.2">
      <c r="A453" s="89"/>
      <c r="B453" s="95"/>
      <c r="C453" s="56"/>
      <c r="D453" s="56"/>
      <c r="E453" s="7"/>
      <c r="F453" s="7"/>
      <c r="G453" s="8"/>
      <c r="H453" s="8"/>
      <c r="I453" s="8"/>
      <c r="J453" s="99"/>
      <c r="K453" s="100"/>
      <c r="L453" s="99"/>
      <c r="M453" s="100"/>
      <c r="N453" s="50"/>
      <c r="O453" s="7"/>
      <c r="P453" s="7"/>
      <c r="Q453" s="8"/>
      <c r="R453" s="8"/>
      <c r="S453" s="8"/>
      <c r="T453" s="8"/>
      <c r="U453" s="8"/>
      <c r="V453" s="8"/>
      <c r="W453" s="8"/>
      <c r="X453" s="8"/>
      <c r="Y453" s="8"/>
      <c r="Z453" s="8"/>
    </row>
    <row r="454" spans="1:26" ht="11.25" customHeight="1" x14ac:dyDescent="0.2">
      <c r="A454" s="89"/>
      <c r="B454" s="95"/>
      <c r="C454" s="56"/>
      <c r="D454" s="56"/>
      <c r="E454" s="7"/>
      <c r="F454" s="7"/>
      <c r="G454" s="8"/>
      <c r="H454" s="8"/>
      <c r="I454" s="8"/>
      <c r="J454" s="99"/>
      <c r="K454" s="100"/>
      <c r="L454" s="99"/>
      <c r="M454" s="100"/>
      <c r="N454" s="50"/>
      <c r="O454" s="7"/>
      <c r="P454" s="7"/>
      <c r="Q454" s="8"/>
      <c r="R454" s="8"/>
      <c r="S454" s="8"/>
      <c r="T454" s="8"/>
      <c r="U454" s="8"/>
      <c r="V454" s="8"/>
      <c r="W454" s="8"/>
      <c r="X454" s="8"/>
      <c r="Y454" s="8"/>
      <c r="Z454" s="8"/>
    </row>
    <row r="455" spans="1:26" ht="11.25" customHeight="1" x14ac:dyDescent="0.2">
      <c r="A455" s="89"/>
      <c r="B455" s="95"/>
      <c r="C455" s="56"/>
      <c r="D455" s="56"/>
      <c r="E455" s="7"/>
      <c r="F455" s="7"/>
      <c r="G455" s="8"/>
      <c r="H455" s="8"/>
      <c r="I455" s="8"/>
      <c r="J455" s="99"/>
      <c r="K455" s="100"/>
      <c r="L455" s="99"/>
      <c r="M455" s="100"/>
      <c r="N455" s="50"/>
      <c r="O455" s="7"/>
      <c r="P455" s="7"/>
      <c r="Q455" s="8"/>
      <c r="R455" s="8"/>
      <c r="S455" s="8"/>
      <c r="T455" s="8"/>
      <c r="U455" s="8"/>
      <c r="V455" s="8"/>
      <c r="W455" s="8"/>
      <c r="X455" s="8"/>
      <c r="Y455" s="8"/>
      <c r="Z455" s="8"/>
    </row>
    <row r="456" spans="1:26" ht="11.25" customHeight="1" x14ac:dyDescent="0.2">
      <c r="A456" s="89"/>
      <c r="B456" s="95"/>
      <c r="C456" s="56"/>
      <c r="D456" s="56"/>
      <c r="E456" s="7"/>
      <c r="F456" s="7"/>
      <c r="G456" s="8"/>
      <c r="H456" s="8"/>
      <c r="I456" s="8"/>
      <c r="J456" s="99"/>
      <c r="K456" s="100"/>
      <c r="L456" s="99"/>
      <c r="M456" s="100"/>
      <c r="N456" s="50"/>
      <c r="O456" s="7"/>
      <c r="P456" s="7"/>
      <c r="Q456" s="8"/>
      <c r="R456" s="8"/>
      <c r="S456" s="8"/>
      <c r="T456" s="8"/>
      <c r="U456" s="8"/>
      <c r="V456" s="8"/>
      <c r="W456" s="8"/>
      <c r="X456" s="8"/>
      <c r="Y456" s="8"/>
      <c r="Z456" s="8"/>
    </row>
    <row r="457" spans="1:26" ht="11.25" customHeight="1" x14ac:dyDescent="0.2">
      <c r="A457" s="89"/>
      <c r="B457" s="95"/>
      <c r="C457" s="56"/>
      <c r="D457" s="56"/>
      <c r="E457" s="7"/>
      <c r="F457" s="7"/>
      <c r="G457" s="8"/>
      <c r="H457" s="8"/>
      <c r="I457" s="8"/>
      <c r="J457" s="99"/>
      <c r="K457" s="100"/>
      <c r="L457" s="99"/>
      <c r="M457" s="100"/>
      <c r="N457" s="50"/>
      <c r="O457" s="7"/>
      <c r="P457" s="7"/>
      <c r="Q457" s="8"/>
      <c r="R457" s="8"/>
      <c r="S457" s="8"/>
      <c r="T457" s="8"/>
      <c r="U457" s="8"/>
      <c r="V457" s="8"/>
      <c r="W457" s="8"/>
      <c r="X457" s="8"/>
      <c r="Y457" s="8"/>
      <c r="Z457" s="8"/>
    </row>
    <row r="458" spans="1:26" ht="11.25" customHeight="1" x14ac:dyDescent="0.2">
      <c r="A458" s="89"/>
      <c r="B458" s="95"/>
      <c r="C458" s="56"/>
      <c r="D458" s="56"/>
      <c r="E458" s="7"/>
      <c r="F458" s="7"/>
      <c r="G458" s="8"/>
      <c r="H458" s="8"/>
      <c r="I458" s="8"/>
      <c r="J458" s="99"/>
      <c r="K458" s="100"/>
      <c r="L458" s="99"/>
      <c r="M458" s="100"/>
      <c r="N458" s="50"/>
      <c r="O458" s="7"/>
      <c r="P458" s="7"/>
      <c r="Q458" s="8"/>
      <c r="R458" s="8"/>
      <c r="S458" s="8"/>
      <c r="T458" s="8"/>
      <c r="U458" s="8"/>
      <c r="V458" s="8"/>
      <c r="W458" s="8"/>
      <c r="X458" s="8"/>
      <c r="Y458" s="8"/>
      <c r="Z458" s="8"/>
    </row>
    <row r="459" spans="1:26" ht="11.25" customHeight="1" x14ac:dyDescent="0.2">
      <c r="A459" s="89"/>
      <c r="B459" s="95"/>
      <c r="C459" s="56"/>
      <c r="D459" s="56"/>
      <c r="E459" s="7"/>
      <c r="F459" s="7"/>
      <c r="G459" s="8"/>
      <c r="H459" s="8"/>
      <c r="I459" s="8"/>
      <c r="J459" s="99"/>
      <c r="K459" s="100"/>
      <c r="L459" s="99"/>
      <c r="M459" s="100"/>
      <c r="N459" s="50"/>
      <c r="O459" s="7"/>
      <c r="P459" s="7"/>
      <c r="Q459" s="8"/>
      <c r="R459" s="8"/>
      <c r="S459" s="8"/>
      <c r="T459" s="8"/>
      <c r="U459" s="8"/>
      <c r="V459" s="8"/>
      <c r="W459" s="8"/>
      <c r="X459" s="8"/>
      <c r="Y459" s="8"/>
      <c r="Z459" s="8"/>
    </row>
    <row r="460" spans="1:26" ht="11.25" customHeight="1" x14ac:dyDescent="0.2">
      <c r="A460" s="89"/>
      <c r="B460" s="95"/>
      <c r="C460" s="56"/>
      <c r="D460" s="56"/>
      <c r="E460" s="7"/>
      <c r="F460" s="7"/>
      <c r="G460" s="8"/>
      <c r="H460" s="8"/>
      <c r="I460" s="8"/>
      <c r="J460" s="99"/>
      <c r="K460" s="100"/>
      <c r="L460" s="99"/>
      <c r="M460" s="100"/>
      <c r="N460" s="50"/>
      <c r="O460" s="7"/>
      <c r="P460" s="7"/>
      <c r="Q460" s="8"/>
      <c r="R460" s="8"/>
      <c r="S460" s="8"/>
      <c r="T460" s="8"/>
      <c r="U460" s="8"/>
      <c r="V460" s="8"/>
      <c r="W460" s="8"/>
      <c r="X460" s="8"/>
      <c r="Y460" s="8"/>
      <c r="Z460" s="8"/>
    </row>
    <row r="461" spans="1:26" ht="11.25" customHeight="1" x14ac:dyDescent="0.2">
      <c r="A461" s="89"/>
      <c r="B461" s="95"/>
      <c r="C461" s="56"/>
      <c r="D461" s="56"/>
      <c r="E461" s="7"/>
      <c r="F461" s="7"/>
      <c r="G461" s="8"/>
      <c r="H461" s="8"/>
      <c r="I461" s="8"/>
      <c r="J461" s="99"/>
      <c r="K461" s="100"/>
      <c r="L461" s="99"/>
      <c r="M461" s="100"/>
      <c r="N461" s="50"/>
      <c r="O461" s="7"/>
      <c r="P461" s="7"/>
      <c r="Q461" s="8"/>
      <c r="R461" s="8"/>
      <c r="S461" s="8"/>
      <c r="T461" s="8"/>
      <c r="U461" s="8"/>
      <c r="V461" s="8"/>
      <c r="W461" s="8"/>
      <c r="X461" s="8"/>
      <c r="Y461" s="8"/>
      <c r="Z461" s="8"/>
    </row>
    <row r="462" spans="1:26" ht="11.25" customHeight="1" x14ac:dyDescent="0.2">
      <c r="A462" s="89"/>
      <c r="B462" s="95"/>
      <c r="C462" s="56"/>
      <c r="D462" s="56"/>
      <c r="E462" s="7"/>
      <c r="F462" s="7"/>
      <c r="G462" s="8"/>
      <c r="H462" s="8"/>
      <c r="I462" s="8"/>
      <c r="J462" s="99"/>
      <c r="K462" s="100"/>
      <c r="L462" s="99"/>
      <c r="M462" s="100"/>
      <c r="N462" s="50"/>
      <c r="O462" s="7"/>
      <c r="P462" s="7"/>
      <c r="Q462" s="8"/>
      <c r="R462" s="8"/>
      <c r="S462" s="8"/>
      <c r="T462" s="8"/>
      <c r="U462" s="8"/>
      <c r="V462" s="8"/>
      <c r="W462" s="8"/>
      <c r="X462" s="8"/>
      <c r="Y462" s="8"/>
      <c r="Z462" s="8"/>
    </row>
    <row r="463" spans="1:26" ht="11.25" customHeight="1" x14ac:dyDescent="0.2">
      <c r="A463" s="89"/>
      <c r="B463" s="95"/>
      <c r="C463" s="56"/>
      <c r="D463" s="56"/>
      <c r="E463" s="7"/>
      <c r="F463" s="7"/>
      <c r="G463" s="8"/>
      <c r="H463" s="8"/>
      <c r="I463" s="8"/>
      <c r="J463" s="99"/>
      <c r="K463" s="100"/>
      <c r="L463" s="99"/>
      <c r="M463" s="100"/>
      <c r="N463" s="50"/>
      <c r="O463" s="7"/>
      <c r="P463" s="7"/>
      <c r="Q463" s="8"/>
      <c r="R463" s="8"/>
      <c r="S463" s="8"/>
      <c r="T463" s="8"/>
      <c r="U463" s="8"/>
      <c r="V463" s="8"/>
      <c r="W463" s="8"/>
      <c r="X463" s="8"/>
      <c r="Y463" s="8"/>
      <c r="Z463" s="8"/>
    </row>
    <row r="464" spans="1:26" ht="11.25" customHeight="1" x14ac:dyDescent="0.2">
      <c r="A464" s="89"/>
      <c r="B464" s="95"/>
      <c r="C464" s="56"/>
      <c r="D464" s="56"/>
      <c r="E464" s="7"/>
      <c r="F464" s="7"/>
      <c r="G464" s="8"/>
      <c r="H464" s="8"/>
      <c r="I464" s="8"/>
      <c r="J464" s="99"/>
      <c r="K464" s="100"/>
      <c r="L464" s="99"/>
      <c r="M464" s="100"/>
      <c r="N464" s="50"/>
      <c r="O464" s="7"/>
      <c r="P464" s="7"/>
      <c r="Q464" s="8"/>
      <c r="R464" s="8"/>
      <c r="S464" s="8"/>
      <c r="T464" s="8"/>
      <c r="U464" s="8"/>
      <c r="V464" s="8"/>
      <c r="W464" s="8"/>
      <c r="X464" s="8"/>
      <c r="Y464" s="8"/>
      <c r="Z464" s="8"/>
    </row>
    <row r="465" spans="1:26" ht="11.25" customHeight="1" x14ac:dyDescent="0.2">
      <c r="A465" s="89"/>
      <c r="B465" s="95"/>
      <c r="C465" s="56"/>
      <c r="D465" s="56"/>
      <c r="E465" s="7"/>
      <c r="F465" s="7"/>
      <c r="G465" s="8"/>
      <c r="H465" s="8"/>
      <c r="I465" s="8"/>
      <c r="J465" s="99"/>
      <c r="K465" s="100"/>
      <c r="L465" s="99"/>
      <c r="M465" s="100"/>
      <c r="N465" s="50"/>
      <c r="O465" s="7"/>
      <c r="P465" s="7"/>
      <c r="Q465" s="8"/>
      <c r="R465" s="8"/>
      <c r="S465" s="8"/>
      <c r="T465" s="8"/>
      <c r="U465" s="8"/>
      <c r="V465" s="8"/>
      <c r="W465" s="8"/>
      <c r="X465" s="8"/>
      <c r="Y465" s="8"/>
      <c r="Z465" s="8"/>
    </row>
    <row r="466" spans="1:26" ht="11.25" customHeight="1" x14ac:dyDescent="0.2">
      <c r="A466" s="89"/>
      <c r="B466" s="95"/>
      <c r="C466" s="56"/>
      <c r="D466" s="56"/>
      <c r="E466" s="7"/>
      <c r="F466" s="7"/>
      <c r="G466" s="8"/>
      <c r="H466" s="8"/>
      <c r="I466" s="8"/>
      <c r="J466" s="99"/>
      <c r="K466" s="100"/>
      <c r="L466" s="99"/>
      <c r="M466" s="100"/>
      <c r="N466" s="50"/>
      <c r="O466" s="7"/>
      <c r="P466" s="7"/>
      <c r="Q466" s="8"/>
      <c r="R466" s="8"/>
      <c r="S466" s="8"/>
      <c r="T466" s="8"/>
      <c r="U466" s="8"/>
      <c r="V466" s="8"/>
      <c r="W466" s="8"/>
      <c r="X466" s="8"/>
      <c r="Y466" s="8"/>
      <c r="Z466" s="8"/>
    </row>
    <row r="467" spans="1:26" ht="11.25" customHeight="1" x14ac:dyDescent="0.2">
      <c r="A467" s="89"/>
      <c r="B467" s="95"/>
      <c r="C467" s="56"/>
      <c r="D467" s="56"/>
      <c r="E467" s="7"/>
      <c r="F467" s="7"/>
      <c r="G467" s="8"/>
      <c r="H467" s="8"/>
      <c r="I467" s="8"/>
      <c r="J467" s="99"/>
      <c r="K467" s="100"/>
      <c r="L467" s="99"/>
      <c r="M467" s="100"/>
      <c r="N467" s="50"/>
      <c r="O467" s="7"/>
      <c r="P467" s="7"/>
      <c r="Q467" s="8"/>
      <c r="R467" s="8"/>
      <c r="S467" s="8"/>
      <c r="T467" s="8"/>
      <c r="U467" s="8"/>
      <c r="V467" s="8"/>
      <c r="W467" s="8"/>
      <c r="X467" s="8"/>
      <c r="Y467" s="8"/>
      <c r="Z467" s="8"/>
    </row>
    <row r="468" spans="1:26" ht="11.25" customHeight="1" x14ac:dyDescent="0.2">
      <c r="A468" s="89"/>
      <c r="B468" s="95"/>
      <c r="C468" s="56"/>
      <c r="D468" s="56"/>
      <c r="E468" s="7"/>
      <c r="F468" s="7"/>
      <c r="G468" s="8"/>
      <c r="H468" s="8"/>
      <c r="I468" s="8"/>
      <c r="J468" s="99"/>
      <c r="K468" s="100"/>
      <c r="L468" s="99"/>
      <c r="M468" s="100"/>
      <c r="N468" s="50"/>
      <c r="O468" s="7"/>
      <c r="P468" s="7"/>
      <c r="Q468" s="8"/>
      <c r="R468" s="8"/>
      <c r="S468" s="8"/>
      <c r="T468" s="8"/>
      <c r="U468" s="8"/>
      <c r="V468" s="8"/>
      <c r="W468" s="8"/>
      <c r="X468" s="8"/>
      <c r="Y468" s="8"/>
      <c r="Z468" s="8"/>
    </row>
    <row r="469" spans="1:26" ht="11.25" customHeight="1" x14ac:dyDescent="0.2">
      <c r="A469" s="89"/>
      <c r="B469" s="95"/>
      <c r="C469" s="56"/>
      <c r="D469" s="56"/>
      <c r="E469" s="7"/>
      <c r="F469" s="7"/>
      <c r="G469" s="8"/>
      <c r="H469" s="8"/>
      <c r="I469" s="8"/>
      <c r="J469" s="99"/>
      <c r="K469" s="100"/>
      <c r="L469" s="99"/>
      <c r="M469" s="100"/>
      <c r="N469" s="50"/>
      <c r="O469" s="7"/>
      <c r="P469" s="7"/>
      <c r="Q469" s="8"/>
      <c r="R469" s="8"/>
      <c r="S469" s="8"/>
      <c r="T469" s="8"/>
      <c r="U469" s="8"/>
      <c r="V469" s="8"/>
      <c r="W469" s="8"/>
      <c r="X469" s="8"/>
      <c r="Y469" s="8"/>
      <c r="Z469" s="8"/>
    </row>
    <row r="470" spans="1:26" ht="11.25" customHeight="1" x14ac:dyDescent="0.2">
      <c r="A470" s="89"/>
      <c r="B470" s="95"/>
      <c r="C470" s="56"/>
      <c r="D470" s="56"/>
      <c r="E470" s="7"/>
      <c r="F470" s="7"/>
      <c r="G470" s="8"/>
      <c r="H470" s="8"/>
      <c r="I470" s="8"/>
      <c r="J470" s="99"/>
      <c r="K470" s="100"/>
      <c r="L470" s="99"/>
      <c r="M470" s="100"/>
      <c r="N470" s="50"/>
      <c r="O470" s="7"/>
      <c r="P470" s="7"/>
      <c r="Q470" s="8"/>
      <c r="R470" s="8"/>
      <c r="S470" s="8"/>
      <c r="T470" s="8"/>
      <c r="U470" s="8"/>
      <c r="V470" s="8"/>
      <c r="W470" s="8"/>
      <c r="X470" s="8"/>
      <c r="Y470" s="8"/>
      <c r="Z470" s="8"/>
    </row>
    <row r="471" spans="1:26" ht="11.25" customHeight="1" x14ac:dyDescent="0.2">
      <c r="A471" s="89"/>
      <c r="B471" s="95"/>
      <c r="C471" s="56"/>
      <c r="D471" s="56"/>
      <c r="E471" s="7"/>
      <c r="F471" s="7"/>
      <c r="G471" s="8"/>
      <c r="H471" s="8"/>
      <c r="I471" s="8"/>
      <c r="J471" s="99"/>
      <c r="K471" s="100"/>
      <c r="L471" s="99"/>
      <c r="M471" s="100"/>
      <c r="N471" s="50"/>
      <c r="O471" s="7"/>
      <c r="P471" s="7"/>
      <c r="Q471" s="8"/>
      <c r="R471" s="8"/>
      <c r="S471" s="8"/>
      <c r="T471" s="8"/>
      <c r="U471" s="8"/>
      <c r="V471" s="8"/>
      <c r="W471" s="8"/>
      <c r="X471" s="8"/>
      <c r="Y471" s="8"/>
      <c r="Z471" s="8"/>
    </row>
    <row r="472" spans="1:26" ht="11.25" customHeight="1" x14ac:dyDescent="0.2">
      <c r="A472" s="89"/>
      <c r="B472" s="95"/>
      <c r="C472" s="56"/>
      <c r="D472" s="56"/>
      <c r="E472" s="7"/>
      <c r="F472" s="7"/>
      <c r="G472" s="8"/>
      <c r="H472" s="8"/>
      <c r="I472" s="8"/>
      <c r="J472" s="99"/>
      <c r="K472" s="100"/>
      <c r="L472" s="99"/>
      <c r="M472" s="100"/>
      <c r="N472" s="50"/>
      <c r="O472" s="7"/>
      <c r="P472" s="7"/>
      <c r="Q472" s="8"/>
      <c r="R472" s="8"/>
      <c r="S472" s="8"/>
      <c r="T472" s="8"/>
      <c r="U472" s="8"/>
      <c r="V472" s="8"/>
      <c r="W472" s="8"/>
      <c r="X472" s="8"/>
      <c r="Y472" s="8"/>
      <c r="Z472" s="8"/>
    </row>
    <row r="473" spans="1:26" ht="11.25" customHeight="1" x14ac:dyDescent="0.2">
      <c r="A473" s="89"/>
      <c r="B473" s="95"/>
      <c r="C473" s="56"/>
      <c r="D473" s="56"/>
      <c r="E473" s="7"/>
      <c r="F473" s="7"/>
      <c r="G473" s="8"/>
      <c r="H473" s="8"/>
      <c r="I473" s="8"/>
      <c r="J473" s="99"/>
      <c r="K473" s="100"/>
      <c r="L473" s="99"/>
      <c r="M473" s="100"/>
      <c r="N473" s="50"/>
      <c r="O473" s="7"/>
      <c r="P473" s="7"/>
      <c r="Q473" s="8"/>
      <c r="R473" s="8"/>
      <c r="S473" s="8"/>
      <c r="T473" s="8"/>
      <c r="U473" s="8"/>
      <c r="V473" s="8"/>
      <c r="W473" s="8"/>
      <c r="X473" s="8"/>
      <c r="Y473" s="8"/>
      <c r="Z473" s="8"/>
    </row>
    <row r="474" spans="1:26" ht="11.25" customHeight="1" x14ac:dyDescent="0.2">
      <c r="A474" s="89"/>
      <c r="B474" s="95"/>
      <c r="C474" s="56"/>
      <c r="D474" s="56"/>
      <c r="E474" s="7"/>
      <c r="F474" s="7"/>
      <c r="G474" s="8"/>
      <c r="H474" s="8"/>
      <c r="I474" s="8"/>
      <c r="J474" s="99"/>
      <c r="K474" s="100"/>
      <c r="L474" s="99"/>
      <c r="M474" s="100"/>
      <c r="N474" s="50"/>
      <c r="O474" s="7"/>
      <c r="P474" s="7"/>
      <c r="Q474" s="8"/>
      <c r="R474" s="8"/>
      <c r="S474" s="8"/>
      <c r="T474" s="8"/>
      <c r="U474" s="8"/>
      <c r="V474" s="8"/>
      <c r="W474" s="8"/>
      <c r="X474" s="8"/>
      <c r="Y474" s="8"/>
      <c r="Z474" s="8"/>
    </row>
    <row r="475" spans="1:26" ht="11.25" customHeight="1" x14ac:dyDescent="0.2">
      <c r="A475" s="89"/>
      <c r="B475" s="95"/>
      <c r="C475" s="56"/>
      <c r="D475" s="56"/>
      <c r="E475" s="7"/>
      <c r="F475" s="7"/>
      <c r="G475" s="8"/>
      <c r="H475" s="8"/>
      <c r="I475" s="8"/>
      <c r="J475" s="99"/>
      <c r="K475" s="100"/>
      <c r="L475" s="99"/>
      <c r="M475" s="100"/>
      <c r="N475" s="50"/>
      <c r="O475" s="7"/>
      <c r="P475" s="7"/>
      <c r="Q475" s="8"/>
      <c r="R475" s="8"/>
      <c r="S475" s="8"/>
      <c r="T475" s="8"/>
      <c r="U475" s="8"/>
      <c r="V475" s="8"/>
      <c r="W475" s="8"/>
      <c r="X475" s="8"/>
      <c r="Y475" s="8"/>
      <c r="Z475" s="8"/>
    </row>
    <row r="476" spans="1:26" ht="11.25" customHeight="1" x14ac:dyDescent="0.2">
      <c r="A476" s="89"/>
      <c r="B476" s="95"/>
      <c r="C476" s="56"/>
      <c r="D476" s="56"/>
      <c r="E476" s="7"/>
      <c r="F476" s="7"/>
      <c r="G476" s="8"/>
      <c r="H476" s="8"/>
      <c r="I476" s="8"/>
      <c r="J476" s="99"/>
      <c r="K476" s="100"/>
      <c r="L476" s="99"/>
      <c r="M476" s="100"/>
      <c r="N476" s="50"/>
      <c r="O476" s="7"/>
      <c r="P476" s="7"/>
      <c r="Q476" s="8"/>
      <c r="R476" s="8"/>
      <c r="S476" s="8"/>
      <c r="T476" s="8"/>
      <c r="U476" s="8"/>
      <c r="V476" s="8"/>
      <c r="W476" s="8"/>
      <c r="X476" s="8"/>
      <c r="Y476" s="8"/>
      <c r="Z476" s="8"/>
    </row>
    <row r="477" spans="1:26" ht="11.25" customHeight="1" x14ac:dyDescent="0.2">
      <c r="A477" s="89"/>
      <c r="B477" s="95"/>
      <c r="C477" s="56"/>
      <c r="D477" s="56"/>
      <c r="E477" s="7"/>
      <c r="F477" s="7"/>
      <c r="G477" s="8"/>
      <c r="H477" s="8"/>
      <c r="I477" s="8"/>
      <c r="J477" s="99"/>
      <c r="K477" s="100"/>
      <c r="L477" s="99"/>
      <c r="M477" s="100"/>
      <c r="N477" s="50"/>
      <c r="O477" s="7"/>
      <c r="P477" s="7"/>
      <c r="Q477" s="8"/>
      <c r="R477" s="8"/>
      <c r="S477" s="8"/>
      <c r="T477" s="8"/>
      <c r="U477" s="8"/>
      <c r="V477" s="8"/>
      <c r="W477" s="8"/>
      <c r="X477" s="8"/>
      <c r="Y477" s="8"/>
      <c r="Z477" s="8"/>
    </row>
    <row r="478" spans="1:26" ht="11.25" customHeight="1" x14ac:dyDescent="0.2">
      <c r="A478" s="89"/>
      <c r="B478" s="95"/>
      <c r="C478" s="56"/>
      <c r="D478" s="56"/>
      <c r="E478" s="7"/>
      <c r="F478" s="7"/>
      <c r="G478" s="8"/>
      <c r="H478" s="8"/>
      <c r="I478" s="8"/>
      <c r="J478" s="99"/>
      <c r="K478" s="100"/>
      <c r="L478" s="99"/>
      <c r="M478" s="100"/>
      <c r="N478" s="50"/>
      <c r="O478" s="7"/>
      <c r="P478" s="7"/>
      <c r="Q478" s="8"/>
      <c r="R478" s="8"/>
      <c r="S478" s="8"/>
      <c r="T478" s="8"/>
      <c r="U478" s="8"/>
      <c r="V478" s="8"/>
      <c r="W478" s="8"/>
      <c r="X478" s="8"/>
      <c r="Y478" s="8"/>
      <c r="Z478" s="8"/>
    </row>
    <row r="479" spans="1:26" ht="11.25" customHeight="1" x14ac:dyDescent="0.2">
      <c r="A479" s="89"/>
      <c r="B479" s="95"/>
      <c r="C479" s="56"/>
      <c r="D479" s="56"/>
      <c r="E479" s="7"/>
      <c r="F479" s="7"/>
      <c r="G479" s="8"/>
      <c r="H479" s="8"/>
      <c r="I479" s="8"/>
      <c r="J479" s="99"/>
      <c r="K479" s="100"/>
      <c r="L479" s="99"/>
      <c r="M479" s="100"/>
      <c r="N479" s="50"/>
      <c r="O479" s="7"/>
      <c r="P479" s="7"/>
      <c r="Q479" s="8"/>
      <c r="R479" s="8"/>
      <c r="S479" s="8"/>
      <c r="T479" s="8"/>
      <c r="U479" s="8"/>
      <c r="V479" s="8"/>
      <c r="W479" s="8"/>
      <c r="X479" s="8"/>
      <c r="Y479" s="8"/>
      <c r="Z479" s="8"/>
    </row>
    <row r="480" spans="1:26" ht="11.25" customHeight="1" x14ac:dyDescent="0.2">
      <c r="A480" s="89"/>
      <c r="B480" s="95"/>
      <c r="C480" s="56"/>
      <c r="D480" s="56"/>
      <c r="E480" s="7"/>
      <c r="F480" s="7"/>
      <c r="G480" s="8"/>
      <c r="H480" s="8"/>
      <c r="I480" s="8"/>
      <c r="J480" s="99"/>
      <c r="K480" s="100"/>
      <c r="L480" s="99"/>
      <c r="M480" s="100"/>
      <c r="N480" s="50"/>
      <c r="O480" s="7"/>
      <c r="P480" s="7"/>
      <c r="Q480" s="8"/>
      <c r="R480" s="8"/>
      <c r="S480" s="8"/>
      <c r="T480" s="8"/>
      <c r="U480" s="8"/>
      <c r="V480" s="8"/>
      <c r="W480" s="8"/>
      <c r="X480" s="8"/>
      <c r="Y480" s="8"/>
      <c r="Z480" s="8"/>
    </row>
    <row r="481" spans="1:26" ht="11.25" customHeight="1" x14ac:dyDescent="0.2">
      <c r="A481" s="89"/>
      <c r="B481" s="95"/>
      <c r="C481" s="56"/>
      <c r="D481" s="56"/>
      <c r="E481" s="7"/>
      <c r="F481" s="7"/>
      <c r="G481" s="8"/>
      <c r="H481" s="8"/>
      <c r="I481" s="8"/>
      <c r="J481" s="99"/>
      <c r="K481" s="100"/>
      <c r="L481" s="99"/>
      <c r="M481" s="100"/>
      <c r="N481" s="50"/>
      <c r="O481" s="7"/>
      <c r="P481" s="7"/>
      <c r="Q481" s="8"/>
      <c r="R481" s="8"/>
      <c r="S481" s="8"/>
      <c r="T481" s="8"/>
      <c r="U481" s="8"/>
      <c r="V481" s="8"/>
      <c r="W481" s="8"/>
      <c r="X481" s="8"/>
      <c r="Y481" s="8"/>
      <c r="Z481" s="8"/>
    </row>
    <row r="482" spans="1:26" ht="11.25" customHeight="1" x14ac:dyDescent="0.2">
      <c r="A482" s="89"/>
      <c r="B482" s="95"/>
      <c r="C482" s="56"/>
      <c r="D482" s="56"/>
      <c r="E482" s="7"/>
      <c r="F482" s="7"/>
      <c r="G482" s="8"/>
      <c r="H482" s="8"/>
      <c r="I482" s="8"/>
      <c r="J482" s="99"/>
      <c r="K482" s="100"/>
      <c r="L482" s="99"/>
      <c r="M482" s="100"/>
      <c r="N482" s="50"/>
      <c r="O482" s="7"/>
      <c r="P482" s="7"/>
      <c r="Q482" s="8"/>
      <c r="R482" s="8"/>
      <c r="S482" s="8"/>
      <c r="T482" s="8"/>
      <c r="U482" s="8"/>
      <c r="V482" s="8"/>
      <c r="W482" s="8"/>
      <c r="X482" s="8"/>
      <c r="Y482" s="8"/>
      <c r="Z482" s="8"/>
    </row>
    <row r="483" spans="1:26" ht="11.25" customHeight="1" x14ac:dyDescent="0.2">
      <c r="A483" s="89"/>
      <c r="B483" s="95"/>
      <c r="C483" s="56"/>
      <c r="D483" s="56"/>
      <c r="E483" s="7"/>
      <c r="F483" s="7"/>
      <c r="G483" s="8"/>
      <c r="H483" s="8"/>
      <c r="I483" s="8"/>
      <c r="J483" s="99"/>
      <c r="K483" s="100"/>
      <c r="L483" s="99"/>
      <c r="M483" s="100"/>
      <c r="N483" s="50"/>
      <c r="O483" s="7"/>
      <c r="P483" s="7"/>
      <c r="Q483" s="8"/>
      <c r="R483" s="8"/>
      <c r="S483" s="8"/>
      <c r="T483" s="8"/>
      <c r="U483" s="8"/>
      <c r="V483" s="8"/>
      <c r="W483" s="8"/>
      <c r="X483" s="8"/>
      <c r="Y483" s="8"/>
      <c r="Z483" s="8"/>
    </row>
    <row r="484" spans="1:26" ht="11.25" customHeight="1" x14ac:dyDescent="0.2">
      <c r="A484" s="89"/>
      <c r="B484" s="95"/>
      <c r="C484" s="56"/>
      <c r="D484" s="56"/>
      <c r="E484" s="7"/>
      <c r="F484" s="7"/>
      <c r="G484" s="8"/>
      <c r="H484" s="8"/>
      <c r="I484" s="8"/>
      <c r="J484" s="99"/>
      <c r="K484" s="100"/>
      <c r="L484" s="99"/>
      <c r="M484" s="100"/>
      <c r="N484" s="50"/>
      <c r="O484" s="7"/>
      <c r="P484" s="7"/>
      <c r="Q484" s="8"/>
      <c r="R484" s="8"/>
      <c r="S484" s="8"/>
      <c r="T484" s="8"/>
      <c r="U484" s="8"/>
      <c r="V484" s="8"/>
      <c r="W484" s="8"/>
      <c r="X484" s="8"/>
      <c r="Y484" s="8"/>
      <c r="Z484" s="8"/>
    </row>
    <row r="485" spans="1:26" ht="11.25" customHeight="1" x14ac:dyDescent="0.2">
      <c r="A485" s="89"/>
      <c r="B485" s="95"/>
      <c r="C485" s="56"/>
      <c r="D485" s="56"/>
      <c r="E485" s="7"/>
      <c r="F485" s="7"/>
      <c r="G485" s="8"/>
      <c r="H485" s="8"/>
      <c r="I485" s="8"/>
      <c r="J485" s="99"/>
      <c r="K485" s="100"/>
      <c r="L485" s="99"/>
      <c r="M485" s="100"/>
      <c r="N485" s="50"/>
      <c r="O485" s="7"/>
      <c r="P485" s="7"/>
      <c r="Q485" s="8"/>
      <c r="R485" s="8"/>
      <c r="S485" s="8"/>
      <c r="T485" s="8"/>
      <c r="U485" s="8"/>
      <c r="V485" s="8"/>
      <c r="W485" s="8"/>
      <c r="X485" s="8"/>
      <c r="Y485" s="8"/>
      <c r="Z485" s="8"/>
    </row>
    <row r="486" spans="1:26" ht="11.25" customHeight="1" x14ac:dyDescent="0.2">
      <c r="A486" s="89"/>
      <c r="B486" s="95"/>
      <c r="C486" s="56"/>
      <c r="D486" s="56"/>
      <c r="E486" s="7"/>
      <c r="F486" s="7"/>
      <c r="G486" s="8"/>
      <c r="H486" s="8"/>
      <c r="I486" s="8"/>
      <c r="J486" s="99"/>
      <c r="K486" s="100"/>
      <c r="L486" s="99"/>
      <c r="M486" s="100"/>
      <c r="N486" s="50"/>
      <c r="O486" s="7"/>
      <c r="P486" s="7"/>
      <c r="Q486" s="8"/>
      <c r="R486" s="8"/>
      <c r="S486" s="8"/>
      <c r="T486" s="8"/>
      <c r="U486" s="8"/>
      <c r="V486" s="8"/>
      <c r="W486" s="8"/>
      <c r="X486" s="8"/>
      <c r="Y486" s="8"/>
      <c r="Z486" s="8"/>
    </row>
    <row r="487" spans="1:26" ht="11.25" customHeight="1" x14ac:dyDescent="0.2">
      <c r="A487" s="89"/>
      <c r="B487" s="95"/>
      <c r="C487" s="56"/>
      <c r="D487" s="56"/>
      <c r="E487" s="7"/>
      <c r="F487" s="7"/>
      <c r="G487" s="8"/>
      <c r="H487" s="8"/>
      <c r="I487" s="8"/>
      <c r="J487" s="99"/>
      <c r="K487" s="100"/>
      <c r="L487" s="99"/>
      <c r="M487" s="100"/>
      <c r="N487" s="50"/>
      <c r="O487" s="7"/>
      <c r="P487" s="7"/>
      <c r="Q487" s="8"/>
      <c r="R487" s="8"/>
      <c r="S487" s="8"/>
      <c r="T487" s="8"/>
      <c r="U487" s="8"/>
      <c r="V487" s="8"/>
      <c r="W487" s="8"/>
      <c r="X487" s="8"/>
      <c r="Y487" s="8"/>
      <c r="Z487" s="8"/>
    </row>
    <row r="488" spans="1:26" ht="11.25" customHeight="1" x14ac:dyDescent="0.2">
      <c r="A488" s="89"/>
      <c r="B488" s="95"/>
      <c r="C488" s="56"/>
      <c r="D488" s="56"/>
      <c r="E488" s="7"/>
      <c r="F488" s="7"/>
      <c r="G488" s="8"/>
      <c r="H488" s="8"/>
      <c r="I488" s="8"/>
      <c r="J488" s="99"/>
      <c r="K488" s="100"/>
      <c r="L488" s="99"/>
      <c r="M488" s="100"/>
      <c r="N488" s="50"/>
      <c r="O488" s="7"/>
      <c r="P488" s="7"/>
      <c r="Q488" s="8"/>
      <c r="R488" s="8"/>
      <c r="S488" s="8"/>
      <c r="T488" s="8"/>
      <c r="U488" s="8"/>
      <c r="V488" s="8"/>
      <c r="W488" s="8"/>
      <c r="X488" s="8"/>
      <c r="Y488" s="8"/>
      <c r="Z488" s="8"/>
    </row>
    <row r="489" spans="1:26" ht="11.25" customHeight="1" x14ac:dyDescent="0.2">
      <c r="A489" s="89"/>
      <c r="B489" s="95"/>
      <c r="C489" s="56"/>
      <c r="D489" s="56"/>
      <c r="E489" s="7"/>
      <c r="F489" s="7"/>
      <c r="G489" s="8"/>
      <c r="H489" s="8"/>
      <c r="I489" s="8"/>
      <c r="J489" s="99"/>
      <c r="K489" s="100"/>
      <c r="L489" s="99"/>
      <c r="M489" s="100"/>
      <c r="N489" s="50"/>
      <c r="O489" s="7"/>
      <c r="P489" s="7"/>
      <c r="Q489" s="8"/>
      <c r="R489" s="8"/>
      <c r="S489" s="8"/>
      <c r="T489" s="8"/>
      <c r="U489" s="8"/>
      <c r="V489" s="8"/>
      <c r="W489" s="8"/>
      <c r="X489" s="8"/>
      <c r="Y489" s="8"/>
      <c r="Z489" s="8"/>
    </row>
    <row r="490" spans="1:26" ht="11.25" customHeight="1" x14ac:dyDescent="0.2">
      <c r="A490" s="89"/>
      <c r="B490" s="95"/>
      <c r="C490" s="56"/>
      <c r="D490" s="56"/>
      <c r="E490" s="7"/>
      <c r="F490" s="7"/>
      <c r="G490" s="8"/>
      <c r="H490" s="8"/>
      <c r="I490" s="8"/>
      <c r="J490" s="99"/>
      <c r="K490" s="100"/>
      <c r="L490" s="99"/>
      <c r="M490" s="100"/>
      <c r="N490" s="50"/>
      <c r="O490" s="7"/>
      <c r="P490" s="7"/>
      <c r="Q490" s="8"/>
      <c r="R490" s="8"/>
      <c r="S490" s="8"/>
      <c r="T490" s="8"/>
      <c r="U490" s="8"/>
      <c r="V490" s="8"/>
      <c r="W490" s="8"/>
      <c r="X490" s="8"/>
      <c r="Y490" s="8"/>
      <c r="Z490" s="8"/>
    </row>
    <row r="491" spans="1:26" ht="11.25" customHeight="1" x14ac:dyDescent="0.2">
      <c r="A491" s="89"/>
      <c r="B491" s="95"/>
      <c r="C491" s="56"/>
      <c r="D491" s="56"/>
      <c r="E491" s="7"/>
      <c r="F491" s="7"/>
      <c r="G491" s="8"/>
      <c r="H491" s="8"/>
      <c r="I491" s="8"/>
      <c r="J491" s="99"/>
      <c r="K491" s="100"/>
      <c r="L491" s="99"/>
      <c r="M491" s="100"/>
      <c r="N491" s="50"/>
      <c r="O491" s="7"/>
      <c r="P491" s="7"/>
      <c r="Q491" s="8"/>
      <c r="R491" s="8"/>
      <c r="S491" s="8"/>
      <c r="T491" s="8"/>
      <c r="U491" s="8"/>
      <c r="V491" s="8"/>
      <c r="W491" s="8"/>
      <c r="X491" s="8"/>
      <c r="Y491" s="8"/>
      <c r="Z491" s="8"/>
    </row>
    <row r="492" spans="1:26" ht="11.25" customHeight="1" x14ac:dyDescent="0.2">
      <c r="A492" s="89"/>
      <c r="B492" s="95"/>
      <c r="C492" s="56"/>
      <c r="D492" s="56"/>
      <c r="E492" s="7"/>
      <c r="F492" s="7"/>
      <c r="G492" s="8"/>
      <c r="H492" s="8"/>
      <c r="I492" s="8"/>
      <c r="J492" s="99"/>
      <c r="K492" s="100"/>
      <c r="L492" s="99"/>
      <c r="M492" s="100"/>
      <c r="N492" s="50"/>
      <c r="O492" s="7"/>
      <c r="P492" s="7"/>
      <c r="Q492" s="8"/>
      <c r="R492" s="8"/>
      <c r="S492" s="8"/>
      <c r="T492" s="8"/>
      <c r="U492" s="8"/>
      <c r="V492" s="8"/>
      <c r="W492" s="8"/>
      <c r="X492" s="8"/>
      <c r="Y492" s="8"/>
      <c r="Z492" s="8"/>
    </row>
    <row r="493" spans="1:26" ht="11.25" customHeight="1" x14ac:dyDescent="0.2">
      <c r="A493" s="89"/>
      <c r="B493" s="95"/>
      <c r="C493" s="56"/>
      <c r="D493" s="56"/>
      <c r="E493" s="7"/>
      <c r="F493" s="7"/>
      <c r="G493" s="8"/>
      <c r="H493" s="8"/>
      <c r="I493" s="8"/>
      <c r="J493" s="99"/>
      <c r="K493" s="100"/>
      <c r="L493" s="99"/>
      <c r="M493" s="100"/>
      <c r="N493" s="50"/>
      <c r="O493" s="7"/>
      <c r="P493" s="7"/>
      <c r="Q493" s="8"/>
      <c r="R493" s="8"/>
      <c r="S493" s="8"/>
      <c r="T493" s="8"/>
      <c r="U493" s="8"/>
      <c r="V493" s="8"/>
      <c r="W493" s="8"/>
      <c r="X493" s="8"/>
      <c r="Y493" s="8"/>
      <c r="Z493" s="8"/>
    </row>
    <row r="494" spans="1:26" ht="11.25" customHeight="1" x14ac:dyDescent="0.2">
      <c r="A494" s="89"/>
      <c r="B494" s="95"/>
      <c r="C494" s="56"/>
      <c r="D494" s="56"/>
      <c r="E494" s="7"/>
      <c r="F494" s="7"/>
      <c r="G494" s="8"/>
      <c r="H494" s="8"/>
      <c r="I494" s="8"/>
      <c r="J494" s="99"/>
      <c r="K494" s="100"/>
      <c r="L494" s="99"/>
      <c r="M494" s="100"/>
      <c r="N494" s="50"/>
      <c r="O494" s="7"/>
      <c r="P494" s="7"/>
      <c r="Q494" s="8"/>
      <c r="R494" s="8"/>
      <c r="S494" s="8"/>
      <c r="T494" s="8"/>
      <c r="U494" s="8"/>
      <c r="V494" s="8"/>
      <c r="W494" s="8"/>
      <c r="X494" s="8"/>
      <c r="Y494" s="8"/>
      <c r="Z494" s="8"/>
    </row>
    <row r="495" spans="1:26" ht="11.25" customHeight="1" x14ac:dyDescent="0.2">
      <c r="A495" s="89"/>
      <c r="B495" s="95"/>
      <c r="C495" s="56"/>
      <c r="D495" s="56"/>
      <c r="E495" s="7"/>
      <c r="F495" s="7"/>
      <c r="G495" s="8"/>
      <c r="H495" s="8"/>
      <c r="I495" s="8"/>
      <c r="J495" s="99"/>
      <c r="K495" s="100"/>
      <c r="L495" s="99"/>
      <c r="M495" s="100"/>
      <c r="N495" s="50"/>
      <c r="O495" s="7"/>
      <c r="P495" s="7"/>
      <c r="Q495" s="8"/>
      <c r="R495" s="8"/>
      <c r="S495" s="8"/>
      <c r="T495" s="8"/>
      <c r="U495" s="8"/>
      <c r="V495" s="8"/>
      <c r="W495" s="8"/>
      <c r="X495" s="8"/>
      <c r="Y495" s="8"/>
      <c r="Z495" s="8"/>
    </row>
    <row r="496" spans="1:26" ht="11.25" customHeight="1" x14ac:dyDescent="0.2">
      <c r="A496" s="89"/>
      <c r="B496" s="95"/>
      <c r="C496" s="56"/>
      <c r="D496" s="56"/>
      <c r="E496" s="7"/>
      <c r="F496" s="7"/>
      <c r="G496" s="8"/>
      <c r="H496" s="8"/>
      <c r="I496" s="8"/>
      <c r="J496" s="99"/>
      <c r="K496" s="100"/>
      <c r="L496" s="99"/>
      <c r="M496" s="100"/>
      <c r="N496" s="50"/>
      <c r="O496" s="7"/>
      <c r="P496" s="7"/>
      <c r="Q496" s="8"/>
      <c r="R496" s="8"/>
      <c r="S496" s="8"/>
      <c r="T496" s="8"/>
      <c r="U496" s="8"/>
      <c r="V496" s="8"/>
      <c r="W496" s="8"/>
      <c r="X496" s="8"/>
      <c r="Y496" s="8"/>
      <c r="Z496" s="8"/>
    </row>
    <row r="497" spans="1:26" ht="11.25" customHeight="1" x14ac:dyDescent="0.2">
      <c r="A497" s="89"/>
      <c r="B497" s="95"/>
      <c r="C497" s="56"/>
      <c r="D497" s="56"/>
      <c r="E497" s="7"/>
      <c r="F497" s="7"/>
      <c r="G497" s="8"/>
      <c r="H497" s="8"/>
      <c r="I497" s="8"/>
      <c r="J497" s="99"/>
      <c r="K497" s="100"/>
      <c r="L497" s="99"/>
      <c r="M497" s="100"/>
      <c r="N497" s="50"/>
      <c r="O497" s="7"/>
      <c r="P497" s="7"/>
      <c r="Q497" s="8"/>
      <c r="R497" s="8"/>
      <c r="S497" s="8"/>
      <c r="T497" s="8"/>
      <c r="U497" s="8"/>
      <c r="V497" s="8"/>
      <c r="W497" s="8"/>
      <c r="X497" s="8"/>
      <c r="Y497" s="8"/>
      <c r="Z497" s="8"/>
    </row>
    <row r="498" spans="1:26" ht="11.25" customHeight="1" x14ac:dyDescent="0.2">
      <c r="A498" s="89"/>
      <c r="B498" s="95"/>
      <c r="C498" s="56"/>
      <c r="D498" s="56"/>
      <c r="E498" s="7"/>
      <c r="F498" s="7"/>
      <c r="G498" s="8"/>
      <c r="H498" s="8"/>
      <c r="I498" s="8"/>
      <c r="J498" s="99"/>
      <c r="K498" s="100"/>
      <c r="L498" s="99"/>
      <c r="M498" s="100"/>
      <c r="N498" s="50"/>
      <c r="O498" s="7"/>
      <c r="P498" s="7"/>
      <c r="Q498" s="8"/>
      <c r="R498" s="8"/>
      <c r="S498" s="8"/>
      <c r="T498" s="8"/>
      <c r="U498" s="8"/>
      <c r="V498" s="8"/>
      <c r="W498" s="8"/>
      <c r="X498" s="8"/>
      <c r="Y498" s="8"/>
      <c r="Z498" s="8"/>
    </row>
    <row r="499" spans="1:26" ht="11.25" customHeight="1" x14ac:dyDescent="0.2">
      <c r="A499" s="89"/>
      <c r="B499" s="95"/>
      <c r="C499" s="56"/>
      <c r="D499" s="56"/>
      <c r="E499" s="7"/>
      <c r="F499" s="7"/>
      <c r="G499" s="8"/>
      <c r="H499" s="8"/>
      <c r="I499" s="8"/>
      <c r="J499" s="99"/>
      <c r="K499" s="100"/>
      <c r="L499" s="99"/>
      <c r="M499" s="100"/>
      <c r="N499" s="50"/>
      <c r="O499" s="7"/>
      <c r="P499" s="7"/>
      <c r="Q499" s="8"/>
      <c r="R499" s="8"/>
      <c r="S499" s="8"/>
      <c r="T499" s="8"/>
      <c r="U499" s="8"/>
      <c r="V499" s="8"/>
      <c r="W499" s="8"/>
      <c r="X499" s="8"/>
      <c r="Y499" s="8"/>
      <c r="Z499" s="8"/>
    </row>
    <row r="500" spans="1:26" ht="11.25" customHeight="1" x14ac:dyDescent="0.2">
      <c r="A500" s="89"/>
      <c r="B500" s="95"/>
      <c r="C500" s="56"/>
      <c r="D500" s="56"/>
      <c r="E500" s="7"/>
      <c r="F500" s="7"/>
      <c r="G500" s="8"/>
      <c r="H500" s="8"/>
      <c r="I500" s="8"/>
      <c r="J500" s="99"/>
      <c r="K500" s="100"/>
      <c r="L500" s="99"/>
      <c r="M500" s="100"/>
      <c r="N500" s="50"/>
      <c r="O500" s="7"/>
      <c r="P500" s="7"/>
      <c r="Q500" s="8"/>
      <c r="R500" s="8"/>
      <c r="S500" s="8"/>
      <c r="T500" s="8"/>
      <c r="U500" s="8"/>
      <c r="V500" s="8"/>
      <c r="W500" s="8"/>
      <c r="X500" s="8"/>
      <c r="Y500" s="8"/>
      <c r="Z500" s="8"/>
    </row>
    <row r="501" spans="1:26" ht="11.25" customHeight="1" x14ac:dyDescent="0.2">
      <c r="A501" s="89"/>
      <c r="B501" s="95"/>
      <c r="C501" s="56"/>
      <c r="D501" s="56"/>
      <c r="E501" s="7"/>
      <c r="F501" s="7"/>
      <c r="G501" s="8"/>
      <c r="H501" s="8"/>
      <c r="I501" s="8"/>
      <c r="J501" s="99"/>
      <c r="K501" s="100"/>
      <c r="L501" s="99"/>
      <c r="M501" s="100"/>
      <c r="N501" s="50"/>
      <c r="O501" s="7"/>
      <c r="P501" s="7"/>
      <c r="Q501" s="8"/>
      <c r="R501" s="8"/>
      <c r="S501" s="8"/>
      <c r="T501" s="8"/>
      <c r="U501" s="8"/>
      <c r="V501" s="8"/>
      <c r="W501" s="8"/>
      <c r="X501" s="8"/>
      <c r="Y501" s="8"/>
      <c r="Z501" s="8"/>
    </row>
    <row r="502" spans="1:26" ht="11.25" customHeight="1" x14ac:dyDescent="0.2">
      <c r="A502" s="89"/>
      <c r="B502" s="95"/>
      <c r="C502" s="56"/>
      <c r="D502" s="56"/>
      <c r="E502" s="7"/>
      <c r="F502" s="7"/>
      <c r="G502" s="8"/>
      <c r="H502" s="8"/>
      <c r="I502" s="8"/>
      <c r="J502" s="99"/>
      <c r="K502" s="100"/>
      <c r="L502" s="99"/>
      <c r="M502" s="100"/>
      <c r="N502" s="50"/>
      <c r="O502" s="7"/>
      <c r="P502" s="7"/>
      <c r="Q502" s="8"/>
      <c r="R502" s="8"/>
      <c r="S502" s="8"/>
      <c r="T502" s="8"/>
      <c r="U502" s="8"/>
      <c r="V502" s="8"/>
      <c r="W502" s="8"/>
      <c r="X502" s="8"/>
      <c r="Y502" s="8"/>
      <c r="Z502" s="8"/>
    </row>
    <row r="503" spans="1:26" ht="11.25" customHeight="1" x14ac:dyDescent="0.2">
      <c r="A503" s="89"/>
      <c r="B503" s="95"/>
      <c r="C503" s="56"/>
      <c r="D503" s="56"/>
      <c r="E503" s="7"/>
      <c r="F503" s="7"/>
      <c r="G503" s="8"/>
      <c r="H503" s="8"/>
      <c r="I503" s="8"/>
      <c r="J503" s="99"/>
      <c r="K503" s="100"/>
      <c r="L503" s="99"/>
      <c r="M503" s="100"/>
      <c r="N503" s="50"/>
      <c r="O503" s="7"/>
      <c r="P503" s="7"/>
      <c r="Q503" s="8"/>
      <c r="R503" s="8"/>
      <c r="S503" s="8"/>
      <c r="T503" s="8"/>
      <c r="U503" s="8"/>
      <c r="V503" s="8"/>
      <c r="W503" s="8"/>
      <c r="X503" s="8"/>
      <c r="Y503" s="8"/>
      <c r="Z503" s="8"/>
    </row>
    <row r="504" spans="1:26" ht="11.25" customHeight="1" x14ac:dyDescent="0.2">
      <c r="A504" s="89"/>
      <c r="B504" s="95"/>
      <c r="C504" s="56"/>
      <c r="D504" s="56"/>
      <c r="E504" s="7"/>
      <c r="F504" s="7"/>
      <c r="G504" s="8"/>
      <c r="H504" s="8"/>
      <c r="I504" s="8"/>
      <c r="J504" s="99"/>
      <c r="K504" s="100"/>
      <c r="L504" s="99"/>
      <c r="M504" s="100"/>
      <c r="N504" s="50"/>
      <c r="O504" s="7"/>
      <c r="P504" s="7"/>
      <c r="Q504" s="8"/>
      <c r="R504" s="8"/>
      <c r="S504" s="8"/>
      <c r="T504" s="8"/>
      <c r="U504" s="8"/>
      <c r="V504" s="8"/>
      <c r="W504" s="8"/>
      <c r="X504" s="8"/>
      <c r="Y504" s="8"/>
      <c r="Z504" s="8"/>
    </row>
    <row r="505" spans="1:26" ht="11.25" customHeight="1" x14ac:dyDescent="0.2">
      <c r="A505" s="89"/>
      <c r="B505" s="95"/>
      <c r="C505" s="56"/>
      <c r="D505" s="56"/>
      <c r="E505" s="7"/>
      <c r="F505" s="7"/>
      <c r="G505" s="8"/>
      <c r="H505" s="8"/>
      <c r="I505" s="8"/>
      <c r="J505" s="99"/>
      <c r="K505" s="100"/>
      <c r="L505" s="99"/>
      <c r="M505" s="100"/>
      <c r="N505" s="50"/>
      <c r="O505" s="7"/>
      <c r="P505" s="7"/>
      <c r="Q505" s="8"/>
      <c r="R505" s="8"/>
      <c r="S505" s="8"/>
      <c r="T505" s="8"/>
      <c r="U505" s="8"/>
      <c r="V505" s="8"/>
      <c r="W505" s="8"/>
      <c r="X505" s="8"/>
      <c r="Y505" s="8"/>
      <c r="Z505" s="8"/>
    </row>
    <row r="506" spans="1:26" ht="11.25" customHeight="1" x14ac:dyDescent="0.2">
      <c r="A506" s="89"/>
      <c r="B506" s="95"/>
      <c r="C506" s="56"/>
      <c r="D506" s="56"/>
      <c r="E506" s="7"/>
      <c r="F506" s="7"/>
      <c r="G506" s="8"/>
      <c r="H506" s="8"/>
      <c r="I506" s="8"/>
      <c r="J506" s="99"/>
      <c r="K506" s="100"/>
      <c r="L506" s="99"/>
      <c r="M506" s="100"/>
      <c r="N506" s="50"/>
      <c r="O506" s="7"/>
      <c r="P506" s="7"/>
      <c r="Q506" s="8"/>
      <c r="R506" s="8"/>
      <c r="S506" s="8"/>
      <c r="T506" s="8"/>
      <c r="U506" s="8"/>
      <c r="V506" s="8"/>
      <c r="W506" s="8"/>
      <c r="X506" s="8"/>
      <c r="Y506" s="8"/>
      <c r="Z506" s="8"/>
    </row>
    <row r="507" spans="1:26" ht="11.25" customHeight="1" x14ac:dyDescent="0.2">
      <c r="A507" s="89"/>
      <c r="B507" s="95"/>
      <c r="C507" s="56"/>
      <c r="D507" s="56"/>
      <c r="E507" s="7"/>
      <c r="F507" s="7"/>
      <c r="G507" s="8"/>
      <c r="H507" s="8"/>
      <c r="I507" s="8"/>
      <c r="J507" s="99"/>
      <c r="K507" s="100"/>
      <c r="L507" s="99"/>
      <c r="M507" s="100"/>
      <c r="N507" s="50"/>
      <c r="O507" s="7"/>
      <c r="P507" s="7"/>
      <c r="Q507" s="8"/>
      <c r="R507" s="8"/>
      <c r="S507" s="8"/>
      <c r="T507" s="8"/>
      <c r="U507" s="8"/>
      <c r="V507" s="8"/>
      <c r="W507" s="8"/>
      <c r="X507" s="8"/>
      <c r="Y507" s="8"/>
      <c r="Z507" s="8"/>
    </row>
    <row r="508" spans="1:26" ht="11.25" customHeight="1" x14ac:dyDescent="0.2">
      <c r="A508" s="89"/>
      <c r="B508" s="95"/>
      <c r="C508" s="56"/>
      <c r="D508" s="56"/>
      <c r="E508" s="7"/>
      <c r="F508" s="7"/>
      <c r="G508" s="8"/>
      <c r="H508" s="8"/>
      <c r="I508" s="8"/>
      <c r="J508" s="99"/>
      <c r="K508" s="100"/>
      <c r="L508" s="99"/>
      <c r="M508" s="100"/>
      <c r="N508" s="50"/>
      <c r="O508" s="7"/>
      <c r="P508" s="7"/>
      <c r="Q508" s="8"/>
      <c r="R508" s="8"/>
      <c r="S508" s="8"/>
      <c r="T508" s="8"/>
      <c r="U508" s="8"/>
      <c r="V508" s="8"/>
      <c r="W508" s="8"/>
      <c r="X508" s="8"/>
      <c r="Y508" s="8"/>
      <c r="Z508" s="8"/>
    </row>
    <row r="509" spans="1:26" ht="11.25" customHeight="1" x14ac:dyDescent="0.2">
      <c r="A509" s="89"/>
      <c r="B509" s="95"/>
      <c r="C509" s="56"/>
      <c r="D509" s="56"/>
      <c r="E509" s="7"/>
      <c r="F509" s="7"/>
      <c r="G509" s="8"/>
      <c r="H509" s="8"/>
      <c r="I509" s="8"/>
      <c r="J509" s="99"/>
      <c r="K509" s="100"/>
      <c r="L509" s="99"/>
      <c r="M509" s="100"/>
      <c r="N509" s="50"/>
      <c r="O509" s="7"/>
      <c r="P509" s="7"/>
      <c r="Q509" s="8"/>
      <c r="R509" s="8"/>
      <c r="S509" s="8"/>
      <c r="T509" s="8"/>
      <c r="U509" s="8"/>
      <c r="V509" s="8"/>
      <c r="W509" s="8"/>
      <c r="X509" s="8"/>
      <c r="Y509" s="8"/>
      <c r="Z509" s="8"/>
    </row>
    <row r="510" spans="1:26" ht="11.25" customHeight="1" x14ac:dyDescent="0.2">
      <c r="A510" s="89"/>
      <c r="B510" s="95"/>
      <c r="C510" s="56"/>
      <c r="D510" s="56"/>
      <c r="E510" s="7"/>
      <c r="F510" s="7"/>
      <c r="G510" s="8"/>
      <c r="H510" s="8"/>
      <c r="I510" s="8"/>
      <c r="J510" s="99"/>
      <c r="K510" s="100"/>
      <c r="L510" s="99"/>
      <c r="M510" s="100"/>
      <c r="N510" s="50"/>
      <c r="O510" s="7"/>
      <c r="P510" s="7"/>
      <c r="Q510" s="8"/>
      <c r="R510" s="8"/>
      <c r="S510" s="8"/>
      <c r="T510" s="8"/>
      <c r="U510" s="8"/>
      <c r="V510" s="8"/>
      <c r="W510" s="8"/>
      <c r="X510" s="8"/>
      <c r="Y510" s="8"/>
      <c r="Z510" s="8"/>
    </row>
    <row r="511" spans="1:26" ht="11.25" customHeight="1" x14ac:dyDescent="0.2">
      <c r="A511" s="89"/>
      <c r="B511" s="95"/>
      <c r="C511" s="56"/>
      <c r="D511" s="56"/>
      <c r="E511" s="7"/>
      <c r="F511" s="7"/>
      <c r="G511" s="8"/>
      <c r="H511" s="8"/>
      <c r="I511" s="8"/>
      <c r="J511" s="99"/>
      <c r="K511" s="100"/>
      <c r="L511" s="99"/>
      <c r="M511" s="100"/>
      <c r="N511" s="50"/>
      <c r="O511" s="7"/>
      <c r="P511" s="7"/>
      <c r="Q511" s="8"/>
      <c r="R511" s="8"/>
      <c r="S511" s="8"/>
      <c r="T511" s="8"/>
      <c r="U511" s="8"/>
      <c r="V511" s="8"/>
      <c r="W511" s="8"/>
      <c r="X511" s="8"/>
      <c r="Y511" s="8"/>
      <c r="Z511" s="8"/>
    </row>
    <row r="512" spans="1:26" ht="11.25" customHeight="1" x14ac:dyDescent="0.2">
      <c r="A512" s="89"/>
      <c r="B512" s="95"/>
      <c r="C512" s="56"/>
      <c r="D512" s="56"/>
      <c r="E512" s="7"/>
      <c r="F512" s="7"/>
      <c r="G512" s="8"/>
      <c r="H512" s="8"/>
      <c r="I512" s="8"/>
      <c r="J512" s="99"/>
      <c r="K512" s="100"/>
      <c r="L512" s="99"/>
      <c r="M512" s="100"/>
      <c r="N512" s="50"/>
      <c r="O512" s="7"/>
      <c r="P512" s="7"/>
      <c r="Q512" s="8"/>
      <c r="R512" s="8"/>
      <c r="S512" s="8"/>
      <c r="T512" s="8"/>
      <c r="U512" s="8"/>
      <c r="V512" s="8"/>
      <c r="W512" s="8"/>
      <c r="X512" s="8"/>
      <c r="Y512" s="8"/>
      <c r="Z512" s="8"/>
    </row>
    <row r="513" spans="1:26" ht="11.25" customHeight="1" x14ac:dyDescent="0.2">
      <c r="A513" s="89"/>
      <c r="B513" s="95"/>
      <c r="C513" s="56"/>
      <c r="D513" s="56"/>
      <c r="E513" s="7"/>
      <c r="F513" s="7"/>
      <c r="G513" s="8"/>
      <c r="H513" s="8"/>
      <c r="I513" s="8"/>
      <c r="J513" s="99"/>
      <c r="K513" s="100"/>
      <c r="L513" s="99"/>
      <c r="M513" s="100"/>
      <c r="N513" s="50"/>
      <c r="O513" s="7"/>
      <c r="P513" s="7"/>
      <c r="Q513" s="8"/>
      <c r="R513" s="8"/>
      <c r="S513" s="8"/>
      <c r="T513" s="8"/>
      <c r="U513" s="8"/>
      <c r="V513" s="8"/>
      <c r="W513" s="8"/>
      <c r="X513" s="8"/>
      <c r="Y513" s="8"/>
      <c r="Z513" s="8"/>
    </row>
    <row r="514" spans="1:26" ht="11.25" customHeight="1" x14ac:dyDescent="0.2">
      <c r="A514" s="89"/>
      <c r="B514" s="95"/>
      <c r="C514" s="56"/>
      <c r="D514" s="56"/>
      <c r="E514" s="7"/>
      <c r="F514" s="7"/>
      <c r="G514" s="8"/>
      <c r="H514" s="8"/>
      <c r="I514" s="8"/>
      <c r="J514" s="99"/>
      <c r="K514" s="100"/>
      <c r="L514" s="99"/>
      <c r="M514" s="100"/>
      <c r="N514" s="50"/>
      <c r="O514" s="7"/>
      <c r="P514" s="7"/>
      <c r="Q514" s="8"/>
      <c r="R514" s="8"/>
      <c r="S514" s="8"/>
      <c r="T514" s="8"/>
      <c r="U514" s="8"/>
      <c r="V514" s="8"/>
      <c r="W514" s="8"/>
      <c r="X514" s="8"/>
      <c r="Y514" s="8"/>
      <c r="Z514" s="8"/>
    </row>
    <row r="515" spans="1:26" ht="11.25" customHeight="1" x14ac:dyDescent="0.2">
      <c r="A515" s="89"/>
      <c r="B515" s="95"/>
      <c r="C515" s="56"/>
      <c r="D515" s="56"/>
      <c r="E515" s="7"/>
      <c r="F515" s="7"/>
      <c r="G515" s="8"/>
      <c r="H515" s="8"/>
      <c r="I515" s="8"/>
      <c r="J515" s="99"/>
      <c r="K515" s="100"/>
      <c r="L515" s="99"/>
      <c r="M515" s="100"/>
      <c r="N515" s="50"/>
      <c r="O515" s="7"/>
      <c r="P515" s="7"/>
      <c r="Q515" s="8"/>
      <c r="R515" s="8"/>
      <c r="S515" s="8"/>
      <c r="T515" s="8"/>
      <c r="U515" s="8"/>
      <c r="V515" s="8"/>
      <c r="W515" s="8"/>
      <c r="X515" s="8"/>
      <c r="Y515" s="8"/>
      <c r="Z515" s="8"/>
    </row>
    <row r="516" spans="1:26" ht="11.25" customHeight="1" x14ac:dyDescent="0.2">
      <c r="A516" s="89"/>
      <c r="B516" s="95"/>
      <c r="C516" s="56"/>
      <c r="D516" s="56"/>
      <c r="E516" s="7"/>
      <c r="F516" s="7"/>
      <c r="G516" s="8"/>
      <c r="H516" s="8"/>
      <c r="I516" s="8"/>
      <c r="J516" s="99"/>
      <c r="K516" s="100"/>
      <c r="L516" s="99"/>
      <c r="M516" s="100"/>
      <c r="N516" s="50"/>
      <c r="O516" s="7"/>
      <c r="P516" s="7"/>
      <c r="Q516" s="8"/>
      <c r="R516" s="8"/>
      <c r="S516" s="8"/>
      <c r="T516" s="8"/>
      <c r="U516" s="8"/>
      <c r="V516" s="8"/>
      <c r="W516" s="8"/>
      <c r="X516" s="8"/>
      <c r="Y516" s="8"/>
      <c r="Z516" s="8"/>
    </row>
    <row r="517" spans="1:26" ht="11.25" customHeight="1" x14ac:dyDescent="0.2">
      <c r="A517" s="89"/>
      <c r="B517" s="95"/>
      <c r="C517" s="56"/>
      <c r="D517" s="56"/>
      <c r="E517" s="7"/>
      <c r="F517" s="7"/>
      <c r="G517" s="8"/>
      <c r="H517" s="8"/>
      <c r="I517" s="8"/>
      <c r="J517" s="99"/>
      <c r="K517" s="100"/>
      <c r="L517" s="99"/>
      <c r="M517" s="100"/>
      <c r="N517" s="50"/>
      <c r="O517" s="7"/>
      <c r="P517" s="7"/>
      <c r="Q517" s="8"/>
      <c r="R517" s="8"/>
      <c r="S517" s="8"/>
      <c r="T517" s="8"/>
      <c r="U517" s="8"/>
      <c r="V517" s="8"/>
      <c r="W517" s="8"/>
      <c r="X517" s="8"/>
      <c r="Y517" s="8"/>
      <c r="Z517" s="8"/>
    </row>
    <row r="518" spans="1:26" ht="11.25" customHeight="1" x14ac:dyDescent="0.2">
      <c r="A518" s="89"/>
      <c r="B518" s="95"/>
      <c r="C518" s="56"/>
      <c r="D518" s="56"/>
      <c r="E518" s="7"/>
      <c r="F518" s="7"/>
      <c r="G518" s="8"/>
      <c r="H518" s="8"/>
      <c r="I518" s="8"/>
      <c r="J518" s="99"/>
      <c r="K518" s="100"/>
      <c r="L518" s="99"/>
      <c r="M518" s="100"/>
      <c r="N518" s="50"/>
      <c r="O518" s="7"/>
      <c r="P518" s="7"/>
      <c r="Q518" s="8"/>
      <c r="R518" s="8"/>
      <c r="S518" s="8"/>
      <c r="T518" s="8"/>
      <c r="U518" s="8"/>
      <c r="V518" s="8"/>
      <c r="W518" s="8"/>
      <c r="X518" s="8"/>
      <c r="Y518" s="8"/>
      <c r="Z518" s="8"/>
    </row>
    <row r="519" spans="1:26" ht="11.25" customHeight="1" x14ac:dyDescent="0.2">
      <c r="A519" s="89"/>
      <c r="B519" s="95"/>
      <c r="C519" s="56"/>
      <c r="D519" s="56"/>
      <c r="E519" s="7"/>
      <c r="F519" s="7"/>
      <c r="G519" s="8"/>
      <c r="H519" s="8"/>
      <c r="I519" s="8"/>
      <c r="J519" s="99"/>
      <c r="K519" s="100"/>
      <c r="L519" s="99"/>
      <c r="M519" s="100"/>
      <c r="N519" s="50"/>
      <c r="O519" s="7"/>
      <c r="P519" s="7"/>
      <c r="Q519" s="8"/>
      <c r="R519" s="8"/>
      <c r="S519" s="8"/>
      <c r="T519" s="8"/>
      <c r="U519" s="8"/>
      <c r="V519" s="8"/>
      <c r="W519" s="8"/>
      <c r="X519" s="8"/>
      <c r="Y519" s="8"/>
      <c r="Z519" s="8"/>
    </row>
    <row r="520" spans="1:26" ht="11.25" customHeight="1" x14ac:dyDescent="0.2">
      <c r="A520" s="89"/>
      <c r="B520" s="95"/>
      <c r="C520" s="56"/>
      <c r="D520" s="56"/>
      <c r="E520" s="7"/>
      <c r="F520" s="7"/>
      <c r="G520" s="8"/>
      <c r="H520" s="8"/>
      <c r="I520" s="8"/>
      <c r="J520" s="99"/>
      <c r="K520" s="100"/>
      <c r="L520" s="99"/>
      <c r="M520" s="100"/>
      <c r="N520" s="50"/>
      <c r="O520" s="7"/>
      <c r="P520" s="7"/>
      <c r="Q520" s="8"/>
      <c r="R520" s="8"/>
      <c r="S520" s="8"/>
      <c r="T520" s="8"/>
      <c r="U520" s="8"/>
      <c r="V520" s="8"/>
      <c r="W520" s="8"/>
      <c r="X520" s="8"/>
      <c r="Y520" s="8"/>
      <c r="Z520" s="8"/>
    </row>
    <row r="521" spans="1:26" ht="11.25" customHeight="1" x14ac:dyDescent="0.2">
      <c r="A521" s="89"/>
      <c r="B521" s="95"/>
      <c r="C521" s="56"/>
      <c r="D521" s="56"/>
      <c r="E521" s="7"/>
      <c r="F521" s="7"/>
      <c r="G521" s="8"/>
      <c r="H521" s="8"/>
      <c r="I521" s="8"/>
      <c r="J521" s="99"/>
      <c r="K521" s="100"/>
      <c r="L521" s="99"/>
      <c r="M521" s="100"/>
      <c r="N521" s="50"/>
      <c r="O521" s="7"/>
      <c r="P521" s="7"/>
      <c r="Q521" s="8"/>
      <c r="R521" s="8"/>
      <c r="S521" s="8"/>
      <c r="T521" s="8"/>
      <c r="U521" s="8"/>
      <c r="V521" s="8"/>
      <c r="W521" s="8"/>
      <c r="X521" s="8"/>
      <c r="Y521" s="8"/>
      <c r="Z521" s="8"/>
    </row>
    <row r="522" spans="1:26" ht="11.25" customHeight="1" x14ac:dyDescent="0.2">
      <c r="A522" s="89"/>
      <c r="B522" s="95"/>
      <c r="C522" s="56"/>
      <c r="D522" s="56"/>
      <c r="E522" s="7"/>
      <c r="F522" s="7"/>
      <c r="G522" s="8"/>
      <c r="H522" s="8"/>
      <c r="I522" s="8"/>
      <c r="J522" s="99"/>
      <c r="K522" s="100"/>
      <c r="L522" s="99"/>
      <c r="M522" s="100"/>
      <c r="N522" s="50"/>
      <c r="O522" s="7"/>
      <c r="P522" s="7"/>
      <c r="Q522" s="8"/>
      <c r="R522" s="8"/>
      <c r="S522" s="8"/>
      <c r="T522" s="8"/>
      <c r="U522" s="8"/>
      <c r="V522" s="8"/>
      <c r="W522" s="8"/>
      <c r="X522" s="8"/>
      <c r="Y522" s="8"/>
      <c r="Z522" s="8"/>
    </row>
    <row r="523" spans="1:26" ht="11.25" customHeight="1" x14ac:dyDescent="0.2">
      <c r="A523" s="89"/>
      <c r="B523" s="95"/>
      <c r="C523" s="56"/>
      <c r="D523" s="56"/>
      <c r="E523" s="7"/>
      <c r="F523" s="7"/>
      <c r="G523" s="8"/>
      <c r="H523" s="8"/>
      <c r="I523" s="8"/>
      <c r="J523" s="99"/>
      <c r="K523" s="100"/>
      <c r="L523" s="99"/>
      <c r="M523" s="100"/>
      <c r="N523" s="50"/>
      <c r="O523" s="7"/>
      <c r="P523" s="7"/>
      <c r="Q523" s="8"/>
      <c r="R523" s="8"/>
      <c r="S523" s="8"/>
      <c r="T523" s="8"/>
      <c r="U523" s="8"/>
      <c r="V523" s="8"/>
      <c r="W523" s="8"/>
      <c r="X523" s="8"/>
      <c r="Y523" s="8"/>
      <c r="Z523" s="8"/>
    </row>
    <row r="524" spans="1:26" ht="11.25" customHeight="1" x14ac:dyDescent="0.2">
      <c r="A524" s="89"/>
      <c r="B524" s="95"/>
      <c r="C524" s="56"/>
      <c r="D524" s="56"/>
      <c r="E524" s="7"/>
      <c r="F524" s="7"/>
      <c r="G524" s="8"/>
      <c r="H524" s="8"/>
      <c r="I524" s="8"/>
      <c r="J524" s="99"/>
      <c r="K524" s="100"/>
      <c r="L524" s="99"/>
      <c r="M524" s="100"/>
      <c r="N524" s="50"/>
      <c r="O524" s="7"/>
      <c r="P524" s="7"/>
      <c r="Q524" s="8"/>
      <c r="R524" s="8"/>
      <c r="S524" s="8"/>
      <c r="T524" s="8"/>
      <c r="U524" s="8"/>
      <c r="V524" s="8"/>
      <c r="W524" s="8"/>
      <c r="X524" s="8"/>
      <c r="Y524" s="8"/>
      <c r="Z524" s="8"/>
    </row>
    <row r="525" spans="1:26" ht="11.25" customHeight="1" x14ac:dyDescent="0.2">
      <c r="A525" s="89"/>
      <c r="B525" s="95"/>
      <c r="C525" s="56"/>
      <c r="D525" s="56"/>
      <c r="E525" s="7"/>
      <c r="F525" s="7"/>
      <c r="G525" s="8"/>
      <c r="H525" s="8"/>
      <c r="I525" s="8"/>
      <c r="J525" s="99"/>
      <c r="K525" s="100"/>
      <c r="L525" s="99"/>
      <c r="M525" s="100"/>
      <c r="N525" s="50"/>
      <c r="O525" s="7"/>
      <c r="P525" s="7"/>
      <c r="Q525" s="8"/>
      <c r="R525" s="8"/>
      <c r="S525" s="8"/>
      <c r="T525" s="8"/>
      <c r="U525" s="8"/>
      <c r="V525" s="8"/>
      <c r="W525" s="8"/>
      <c r="X525" s="8"/>
      <c r="Y525" s="8"/>
      <c r="Z525" s="8"/>
    </row>
    <row r="526" spans="1:26" ht="11.25" customHeight="1" x14ac:dyDescent="0.2">
      <c r="A526" s="89"/>
      <c r="B526" s="95"/>
      <c r="C526" s="56"/>
      <c r="D526" s="56"/>
      <c r="E526" s="7"/>
      <c r="F526" s="7"/>
      <c r="G526" s="8"/>
      <c r="H526" s="8"/>
      <c r="I526" s="8"/>
      <c r="J526" s="99"/>
      <c r="K526" s="100"/>
      <c r="L526" s="99"/>
      <c r="M526" s="100"/>
      <c r="N526" s="50"/>
      <c r="O526" s="7"/>
      <c r="P526" s="7"/>
      <c r="Q526" s="8"/>
      <c r="R526" s="8"/>
      <c r="S526" s="8"/>
      <c r="T526" s="8"/>
      <c r="U526" s="8"/>
      <c r="V526" s="8"/>
      <c r="W526" s="8"/>
      <c r="X526" s="8"/>
      <c r="Y526" s="8"/>
      <c r="Z526" s="8"/>
    </row>
    <row r="527" spans="1:26" ht="11.25" customHeight="1" x14ac:dyDescent="0.2">
      <c r="A527" s="89"/>
      <c r="B527" s="95"/>
      <c r="C527" s="56"/>
      <c r="D527" s="56"/>
      <c r="E527" s="7"/>
      <c r="F527" s="7"/>
      <c r="G527" s="8"/>
      <c r="H527" s="8"/>
      <c r="I527" s="8"/>
      <c r="J527" s="99"/>
      <c r="K527" s="100"/>
      <c r="L527" s="99"/>
      <c r="M527" s="100"/>
      <c r="N527" s="50"/>
      <c r="O527" s="7"/>
      <c r="P527" s="7"/>
      <c r="Q527" s="8"/>
      <c r="R527" s="8"/>
      <c r="S527" s="8"/>
      <c r="T527" s="8"/>
      <c r="U527" s="8"/>
      <c r="V527" s="8"/>
      <c r="W527" s="8"/>
      <c r="X527" s="8"/>
      <c r="Y527" s="8"/>
      <c r="Z527" s="8"/>
    </row>
    <row r="528" spans="1:26" ht="11.25" customHeight="1" x14ac:dyDescent="0.2">
      <c r="A528" s="89"/>
      <c r="B528" s="95"/>
      <c r="C528" s="56"/>
      <c r="D528" s="56"/>
      <c r="E528" s="7"/>
      <c r="F528" s="7"/>
      <c r="G528" s="8"/>
      <c r="H528" s="8"/>
      <c r="I528" s="8"/>
      <c r="J528" s="99"/>
      <c r="K528" s="100"/>
      <c r="L528" s="99"/>
      <c r="M528" s="100"/>
      <c r="N528" s="50"/>
      <c r="O528" s="7"/>
      <c r="P528" s="7"/>
      <c r="Q528" s="8"/>
      <c r="R528" s="8"/>
      <c r="S528" s="8"/>
      <c r="T528" s="8"/>
      <c r="U528" s="8"/>
      <c r="V528" s="8"/>
      <c r="W528" s="8"/>
      <c r="X528" s="8"/>
      <c r="Y528" s="8"/>
      <c r="Z528" s="8"/>
    </row>
    <row r="529" spans="1:26" ht="11.25" customHeight="1" x14ac:dyDescent="0.2">
      <c r="A529" s="89"/>
      <c r="B529" s="95"/>
      <c r="C529" s="56"/>
      <c r="D529" s="56"/>
      <c r="E529" s="7"/>
      <c r="F529" s="7"/>
      <c r="G529" s="8"/>
      <c r="H529" s="8"/>
      <c r="I529" s="8"/>
      <c r="J529" s="99"/>
      <c r="K529" s="100"/>
      <c r="L529" s="99"/>
      <c r="M529" s="100"/>
      <c r="N529" s="50"/>
      <c r="O529" s="7"/>
      <c r="P529" s="7"/>
      <c r="Q529" s="8"/>
      <c r="R529" s="8"/>
      <c r="S529" s="8"/>
      <c r="T529" s="8"/>
      <c r="U529" s="8"/>
      <c r="V529" s="8"/>
      <c r="W529" s="8"/>
      <c r="X529" s="8"/>
      <c r="Y529" s="8"/>
      <c r="Z529" s="8"/>
    </row>
    <row r="530" spans="1:26" ht="11.25" customHeight="1" x14ac:dyDescent="0.2">
      <c r="A530" s="89"/>
      <c r="B530" s="95"/>
      <c r="C530" s="56"/>
      <c r="D530" s="56"/>
      <c r="E530" s="7"/>
      <c r="F530" s="7"/>
      <c r="G530" s="8"/>
      <c r="H530" s="8"/>
      <c r="I530" s="8"/>
      <c r="J530" s="99"/>
      <c r="K530" s="100"/>
      <c r="L530" s="99"/>
      <c r="M530" s="100"/>
      <c r="N530" s="50"/>
      <c r="O530" s="7"/>
      <c r="P530" s="7"/>
      <c r="Q530" s="8"/>
      <c r="R530" s="8"/>
      <c r="S530" s="8"/>
      <c r="T530" s="8"/>
      <c r="U530" s="8"/>
      <c r="V530" s="8"/>
      <c r="W530" s="8"/>
      <c r="X530" s="8"/>
      <c r="Y530" s="8"/>
      <c r="Z530" s="8"/>
    </row>
    <row r="531" spans="1:26" ht="11.25" customHeight="1" x14ac:dyDescent="0.2">
      <c r="A531" s="89"/>
      <c r="B531" s="95"/>
      <c r="C531" s="56"/>
      <c r="D531" s="56"/>
      <c r="E531" s="7"/>
      <c r="F531" s="7"/>
      <c r="G531" s="8"/>
      <c r="H531" s="8"/>
      <c r="I531" s="8"/>
      <c r="J531" s="99"/>
      <c r="K531" s="100"/>
      <c r="L531" s="99"/>
      <c r="M531" s="100"/>
      <c r="N531" s="50"/>
      <c r="O531" s="7"/>
      <c r="P531" s="7"/>
      <c r="Q531" s="8"/>
      <c r="R531" s="8"/>
      <c r="S531" s="8"/>
      <c r="T531" s="8"/>
      <c r="U531" s="8"/>
      <c r="V531" s="8"/>
      <c r="W531" s="8"/>
      <c r="X531" s="8"/>
      <c r="Y531" s="8"/>
      <c r="Z531" s="8"/>
    </row>
    <row r="532" spans="1:26" ht="11.25" customHeight="1" x14ac:dyDescent="0.2">
      <c r="A532" s="89"/>
      <c r="B532" s="95"/>
      <c r="C532" s="56"/>
      <c r="D532" s="56"/>
      <c r="E532" s="7"/>
      <c r="F532" s="7"/>
      <c r="G532" s="8"/>
      <c r="H532" s="8"/>
      <c r="I532" s="8"/>
      <c r="J532" s="99"/>
      <c r="K532" s="100"/>
      <c r="L532" s="99"/>
      <c r="M532" s="100"/>
      <c r="N532" s="50"/>
      <c r="O532" s="7"/>
      <c r="P532" s="7"/>
      <c r="Q532" s="8"/>
      <c r="R532" s="8"/>
      <c r="S532" s="8"/>
      <c r="T532" s="8"/>
      <c r="U532" s="8"/>
      <c r="V532" s="8"/>
      <c r="W532" s="8"/>
      <c r="X532" s="8"/>
      <c r="Y532" s="8"/>
      <c r="Z532" s="8"/>
    </row>
    <row r="533" spans="1:26" ht="11.25" customHeight="1" x14ac:dyDescent="0.2">
      <c r="A533" s="89"/>
      <c r="B533" s="95"/>
      <c r="C533" s="56"/>
      <c r="D533" s="56"/>
      <c r="E533" s="7"/>
      <c r="F533" s="7"/>
      <c r="G533" s="8"/>
      <c r="H533" s="8"/>
      <c r="I533" s="8"/>
      <c r="J533" s="99"/>
      <c r="K533" s="100"/>
      <c r="L533" s="99"/>
      <c r="M533" s="100"/>
      <c r="N533" s="50"/>
      <c r="O533" s="7"/>
      <c r="P533" s="7"/>
      <c r="Q533" s="8"/>
      <c r="R533" s="8"/>
      <c r="S533" s="8"/>
      <c r="T533" s="8"/>
      <c r="U533" s="8"/>
      <c r="V533" s="8"/>
      <c r="W533" s="8"/>
      <c r="X533" s="8"/>
      <c r="Y533" s="8"/>
      <c r="Z533" s="8"/>
    </row>
    <row r="534" spans="1:26" ht="11.25" customHeight="1" x14ac:dyDescent="0.2">
      <c r="A534" s="89"/>
      <c r="B534" s="95"/>
      <c r="C534" s="56"/>
      <c r="D534" s="56"/>
      <c r="E534" s="7"/>
      <c r="F534" s="7"/>
      <c r="G534" s="8"/>
      <c r="H534" s="8"/>
      <c r="I534" s="8"/>
      <c r="J534" s="99"/>
      <c r="K534" s="100"/>
      <c r="L534" s="99"/>
      <c r="M534" s="100"/>
      <c r="N534" s="50"/>
      <c r="O534" s="7"/>
      <c r="P534" s="7"/>
      <c r="Q534" s="8"/>
      <c r="R534" s="8"/>
      <c r="S534" s="8"/>
      <c r="T534" s="8"/>
      <c r="U534" s="8"/>
      <c r="V534" s="8"/>
      <c r="W534" s="8"/>
      <c r="X534" s="8"/>
      <c r="Y534" s="8"/>
      <c r="Z534" s="8"/>
    </row>
    <row r="535" spans="1:26" ht="11.25" customHeight="1" x14ac:dyDescent="0.2">
      <c r="A535" s="89"/>
      <c r="B535" s="95"/>
      <c r="C535" s="56"/>
      <c r="D535" s="56"/>
      <c r="E535" s="7"/>
      <c r="F535" s="7"/>
      <c r="G535" s="8"/>
      <c r="H535" s="8"/>
      <c r="I535" s="8"/>
      <c r="J535" s="99"/>
      <c r="K535" s="100"/>
      <c r="L535" s="99"/>
      <c r="M535" s="100"/>
      <c r="N535" s="50"/>
      <c r="O535" s="7"/>
      <c r="P535" s="7"/>
      <c r="Q535" s="8"/>
      <c r="R535" s="8"/>
      <c r="S535" s="8"/>
      <c r="T535" s="8"/>
      <c r="U535" s="8"/>
      <c r="V535" s="8"/>
      <c r="W535" s="8"/>
      <c r="X535" s="8"/>
      <c r="Y535" s="8"/>
      <c r="Z535" s="8"/>
    </row>
    <row r="536" spans="1:26" ht="11.25" customHeight="1" x14ac:dyDescent="0.2">
      <c r="A536" s="89"/>
      <c r="B536" s="95"/>
      <c r="C536" s="56"/>
      <c r="D536" s="56"/>
      <c r="E536" s="7"/>
      <c r="F536" s="7"/>
      <c r="G536" s="8"/>
      <c r="H536" s="8"/>
      <c r="I536" s="8"/>
      <c r="J536" s="99"/>
      <c r="K536" s="100"/>
      <c r="L536" s="99"/>
      <c r="M536" s="100"/>
      <c r="N536" s="50"/>
      <c r="O536" s="7"/>
      <c r="P536" s="7"/>
      <c r="Q536" s="8"/>
      <c r="R536" s="8"/>
      <c r="S536" s="8"/>
      <c r="T536" s="8"/>
      <c r="U536" s="8"/>
      <c r="V536" s="8"/>
      <c r="W536" s="8"/>
      <c r="X536" s="8"/>
      <c r="Y536" s="8"/>
      <c r="Z536" s="8"/>
    </row>
    <row r="537" spans="1:26" ht="11.25" customHeight="1" x14ac:dyDescent="0.2">
      <c r="A537" s="89"/>
      <c r="B537" s="95"/>
      <c r="C537" s="56"/>
      <c r="D537" s="56"/>
      <c r="E537" s="7"/>
      <c r="F537" s="7"/>
      <c r="G537" s="8"/>
      <c r="H537" s="8"/>
      <c r="I537" s="8"/>
      <c r="J537" s="99"/>
      <c r="K537" s="100"/>
      <c r="L537" s="99"/>
      <c r="M537" s="100"/>
      <c r="N537" s="50"/>
      <c r="O537" s="7"/>
      <c r="P537" s="7"/>
      <c r="Q537" s="8"/>
      <c r="R537" s="8"/>
      <c r="S537" s="8"/>
      <c r="T537" s="8"/>
      <c r="U537" s="8"/>
      <c r="V537" s="8"/>
      <c r="W537" s="8"/>
      <c r="X537" s="8"/>
      <c r="Y537" s="8"/>
      <c r="Z537" s="8"/>
    </row>
    <row r="538" spans="1:26" ht="11.25" customHeight="1" x14ac:dyDescent="0.2">
      <c r="A538" s="89"/>
      <c r="B538" s="95"/>
      <c r="C538" s="56"/>
      <c r="D538" s="56"/>
      <c r="E538" s="7"/>
      <c r="F538" s="7"/>
      <c r="G538" s="8"/>
      <c r="H538" s="8"/>
      <c r="I538" s="8"/>
      <c r="J538" s="99"/>
      <c r="K538" s="100"/>
      <c r="L538" s="99"/>
      <c r="M538" s="100"/>
      <c r="N538" s="50"/>
      <c r="O538" s="7"/>
      <c r="P538" s="7"/>
      <c r="Q538" s="8"/>
      <c r="R538" s="8"/>
      <c r="S538" s="8"/>
      <c r="T538" s="8"/>
      <c r="U538" s="8"/>
      <c r="V538" s="8"/>
      <c r="W538" s="8"/>
      <c r="X538" s="8"/>
      <c r="Y538" s="8"/>
      <c r="Z538" s="8"/>
    </row>
    <row r="539" spans="1:26" ht="11.25" customHeight="1" x14ac:dyDescent="0.2">
      <c r="A539" s="89"/>
      <c r="B539" s="95"/>
      <c r="C539" s="56"/>
      <c r="D539" s="56"/>
      <c r="E539" s="7"/>
      <c r="F539" s="7"/>
      <c r="G539" s="8"/>
      <c r="H539" s="8"/>
      <c r="I539" s="8"/>
      <c r="J539" s="99"/>
      <c r="K539" s="100"/>
      <c r="L539" s="99"/>
      <c r="M539" s="100"/>
      <c r="N539" s="50"/>
      <c r="O539" s="7"/>
      <c r="P539" s="7"/>
      <c r="Q539" s="8"/>
      <c r="R539" s="8"/>
      <c r="S539" s="8"/>
      <c r="T539" s="8"/>
      <c r="U539" s="8"/>
      <c r="V539" s="8"/>
      <c r="W539" s="8"/>
      <c r="X539" s="8"/>
      <c r="Y539" s="8"/>
      <c r="Z539" s="8"/>
    </row>
    <row r="540" spans="1:26" ht="11.25" customHeight="1" x14ac:dyDescent="0.2">
      <c r="A540" s="89"/>
      <c r="B540" s="95"/>
      <c r="C540" s="56"/>
      <c r="D540" s="56"/>
      <c r="E540" s="7"/>
      <c r="F540" s="7"/>
      <c r="G540" s="8"/>
      <c r="H540" s="8"/>
      <c r="I540" s="8"/>
      <c r="J540" s="99"/>
      <c r="K540" s="100"/>
      <c r="L540" s="99"/>
      <c r="M540" s="100"/>
      <c r="N540" s="50"/>
      <c r="O540" s="7"/>
      <c r="P540" s="7"/>
      <c r="Q540" s="8"/>
      <c r="R540" s="8"/>
      <c r="S540" s="8"/>
      <c r="T540" s="8"/>
      <c r="U540" s="8"/>
      <c r="V540" s="8"/>
      <c r="W540" s="8"/>
      <c r="X540" s="8"/>
      <c r="Y540" s="8"/>
      <c r="Z540" s="8"/>
    </row>
    <row r="541" spans="1:26" ht="11.25" customHeight="1" x14ac:dyDescent="0.2">
      <c r="A541" s="89"/>
      <c r="B541" s="95"/>
      <c r="C541" s="56"/>
      <c r="D541" s="56"/>
      <c r="E541" s="7"/>
      <c r="F541" s="7"/>
      <c r="G541" s="8"/>
      <c r="H541" s="8"/>
      <c r="I541" s="8"/>
      <c r="J541" s="99"/>
      <c r="K541" s="100"/>
      <c r="L541" s="99"/>
      <c r="M541" s="100"/>
      <c r="N541" s="50"/>
      <c r="O541" s="7"/>
      <c r="P541" s="7"/>
      <c r="Q541" s="8"/>
      <c r="R541" s="8"/>
      <c r="S541" s="8"/>
      <c r="T541" s="8"/>
      <c r="U541" s="8"/>
      <c r="V541" s="8"/>
      <c r="W541" s="8"/>
      <c r="X541" s="8"/>
      <c r="Y541" s="8"/>
      <c r="Z541" s="8"/>
    </row>
    <row r="542" spans="1:26" ht="11.25" customHeight="1" x14ac:dyDescent="0.2">
      <c r="A542" s="89"/>
      <c r="B542" s="95"/>
      <c r="C542" s="56"/>
      <c r="D542" s="56"/>
      <c r="E542" s="7"/>
      <c r="F542" s="7"/>
      <c r="G542" s="8"/>
      <c r="H542" s="8"/>
      <c r="I542" s="8"/>
      <c r="J542" s="99"/>
      <c r="K542" s="100"/>
      <c r="L542" s="99"/>
      <c r="M542" s="100"/>
      <c r="N542" s="50"/>
      <c r="O542" s="7"/>
      <c r="P542" s="7"/>
      <c r="Q542" s="8"/>
      <c r="R542" s="8"/>
      <c r="S542" s="8"/>
      <c r="T542" s="8"/>
      <c r="U542" s="8"/>
      <c r="V542" s="8"/>
      <c r="W542" s="8"/>
      <c r="X542" s="8"/>
      <c r="Y542" s="8"/>
      <c r="Z542" s="8"/>
    </row>
    <row r="543" spans="1:26" ht="11.25" customHeight="1" x14ac:dyDescent="0.2">
      <c r="A543" s="89"/>
      <c r="B543" s="95"/>
      <c r="C543" s="56"/>
      <c r="D543" s="56"/>
      <c r="E543" s="7"/>
      <c r="F543" s="7"/>
      <c r="G543" s="8"/>
      <c r="H543" s="8"/>
      <c r="I543" s="8"/>
      <c r="J543" s="99"/>
      <c r="K543" s="100"/>
      <c r="L543" s="99"/>
      <c r="M543" s="100"/>
      <c r="N543" s="50"/>
      <c r="O543" s="7"/>
      <c r="P543" s="7"/>
      <c r="Q543" s="8"/>
      <c r="R543" s="8"/>
      <c r="S543" s="8"/>
      <c r="T543" s="8"/>
      <c r="U543" s="8"/>
      <c r="V543" s="8"/>
      <c r="W543" s="8"/>
      <c r="X543" s="8"/>
      <c r="Y543" s="8"/>
      <c r="Z543" s="8"/>
    </row>
    <row r="544" spans="1:26" ht="11.25" customHeight="1" x14ac:dyDescent="0.2">
      <c r="A544" s="89"/>
      <c r="B544" s="95"/>
      <c r="C544" s="56"/>
      <c r="D544" s="56"/>
      <c r="E544" s="7"/>
      <c r="F544" s="7"/>
      <c r="G544" s="8"/>
      <c r="H544" s="8"/>
      <c r="I544" s="8"/>
      <c r="J544" s="99"/>
      <c r="K544" s="100"/>
      <c r="L544" s="99"/>
      <c r="M544" s="100"/>
      <c r="N544" s="50"/>
      <c r="O544" s="7"/>
      <c r="P544" s="7"/>
      <c r="Q544" s="8"/>
      <c r="R544" s="8"/>
      <c r="S544" s="8"/>
      <c r="T544" s="8"/>
      <c r="U544" s="8"/>
      <c r="V544" s="8"/>
      <c r="W544" s="8"/>
      <c r="X544" s="8"/>
      <c r="Y544" s="8"/>
      <c r="Z544" s="8"/>
    </row>
    <row r="545" spans="1:26" ht="11.25" customHeight="1" x14ac:dyDescent="0.2">
      <c r="A545" s="89"/>
      <c r="B545" s="95"/>
      <c r="C545" s="56"/>
      <c r="D545" s="56"/>
      <c r="E545" s="7"/>
      <c r="F545" s="7"/>
      <c r="G545" s="8"/>
      <c r="H545" s="8"/>
      <c r="I545" s="8"/>
      <c r="J545" s="99"/>
      <c r="K545" s="100"/>
      <c r="L545" s="99"/>
      <c r="M545" s="100"/>
      <c r="N545" s="50"/>
      <c r="O545" s="7"/>
      <c r="P545" s="7"/>
      <c r="Q545" s="8"/>
      <c r="R545" s="8"/>
      <c r="S545" s="8"/>
      <c r="T545" s="8"/>
      <c r="U545" s="8"/>
      <c r="V545" s="8"/>
      <c r="W545" s="8"/>
      <c r="X545" s="8"/>
      <c r="Y545" s="8"/>
      <c r="Z545" s="8"/>
    </row>
    <row r="546" spans="1:26" ht="11.25" customHeight="1" x14ac:dyDescent="0.2">
      <c r="A546" s="89"/>
      <c r="B546" s="95"/>
      <c r="C546" s="56"/>
      <c r="D546" s="56"/>
      <c r="E546" s="7"/>
      <c r="F546" s="7"/>
      <c r="G546" s="8"/>
      <c r="H546" s="8"/>
      <c r="I546" s="8"/>
      <c r="J546" s="99"/>
      <c r="K546" s="100"/>
      <c r="L546" s="99"/>
      <c r="M546" s="100"/>
      <c r="N546" s="50"/>
      <c r="O546" s="7"/>
      <c r="P546" s="7"/>
      <c r="Q546" s="8"/>
      <c r="R546" s="8"/>
      <c r="S546" s="8"/>
      <c r="T546" s="8"/>
      <c r="U546" s="8"/>
      <c r="V546" s="8"/>
      <c r="W546" s="8"/>
      <c r="X546" s="8"/>
      <c r="Y546" s="8"/>
      <c r="Z546" s="8"/>
    </row>
    <row r="547" spans="1:26" ht="11.25" customHeight="1" x14ac:dyDescent="0.2">
      <c r="A547" s="89"/>
      <c r="B547" s="95"/>
      <c r="C547" s="56"/>
      <c r="D547" s="56"/>
      <c r="E547" s="7"/>
      <c r="F547" s="7"/>
      <c r="G547" s="8"/>
      <c r="H547" s="8"/>
      <c r="I547" s="8"/>
      <c r="J547" s="99"/>
      <c r="K547" s="100"/>
      <c r="L547" s="99"/>
      <c r="M547" s="100"/>
      <c r="N547" s="50"/>
      <c r="O547" s="7"/>
      <c r="P547" s="7"/>
      <c r="Q547" s="8"/>
      <c r="R547" s="8"/>
      <c r="S547" s="8"/>
      <c r="T547" s="8"/>
      <c r="U547" s="8"/>
      <c r="V547" s="8"/>
      <c r="W547" s="8"/>
      <c r="X547" s="8"/>
      <c r="Y547" s="8"/>
      <c r="Z547" s="8"/>
    </row>
    <row r="548" spans="1:26" ht="11.25" customHeight="1" x14ac:dyDescent="0.2">
      <c r="A548" s="89"/>
      <c r="B548" s="95"/>
      <c r="C548" s="56"/>
      <c r="D548" s="56"/>
      <c r="E548" s="7"/>
      <c r="F548" s="7"/>
      <c r="G548" s="8"/>
      <c r="H548" s="8"/>
      <c r="I548" s="8"/>
      <c r="J548" s="99"/>
      <c r="K548" s="100"/>
      <c r="L548" s="99"/>
      <c r="M548" s="100"/>
      <c r="N548" s="50"/>
      <c r="O548" s="7"/>
      <c r="P548" s="7"/>
      <c r="Q548" s="8"/>
      <c r="R548" s="8"/>
      <c r="S548" s="8"/>
      <c r="T548" s="8"/>
      <c r="U548" s="8"/>
      <c r="V548" s="8"/>
      <c r="W548" s="8"/>
      <c r="X548" s="8"/>
      <c r="Y548" s="8"/>
      <c r="Z548" s="8"/>
    </row>
    <row r="549" spans="1:26" ht="11.25" customHeight="1" x14ac:dyDescent="0.2">
      <c r="A549" s="89"/>
      <c r="B549" s="95"/>
      <c r="C549" s="56"/>
      <c r="D549" s="56"/>
      <c r="E549" s="7"/>
      <c r="F549" s="7"/>
      <c r="G549" s="8"/>
      <c r="H549" s="8"/>
      <c r="I549" s="8"/>
      <c r="J549" s="99"/>
      <c r="K549" s="100"/>
      <c r="L549" s="99"/>
      <c r="M549" s="100"/>
      <c r="N549" s="50"/>
      <c r="O549" s="7"/>
      <c r="P549" s="7"/>
      <c r="Q549" s="8"/>
      <c r="R549" s="8"/>
      <c r="S549" s="8"/>
      <c r="T549" s="8"/>
      <c r="U549" s="8"/>
      <c r="V549" s="8"/>
      <c r="W549" s="8"/>
      <c r="X549" s="8"/>
      <c r="Y549" s="8"/>
      <c r="Z549" s="8"/>
    </row>
    <row r="550" spans="1:26" ht="11.25" customHeight="1" x14ac:dyDescent="0.2">
      <c r="A550" s="89"/>
      <c r="B550" s="95"/>
      <c r="C550" s="56"/>
      <c r="D550" s="56"/>
      <c r="E550" s="7"/>
      <c r="F550" s="7"/>
      <c r="G550" s="8"/>
      <c r="H550" s="8"/>
      <c r="I550" s="8"/>
      <c r="J550" s="99"/>
      <c r="K550" s="100"/>
      <c r="L550" s="99"/>
      <c r="M550" s="100"/>
      <c r="N550" s="50"/>
      <c r="O550" s="7"/>
      <c r="P550" s="7"/>
      <c r="Q550" s="8"/>
      <c r="R550" s="8"/>
      <c r="S550" s="8"/>
      <c r="T550" s="8"/>
      <c r="U550" s="8"/>
      <c r="V550" s="8"/>
      <c r="W550" s="8"/>
      <c r="X550" s="8"/>
      <c r="Y550" s="8"/>
      <c r="Z550" s="8"/>
    </row>
    <row r="551" spans="1:26" ht="11.25" customHeight="1" x14ac:dyDescent="0.2">
      <c r="A551" s="89"/>
      <c r="B551" s="95"/>
      <c r="C551" s="56"/>
      <c r="D551" s="56"/>
      <c r="E551" s="7"/>
      <c r="F551" s="7"/>
      <c r="G551" s="8"/>
      <c r="H551" s="8"/>
      <c r="I551" s="8"/>
      <c r="J551" s="99"/>
      <c r="K551" s="100"/>
      <c r="L551" s="99"/>
      <c r="M551" s="100"/>
      <c r="N551" s="50"/>
      <c r="O551" s="7"/>
      <c r="P551" s="7"/>
      <c r="Q551" s="8"/>
      <c r="R551" s="8"/>
      <c r="S551" s="8"/>
      <c r="T551" s="8"/>
      <c r="U551" s="8"/>
      <c r="V551" s="8"/>
      <c r="W551" s="8"/>
      <c r="X551" s="8"/>
      <c r="Y551" s="8"/>
      <c r="Z551" s="8"/>
    </row>
    <row r="552" spans="1:26" ht="11.25" customHeight="1" x14ac:dyDescent="0.2">
      <c r="A552" s="89"/>
      <c r="B552" s="95"/>
      <c r="C552" s="56"/>
      <c r="D552" s="56"/>
      <c r="E552" s="7"/>
      <c r="F552" s="7"/>
      <c r="G552" s="8"/>
      <c r="H552" s="8"/>
      <c r="I552" s="8"/>
      <c r="J552" s="99"/>
      <c r="K552" s="100"/>
      <c r="L552" s="99"/>
      <c r="M552" s="100"/>
      <c r="N552" s="50"/>
      <c r="O552" s="7"/>
      <c r="P552" s="7"/>
      <c r="Q552" s="8"/>
      <c r="R552" s="8"/>
      <c r="S552" s="8"/>
      <c r="T552" s="8"/>
      <c r="U552" s="8"/>
      <c r="V552" s="8"/>
      <c r="W552" s="8"/>
      <c r="X552" s="8"/>
      <c r="Y552" s="8"/>
      <c r="Z552" s="8"/>
    </row>
    <row r="553" spans="1:26" ht="11.25" customHeight="1" x14ac:dyDescent="0.2">
      <c r="A553" s="89"/>
      <c r="B553" s="95"/>
      <c r="C553" s="56"/>
      <c r="D553" s="56"/>
      <c r="E553" s="7"/>
      <c r="F553" s="7"/>
      <c r="G553" s="8"/>
      <c r="H553" s="8"/>
      <c r="I553" s="8"/>
      <c r="J553" s="99"/>
      <c r="K553" s="100"/>
      <c r="L553" s="99"/>
      <c r="M553" s="100"/>
      <c r="N553" s="50"/>
      <c r="O553" s="7"/>
      <c r="P553" s="7"/>
      <c r="Q553" s="8"/>
      <c r="R553" s="8"/>
      <c r="S553" s="8"/>
      <c r="T553" s="8"/>
      <c r="U553" s="8"/>
      <c r="V553" s="8"/>
      <c r="W553" s="8"/>
      <c r="X553" s="8"/>
      <c r="Y553" s="8"/>
      <c r="Z553" s="8"/>
    </row>
    <row r="554" spans="1:26" ht="11.25" customHeight="1" x14ac:dyDescent="0.2">
      <c r="A554" s="89"/>
      <c r="B554" s="95"/>
      <c r="C554" s="56"/>
      <c r="D554" s="56"/>
      <c r="E554" s="7"/>
      <c r="F554" s="7"/>
      <c r="G554" s="8"/>
      <c r="H554" s="8"/>
      <c r="I554" s="8"/>
      <c r="J554" s="99"/>
      <c r="K554" s="100"/>
      <c r="L554" s="99"/>
      <c r="M554" s="100"/>
      <c r="N554" s="50"/>
      <c r="O554" s="7"/>
      <c r="P554" s="7"/>
      <c r="Q554" s="8"/>
      <c r="R554" s="8"/>
      <c r="S554" s="8"/>
      <c r="T554" s="8"/>
      <c r="U554" s="8"/>
      <c r="V554" s="8"/>
      <c r="W554" s="8"/>
      <c r="X554" s="8"/>
      <c r="Y554" s="8"/>
      <c r="Z554" s="8"/>
    </row>
    <row r="555" spans="1:26" ht="11.25" customHeight="1" x14ac:dyDescent="0.2">
      <c r="A555" s="89"/>
      <c r="B555" s="95"/>
      <c r="C555" s="56"/>
      <c r="D555" s="56"/>
      <c r="E555" s="7"/>
      <c r="F555" s="7"/>
      <c r="G555" s="8"/>
      <c r="H555" s="8"/>
      <c r="I555" s="8"/>
      <c r="J555" s="99"/>
      <c r="K555" s="100"/>
      <c r="L555" s="99"/>
      <c r="M555" s="100"/>
      <c r="N555" s="50"/>
      <c r="O555" s="7"/>
      <c r="P555" s="7"/>
      <c r="Q555" s="8"/>
      <c r="R555" s="8"/>
      <c r="S555" s="8"/>
      <c r="T555" s="8"/>
      <c r="U555" s="8"/>
      <c r="V555" s="8"/>
      <c r="W555" s="8"/>
      <c r="X555" s="8"/>
      <c r="Y555" s="8"/>
      <c r="Z555" s="8"/>
    </row>
    <row r="556" spans="1:26" ht="11.25" customHeight="1" x14ac:dyDescent="0.2">
      <c r="A556" s="89"/>
      <c r="B556" s="95"/>
      <c r="C556" s="56"/>
      <c r="D556" s="56"/>
      <c r="E556" s="7"/>
      <c r="F556" s="7"/>
      <c r="G556" s="8"/>
      <c r="H556" s="8"/>
      <c r="I556" s="8"/>
      <c r="J556" s="99"/>
      <c r="K556" s="100"/>
      <c r="L556" s="99"/>
      <c r="M556" s="100"/>
      <c r="N556" s="50"/>
      <c r="O556" s="7"/>
      <c r="P556" s="7"/>
      <c r="Q556" s="8"/>
      <c r="R556" s="8"/>
      <c r="S556" s="8"/>
      <c r="T556" s="8"/>
      <c r="U556" s="8"/>
      <c r="V556" s="8"/>
      <c r="W556" s="8"/>
      <c r="X556" s="8"/>
      <c r="Y556" s="8"/>
      <c r="Z556" s="8"/>
    </row>
    <row r="557" spans="1:26" ht="11.25" customHeight="1" x14ac:dyDescent="0.2">
      <c r="A557" s="89"/>
      <c r="B557" s="95"/>
      <c r="C557" s="56"/>
      <c r="D557" s="56"/>
      <c r="E557" s="7"/>
      <c r="F557" s="7"/>
      <c r="G557" s="8"/>
      <c r="H557" s="8"/>
      <c r="I557" s="8"/>
      <c r="J557" s="99"/>
      <c r="K557" s="100"/>
      <c r="L557" s="99"/>
      <c r="M557" s="100"/>
      <c r="N557" s="50"/>
      <c r="O557" s="7"/>
      <c r="P557" s="7"/>
      <c r="Q557" s="8"/>
      <c r="R557" s="8"/>
      <c r="S557" s="8"/>
      <c r="T557" s="8"/>
      <c r="U557" s="8"/>
      <c r="V557" s="8"/>
      <c r="W557" s="8"/>
      <c r="X557" s="8"/>
      <c r="Y557" s="8"/>
      <c r="Z557" s="8"/>
    </row>
    <row r="558" spans="1:26" ht="11.25" customHeight="1" x14ac:dyDescent="0.2">
      <c r="A558" s="89"/>
      <c r="B558" s="95"/>
      <c r="C558" s="56"/>
      <c r="D558" s="56"/>
      <c r="E558" s="7"/>
      <c r="F558" s="7"/>
      <c r="G558" s="8"/>
      <c r="H558" s="8"/>
      <c r="I558" s="8"/>
      <c r="J558" s="99"/>
      <c r="K558" s="100"/>
      <c r="L558" s="99"/>
      <c r="M558" s="100"/>
      <c r="N558" s="50"/>
      <c r="O558" s="7"/>
      <c r="P558" s="7"/>
      <c r="Q558" s="8"/>
      <c r="R558" s="8"/>
      <c r="S558" s="8"/>
      <c r="T558" s="8"/>
      <c r="U558" s="8"/>
      <c r="V558" s="8"/>
      <c r="W558" s="8"/>
      <c r="X558" s="8"/>
      <c r="Y558" s="8"/>
      <c r="Z558" s="8"/>
    </row>
    <row r="559" spans="1:26" ht="11.25" customHeight="1" x14ac:dyDescent="0.2">
      <c r="A559" s="89"/>
      <c r="B559" s="95"/>
      <c r="C559" s="56"/>
      <c r="D559" s="56"/>
      <c r="E559" s="7"/>
      <c r="F559" s="7"/>
      <c r="G559" s="8"/>
      <c r="H559" s="8"/>
      <c r="I559" s="8"/>
      <c r="J559" s="99"/>
      <c r="K559" s="100"/>
      <c r="L559" s="99"/>
      <c r="M559" s="100"/>
      <c r="N559" s="50"/>
      <c r="O559" s="7"/>
      <c r="P559" s="7"/>
      <c r="Q559" s="8"/>
      <c r="R559" s="8"/>
      <c r="S559" s="8"/>
      <c r="T559" s="8"/>
      <c r="U559" s="8"/>
      <c r="V559" s="8"/>
      <c r="W559" s="8"/>
      <c r="X559" s="8"/>
      <c r="Y559" s="8"/>
      <c r="Z559" s="8"/>
    </row>
    <row r="560" spans="1:26" ht="11.25" customHeight="1" x14ac:dyDescent="0.2">
      <c r="A560" s="89"/>
      <c r="B560" s="95"/>
      <c r="C560" s="56"/>
      <c r="D560" s="56"/>
      <c r="E560" s="7"/>
      <c r="F560" s="7"/>
      <c r="G560" s="8"/>
      <c r="H560" s="8"/>
      <c r="I560" s="8"/>
      <c r="J560" s="99"/>
      <c r="K560" s="100"/>
      <c r="L560" s="99"/>
      <c r="M560" s="100"/>
      <c r="N560" s="50"/>
      <c r="O560" s="7"/>
      <c r="P560" s="7"/>
      <c r="Q560" s="8"/>
      <c r="R560" s="8"/>
      <c r="S560" s="8"/>
      <c r="T560" s="8"/>
      <c r="U560" s="8"/>
      <c r="V560" s="8"/>
      <c r="W560" s="8"/>
      <c r="X560" s="8"/>
      <c r="Y560" s="8"/>
      <c r="Z560" s="8"/>
    </row>
    <row r="561" spans="1:26" ht="11.25" customHeight="1" x14ac:dyDescent="0.2">
      <c r="A561" s="89"/>
      <c r="B561" s="95"/>
      <c r="C561" s="56"/>
      <c r="D561" s="56"/>
      <c r="E561" s="7"/>
      <c r="F561" s="7"/>
      <c r="G561" s="8"/>
      <c r="H561" s="8"/>
      <c r="I561" s="8"/>
      <c r="J561" s="99"/>
      <c r="K561" s="100"/>
      <c r="L561" s="99"/>
      <c r="M561" s="100"/>
      <c r="N561" s="50"/>
      <c r="O561" s="7"/>
      <c r="P561" s="7"/>
      <c r="Q561" s="8"/>
      <c r="R561" s="8"/>
      <c r="S561" s="8"/>
      <c r="T561" s="8"/>
      <c r="U561" s="8"/>
      <c r="V561" s="8"/>
      <c r="W561" s="8"/>
      <c r="X561" s="8"/>
      <c r="Y561" s="8"/>
      <c r="Z561" s="8"/>
    </row>
    <row r="562" spans="1:26" ht="11.25" customHeight="1" x14ac:dyDescent="0.2">
      <c r="A562" s="89"/>
      <c r="B562" s="95"/>
      <c r="C562" s="56"/>
      <c r="D562" s="56"/>
      <c r="E562" s="7"/>
      <c r="F562" s="7"/>
      <c r="G562" s="8"/>
      <c r="H562" s="8"/>
      <c r="I562" s="8"/>
      <c r="J562" s="99"/>
      <c r="K562" s="100"/>
      <c r="L562" s="99"/>
      <c r="M562" s="100"/>
      <c r="N562" s="50"/>
      <c r="O562" s="7"/>
      <c r="P562" s="7"/>
      <c r="Q562" s="8"/>
      <c r="R562" s="8"/>
      <c r="S562" s="8"/>
      <c r="T562" s="8"/>
      <c r="U562" s="8"/>
      <c r="V562" s="8"/>
      <c r="W562" s="8"/>
      <c r="X562" s="8"/>
      <c r="Y562" s="8"/>
      <c r="Z562" s="8"/>
    </row>
    <row r="563" spans="1:26" ht="11.25" customHeight="1" x14ac:dyDescent="0.2">
      <c r="A563" s="89"/>
      <c r="B563" s="95"/>
      <c r="C563" s="56"/>
      <c r="D563" s="56"/>
      <c r="E563" s="7"/>
      <c r="F563" s="7"/>
      <c r="G563" s="8"/>
      <c r="H563" s="8"/>
      <c r="I563" s="8"/>
      <c r="J563" s="99"/>
      <c r="K563" s="100"/>
      <c r="L563" s="99"/>
      <c r="M563" s="100"/>
      <c r="N563" s="50"/>
      <c r="O563" s="7"/>
      <c r="P563" s="7"/>
      <c r="Q563" s="8"/>
      <c r="R563" s="8"/>
      <c r="S563" s="8"/>
      <c r="T563" s="8"/>
      <c r="U563" s="8"/>
      <c r="V563" s="8"/>
      <c r="W563" s="8"/>
      <c r="X563" s="8"/>
      <c r="Y563" s="8"/>
      <c r="Z563" s="8"/>
    </row>
    <row r="564" spans="1:26" ht="11.25" customHeight="1" x14ac:dyDescent="0.2">
      <c r="A564" s="89"/>
      <c r="B564" s="95"/>
      <c r="C564" s="56"/>
      <c r="D564" s="56"/>
      <c r="E564" s="7"/>
      <c r="F564" s="7"/>
      <c r="G564" s="8"/>
      <c r="H564" s="8"/>
      <c r="I564" s="8"/>
      <c r="J564" s="99"/>
      <c r="K564" s="100"/>
      <c r="L564" s="99"/>
      <c r="M564" s="100"/>
      <c r="N564" s="50"/>
      <c r="O564" s="7"/>
      <c r="P564" s="7"/>
      <c r="Q564" s="8"/>
      <c r="R564" s="8"/>
      <c r="S564" s="8"/>
      <c r="T564" s="8"/>
      <c r="U564" s="8"/>
      <c r="V564" s="8"/>
      <c r="W564" s="8"/>
      <c r="X564" s="8"/>
      <c r="Y564" s="8"/>
      <c r="Z564" s="8"/>
    </row>
    <row r="565" spans="1:26" ht="11.25" customHeight="1" x14ac:dyDescent="0.2">
      <c r="A565" s="89"/>
      <c r="B565" s="95"/>
      <c r="C565" s="56"/>
      <c r="D565" s="56"/>
      <c r="E565" s="7"/>
      <c r="F565" s="7"/>
      <c r="G565" s="8"/>
      <c r="H565" s="8"/>
      <c r="I565" s="8"/>
      <c r="J565" s="99"/>
      <c r="K565" s="100"/>
      <c r="L565" s="99"/>
      <c r="M565" s="100"/>
      <c r="N565" s="50"/>
      <c r="O565" s="7"/>
      <c r="P565" s="7"/>
      <c r="Q565" s="8"/>
      <c r="R565" s="8"/>
      <c r="S565" s="8"/>
      <c r="T565" s="8"/>
      <c r="U565" s="8"/>
      <c r="V565" s="8"/>
      <c r="W565" s="8"/>
      <c r="X565" s="8"/>
      <c r="Y565" s="8"/>
      <c r="Z565" s="8"/>
    </row>
    <row r="566" spans="1:26" ht="11.25" customHeight="1" x14ac:dyDescent="0.2">
      <c r="A566" s="89"/>
      <c r="B566" s="95"/>
      <c r="C566" s="56"/>
      <c r="D566" s="56"/>
      <c r="E566" s="7"/>
      <c r="F566" s="7"/>
      <c r="G566" s="8"/>
      <c r="H566" s="8"/>
      <c r="I566" s="8"/>
      <c r="J566" s="99"/>
      <c r="K566" s="100"/>
      <c r="L566" s="99"/>
      <c r="M566" s="100"/>
      <c r="N566" s="50"/>
      <c r="O566" s="7"/>
      <c r="P566" s="7"/>
      <c r="Q566" s="8"/>
      <c r="R566" s="8"/>
      <c r="S566" s="8"/>
      <c r="T566" s="8"/>
      <c r="U566" s="8"/>
      <c r="V566" s="8"/>
      <c r="W566" s="8"/>
      <c r="X566" s="8"/>
      <c r="Y566" s="8"/>
      <c r="Z566" s="8"/>
    </row>
    <row r="567" spans="1:26" ht="11.25" customHeight="1" x14ac:dyDescent="0.2">
      <c r="A567" s="89"/>
      <c r="B567" s="95"/>
      <c r="C567" s="56"/>
      <c r="D567" s="56"/>
      <c r="E567" s="7"/>
      <c r="F567" s="7"/>
      <c r="G567" s="8"/>
      <c r="H567" s="8"/>
      <c r="I567" s="8"/>
      <c r="J567" s="99"/>
      <c r="K567" s="100"/>
      <c r="L567" s="99"/>
      <c r="M567" s="100"/>
      <c r="N567" s="50"/>
      <c r="O567" s="7"/>
      <c r="P567" s="7"/>
      <c r="Q567" s="8"/>
      <c r="R567" s="8"/>
      <c r="S567" s="8"/>
      <c r="T567" s="8"/>
      <c r="U567" s="8"/>
      <c r="V567" s="8"/>
      <c r="W567" s="8"/>
      <c r="X567" s="8"/>
      <c r="Y567" s="8"/>
      <c r="Z567" s="8"/>
    </row>
    <row r="568" spans="1:26" ht="11.25" customHeight="1" x14ac:dyDescent="0.2">
      <c r="A568" s="89"/>
      <c r="B568" s="95"/>
      <c r="C568" s="56"/>
      <c r="D568" s="56"/>
      <c r="E568" s="7"/>
      <c r="F568" s="7"/>
      <c r="G568" s="8"/>
      <c r="H568" s="8"/>
      <c r="I568" s="8"/>
      <c r="J568" s="99"/>
      <c r="K568" s="100"/>
      <c r="L568" s="99"/>
      <c r="M568" s="100"/>
      <c r="N568" s="50"/>
      <c r="O568" s="7"/>
      <c r="P568" s="7"/>
      <c r="Q568" s="8"/>
      <c r="R568" s="8"/>
      <c r="S568" s="8"/>
      <c r="T568" s="8"/>
      <c r="U568" s="8"/>
      <c r="V568" s="8"/>
      <c r="W568" s="8"/>
      <c r="X568" s="8"/>
      <c r="Y568" s="8"/>
      <c r="Z568" s="8"/>
    </row>
    <row r="569" spans="1:26" ht="11.25" customHeight="1" x14ac:dyDescent="0.2">
      <c r="A569" s="89"/>
      <c r="B569" s="95"/>
      <c r="C569" s="56"/>
      <c r="D569" s="56"/>
      <c r="E569" s="7"/>
      <c r="F569" s="7"/>
      <c r="G569" s="8"/>
      <c r="H569" s="8"/>
      <c r="I569" s="8"/>
      <c r="J569" s="99"/>
      <c r="K569" s="100"/>
      <c r="L569" s="99"/>
      <c r="M569" s="100"/>
      <c r="N569" s="50"/>
      <c r="O569" s="7"/>
      <c r="P569" s="7"/>
      <c r="Q569" s="8"/>
      <c r="R569" s="8"/>
      <c r="S569" s="8"/>
      <c r="T569" s="8"/>
      <c r="U569" s="8"/>
      <c r="V569" s="8"/>
      <c r="W569" s="8"/>
      <c r="X569" s="8"/>
      <c r="Y569" s="8"/>
      <c r="Z569" s="8"/>
    </row>
    <row r="570" spans="1:26" ht="11.25" customHeight="1" x14ac:dyDescent="0.2">
      <c r="A570" s="89"/>
      <c r="B570" s="95"/>
      <c r="C570" s="56"/>
      <c r="D570" s="56"/>
      <c r="E570" s="7"/>
      <c r="F570" s="7"/>
      <c r="G570" s="8"/>
      <c r="H570" s="8"/>
      <c r="I570" s="8"/>
      <c r="J570" s="99"/>
      <c r="K570" s="100"/>
      <c r="L570" s="99"/>
      <c r="M570" s="100"/>
      <c r="N570" s="50"/>
      <c r="O570" s="7"/>
      <c r="P570" s="7"/>
      <c r="Q570" s="8"/>
      <c r="R570" s="8"/>
      <c r="S570" s="8"/>
      <c r="T570" s="8"/>
      <c r="U570" s="8"/>
      <c r="V570" s="8"/>
      <c r="W570" s="8"/>
      <c r="X570" s="8"/>
      <c r="Y570" s="8"/>
      <c r="Z570" s="8"/>
    </row>
    <row r="571" spans="1:26" ht="11.25" customHeight="1" x14ac:dyDescent="0.2">
      <c r="A571" s="89"/>
      <c r="B571" s="95"/>
      <c r="C571" s="56"/>
      <c r="D571" s="56"/>
      <c r="E571" s="7"/>
      <c r="F571" s="7"/>
      <c r="G571" s="8"/>
      <c r="H571" s="8"/>
      <c r="I571" s="8"/>
      <c r="J571" s="99"/>
      <c r="K571" s="100"/>
      <c r="L571" s="99"/>
      <c r="M571" s="100"/>
      <c r="N571" s="50"/>
      <c r="O571" s="7"/>
      <c r="P571" s="7"/>
      <c r="Q571" s="8"/>
      <c r="R571" s="8"/>
      <c r="S571" s="8"/>
      <c r="T571" s="8"/>
      <c r="U571" s="8"/>
      <c r="V571" s="8"/>
      <c r="W571" s="8"/>
      <c r="X571" s="8"/>
      <c r="Y571" s="8"/>
      <c r="Z571" s="8"/>
    </row>
    <row r="572" spans="1:26" ht="11.25" customHeight="1" x14ac:dyDescent="0.2">
      <c r="A572" s="89"/>
      <c r="B572" s="95"/>
      <c r="C572" s="56"/>
      <c r="D572" s="56"/>
      <c r="E572" s="7"/>
      <c r="F572" s="7"/>
      <c r="G572" s="8"/>
      <c r="H572" s="8"/>
      <c r="I572" s="8"/>
      <c r="J572" s="99"/>
      <c r="K572" s="100"/>
      <c r="L572" s="99"/>
      <c r="M572" s="100"/>
      <c r="N572" s="50"/>
      <c r="O572" s="7"/>
      <c r="P572" s="7"/>
      <c r="Q572" s="8"/>
      <c r="R572" s="8"/>
      <c r="S572" s="8"/>
      <c r="T572" s="8"/>
      <c r="U572" s="8"/>
      <c r="V572" s="8"/>
      <c r="W572" s="8"/>
      <c r="X572" s="8"/>
      <c r="Y572" s="8"/>
      <c r="Z572" s="8"/>
    </row>
    <row r="573" spans="1:26" ht="11.25" customHeight="1" x14ac:dyDescent="0.2">
      <c r="A573" s="89"/>
      <c r="B573" s="95"/>
      <c r="C573" s="56"/>
      <c r="D573" s="56"/>
      <c r="E573" s="7"/>
      <c r="F573" s="7"/>
      <c r="G573" s="8"/>
      <c r="H573" s="8"/>
      <c r="I573" s="8"/>
      <c r="J573" s="99"/>
      <c r="K573" s="100"/>
      <c r="L573" s="99"/>
      <c r="M573" s="100"/>
      <c r="N573" s="50"/>
      <c r="O573" s="7"/>
      <c r="P573" s="7"/>
      <c r="Q573" s="8"/>
      <c r="R573" s="8"/>
      <c r="S573" s="8"/>
      <c r="T573" s="8"/>
      <c r="U573" s="8"/>
      <c r="V573" s="8"/>
      <c r="W573" s="8"/>
      <c r="X573" s="8"/>
      <c r="Y573" s="8"/>
      <c r="Z573" s="8"/>
    </row>
    <row r="574" spans="1:26" ht="11.25" customHeight="1" x14ac:dyDescent="0.2">
      <c r="A574" s="89"/>
      <c r="B574" s="95"/>
      <c r="C574" s="56"/>
      <c r="D574" s="56"/>
      <c r="E574" s="7"/>
      <c r="F574" s="7"/>
      <c r="G574" s="8"/>
      <c r="H574" s="8"/>
      <c r="I574" s="8"/>
      <c r="J574" s="99"/>
      <c r="K574" s="100"/>
      <c r="L574" s="99"/>
      <c r="M574" s="100"/>
      <c r="N574" s="50"/>
      <c r="O574" s="7"/>
      <c r="P574" s="7"/>
      <c r="Q574" s="8"/>
      <c r="R574" s="8"/>
      <c r="S574" s="8"/>
      <c r="T574" s="8"/>
      <c r="U574" s="8"/>
      <c r="V574" s="8"/>
      <c r="W574" s="8"/>
      <c r="X574" s="8"/>
      <c r="Y574" s="8"/>
      <c r="Z574" s="8"/>
    </row>
    <row r="575" spans="1:26" ht="11.25" customHeight="1" x14ac:dyDescent="0.2">
      <c r="A575" s="89"/>
      <c r="B575" s="95"/>
      <c r="C575" s="56"/>
      <c r="D575" s="56"/>
      <c r="E575" s="7"/>
      <c r="F575" s="7"/>
      <c r="G575" s="8"/>
      <c r="H575" s="8"/>
      <c r="I575" s="8"/>
      <c r="J575" s="99"/>
      <c r="K575" s="100"/>
      <c r="L575" s="99"/>
      <c r="M575" s="100"/>
      <c r="N575" s="50"/>
      <c r="O575" s="7"/>
      <c r="P575" s="7"/>
      <c r="Q575" s="8"/>
      <c r="R575" s="8"/>
      <c r="S575" s="8"/>
      <c r="T575" s="8"/>
      <c r="U575" s="8"/>
      <c r="V575" s="8"/>
      <c r="W575" s="8"/>
      <c r="X575" s="8"/>
      <c r="Y575" s="8"/>
      <c r="Z575" s="8"/>
    </row>
    <row r="576" spans="1:26" ht="11.25" customHeight="1" x14ac:dyDescent="0.2">
      <c r="A576" s="89"/>
      <c r="B576" s="95"/>
      <c r="C576" s="56"/>
      <c r="D576" s="56"/>
      <c r="E576" s="7"/>
      <c r="F576" s="7"/>
      <c r="G576" s="8"/>
      <c r="H576" s="8"/>
      <c r="I576" s="8"/>
      <c r="J576" s="99"/>
      <c r="K576" s="100"/>
      <c r="L576" s="99"/>
      <c r="M576" s="100"/>
      <c r="N576" s="50"/>
      <c r="O576" s="7"/>
      <c r="P576" s="7"/>
      <c r="Q576" s="8"/>
      <c r="R576" s="8"/>
      <c r="S576" s="8"/>
      <c r="T576" s="8"/>
      <c r="U576" s="8"/>
      <c r="V576" s="8"/>
      <c r="W576" s="8"/>
      <c r="X576" s="8"/>
      <c r="Y576" s="8"/>
      <c r="Z576" s="8"/>
    </row>
    <row r="577" spans="1:26" ht="11.25" customHeight="1" x14ac:dyDescent="0.2">
      <c r="A577" s="89"/>
      <c r="B577" s="95"/>
      <c r="C577" s="56"/>
      <c r="D577" s="56"/>
      <c r="E577" s="7"/>
      <c r="F577" s="7"/>
      <c r="G577" s="8"/>
      <c r="H577" s="8"/>
      <c r="I577" s="8"/>
      <c r="J577" s="99"/>
      <c r="K577" s="100"/>
      <c r="L577" s="99"/>
      <c r="M577" s="100"/>
      <c r="N577" s="50"/>
      <c r="O577" s="7"/>
      <c r="P577" s="7"/>
      <c r="Q577" s="8"/>
      <c r="R577" s="8"/>
      <c r="S577" s="8"/>
      <c r="T577" s="8"/>
      <c r="U577" s="8"/>
      <c r="V577" s="8"/>
      <c r="W577" s="8"/>
      <c r="X577" s="8"/>
      <c r="Y577" s="8"/>
      <c r="Z577" s="8"/>
    </row>
    <row r="578" spans="1:26" ht="11.25" customHeight="1" x14ac:dyDescent="0.2">
      <c r="A578" s="89"/>
      <c r="B578" s="95"/>
      <c r="C578" s="56"/>
      <c r="D578" s="56"/>
      <c r="E578" s="7"/>
      <c r="F578" s="7"/>
      <c r="G578" s="8"/>
      <c r="H578" s="8"/>
      <c r="I578" s="8"/>
      <c r="J578" s="99"/>
      <c r="K578" s="100"/>
      <c r="L578" s="99"/>
      <c r="M578" s="100"/>
      <c r="N578" s="50"/>
      <c r="O578" s="7"/>
      <c r="P578" s="7"/>
      <c r="Q578" s="8"/>
      <c r="R578" s="8"/>
      <c r="S578" s="8"/>
      <c r="T578" s="8"/>
      <c r="U578" s="8"/>
      <c r="V578" s="8"/>
      <c r="W578" s="8"/>
      <c r="X578" s="8"/>
      <c r="Y578" s="8"/>
      <c r="Z578" s="8"/>
    </row>
    <row r="579" spans="1:26" ht="11.25" customHeight="1" x14ac:dyDescent="0.2">
      <c r="A579" s="89"/>
      <c r="B579" s="95"/>
      <c r="C579" s="56"/>
      <c r="D579" s="56"/>
      <c r="E579" s="7"/>
      <c r="F579" s="7"/>
      <c r="G579" s="8"/>
      <c r="H579" s="8"/>
      <c r="I579" s="8"/>
      <c r="J579" s="99"/>
      <c r="K579" s="100"/>
      <c r="L579" s="99"/>
      <c r="M579" s="100"/>
      <c r="N579" s="50"/>
      <c r="O579" s="7"/>
      <c r="P579" s="7"/>
      <c r="Q579" s="8"/>
      <c r="R579" s="8"/>
      <c r="S579" s="8"/>
      <c r="T579" s="8"/>
      <c r="U579" s="8"/>
      <c r="V579" s="8"/>
      <c r="W579" s="8"/>
      <c r="X579" s="8"/>
      <c r="Y579" s="8"/>
      <c r="Z579" s="8"/>
    </row>
    <row r="580" spans="1:26" ht="11.25" customHeight="1" x14ac:dyDescent="0.2">
      <c r="A580" s="89"/>
      <c r="B580" s="95"/>
      <c r="C580" s="56"/>
      <c r="D580" s="56"/>
      <c r="E580" s="7"/>
      <c r="F580" s="7"/>
      <c r="G580" s="8"/>
      <c r="H580" s="8"/>
      <c r="I580" s="8"/>
      <c r="J580" s="99"/>
      <c r="K580" s="100"/>
      <c r="L580" s="99"/>
      <c r="M580" s="100"/>
      <c r="N580" s="50"/>
      <c r="O580" s="7"/>
      <c r="P580" s="7"/>
      <c r="Q580" s="8"/>
      <c r="R580" s="8"/>
      <c r="S580" s="8"/>
      <c r="T580" s="8"/>
      <c r="U580" s="8"/>
      <c r="V580" s="8"/>
      <c r="W580" s="8"/>
      <c r="X580" s="8"/>
      <c r="Y580" s="8"/>
      <c r="Z580" s="8"/>
    </row>
    <row r="581" spans="1:26" ht="11.25" customHeight="1" x14ac:dyDescent="0.2">
      <c r="A581" s="89"/>
      <c r="B581" s="95"/>
      <c r="C581" s="56"/>
      <c r="D581" s="56"/>
      <c r="E581" s="7"/>
      <c r="F581" s="7"/>
      <c r="G581" s="8"/>
      <c r="H581" s="8"/>
      <c r="I581" s="8"/>
      <c r="J581" s="99"/>
      <c r="K581" s="100"/>
      <c r="L581" s="99"/>
      <c r="M581" s="100"/>
      <c r="N581" s="50"/>
      <c r="O581" s="7"/>
      <c r="P581" s="7"/>
      <c r="Q581" s="8"/>
      <c r="R581" s="8"/>
      <c r="S581" s="8"/>
      <c r="T581" s="8"/>
      <c r="U581" s="8"/>
      <c r="V581" s="8"/>
      <c r="W581" s="8"/>
      <c r="X581" s="8"/>
      <c r="Y581" s="8"/>
      <c r="Z581" s="8"/>
    </row>
    <row r="582" spans="1:26" ht="11.25" customHeight="1" x14ac:dyDescent="0.2">
      <c r="A582" s="89"/>
      <c r="B582" s="95"/>
      <c r="C582" s="56"/>
      <c r="D582" s="56"/>
      <c r="E582" s="7"/>
      <c r="F582" s="7"/>
      <c r="G582" s="8"/>
      <c r="H582" s="8"/>
      <c r="I582" s="8"/>
      <c r="J582" s="99"/>
      <c r="K582" s="100"/>
      <c r="L582" s="99"/>
      <c r="M582" s="100"/>
      <c r="N582" s="50"/>
      <c r="O582" s="7"/>
      <c r="P582" s="7"/>
      <c r="Q582" s="8"/>
      <c r="R582" s="8"/>
      <c r="S582" s="8"/>
      <c r="T582" s="8"/>
      <c r="U582" s="8"/>
      <c r="V582" s="8"/>
      <c r="W582" s="8"/>
      <c r="X582" s="8"/>
      <c r="Y582" s="8"/>
      <c r="Z582" s="8"/>
    </row>
    <row r="583" spans="1:26" ht="11.25" customHeight="1" x14ac:dyDescent="0.2">
      <c r="A583" s="89"/>
      <c r="B583" s="95"/>
      <c r="C583" s="56"/>
      <c r="D583" s="56"/>
      <c r="E583" s="7"/>
      <c r="F583" s="7"/>
      <c r="G583" s="8"/>
      <c r="H583" s="8"/>
      <c r="I583" s="8"/>
      <c r="J583" s="99"/>
      <c r="K583" s="100"/>
      <c r="L583" s="99"/>
      <c r="M583" s="100"/>
      <c r="N583" s="50"/>
      <c r="O583" s="7"/>
      <c r="P583" s="7"/>
      <c r="Q583" s="8"/>
      <c r="R583" s="8"/>
      <c r="S583" s="8"/>
      <c r="T583" s="8"/>
      <c r="U583" s="8"/>
      <c r="V583" s="8"/>
      <c r="W583" s="8"/>
      <c r="X583" s="8"/>
      <c r="Y583" s="8"/>
      <c r="Z583" s="8"/>
    </row>
    <row r="584" spans="1:26" ht="11.25" customHeight="1" x14ac:dyDescent="0.2">
      <c r="A584" s="89"/>
      <c r="B584" s="95"/>
      <c r="C584" s="56"/>
      <c r="D584" s="56"/>
      <c r="E584" s="7"/>
      <c r="F584" s="7"/>
      <c r="G584" s="8"/>
      <c r="H584" s="8"/>
      <c r="I584" s="8"/>
      <c r="J584" s="99"/>
      <c r="K584" s="100"/>
      <c r="L584" s="99"/>
      <c r="M584" s="100"/>
      <c r="N584" s="50"/>
      <c r="O584" s="7"/>
      <c r="P584" s="7"/>
      <c r="Q584" s="8"/>
      <c r="R584" s="8"/>
      <c r="S584" s="8"/>
      <c r="T584" s="8"/>
      <c r="U584" s="8"/>
      <c r="V584" s="8"/>
      <c r="W584" s="8"/>
      <c r="X584" s="8"/>
      <c r="Y584" s="8"/>
      <c r="Z584" s="8"/>
    </row>
    <row r="585" spans="1:26" ht="11.25" customHeight="1" x14ac:dyDescent="0.2">
      <c r="A585" s="89"/>
      <c r="B585" s="95"/>
      <c r="C585" s="56"/>
      <c r="D585" s="56"/>
      <c r="E585" s="7"/>
      <c r="F585" s="7"/>
      <c r="G585" s="8"/>
      <c r="H585" s="8"/>
      <c r="I585" s="8"/>
      <c r="J585" s="99"/>
      <c r="K585" s="100"/>
      <c r="L585" s="99"/>
      <c r="M585" s="100"/>
      <c r="N585" s="50"/>
      <c r="O585" s="7"/>
      <c r="P585" s="7"/>
      <c r="Q585" s="8"/>
      <c r="R585" s="8"/>
      <c r="S585" s="8"/>
      <c r="T585" s="8"/>
      <c r="U585" s="8"/>
      <c r="V585" s="8"/>
      <c r="W585" s="8"/>
      <c r="X585" s="8"/>
      <c r="Y585" s="8"/>
      <c r="Z585" s="8"/>
    </row>
    <row r="586" spans="1:26" ht="11.25" customHeight="1" x14ac:dyDescent="0.2">
      <c r="A586" s="89"/>
      <c r="B586" s="95"/>
      <c r="C586" s="56"/>
      <c r="D586" s="56"/>
      <c r="E586" s="7"/>
      <c r="F586" s="7"/>
      <c r="G586" s="8"/>
      <c r="H586" s="8"/>
      <c r="I586" s="8"/>
      <c r="J586" s="99"/>
      <c r="K586" s="100"/>
      <c r="L586" s="99"/>
      <c r="M586" s="100"/>
      <c r="N586" s="50"/>
      <c r="O586" s="7"/>
      <c r="P586" s="7"/>
      <c r="Q586" s="8"/>
      <c r="R586" s="8"/>
      <c r="S586" s="8"/>
      <c r="T586" s="8"/>
      <c r="U586" s="8"/>
      <c r="V586" s="8"/>
      <c r="W586" s="8"/>
      <c r="X586" s="8"/>
      <c r="Y586" s="8"/>
      <c r="Z586" s="8"/>
    </row>
    <row r="587" spans="1:26" ht="11.25" customHeight="1" x14ac:dyDescent="0.2">
      <c r="A587" s="89"/>
      <c r="B587" s="95"/>
      <c r="C587" s="56"/>
      <c r="D587" s="56"/>
      <c r="E587" s="7"/>
      <c r="F587" s="7"/>
      <c r="G587" s="8"/>
      <c r="H587" s="8"/>
      <c r="I587" s="8"/>
      <c r="J587" s="99"/>
      <c r="K587" s="100"/>
      <c r="L587" s="99"/>
      <c r="M587" s="100"/>
      <c r="N587" s="50"/>
      <c r="O587" s="7"/>
      <c r="P587" s="7"/>
      <c r="Q587" s="8"/>
      <c r="R587" s="8"/>
      <c r="S587" s="8"/>
      <c r="T587" s="8"/>
      <c r="U587" s="8"/>
      <c r="V587" s="8"/>
      <c r="W587" s="8"/>
      <c r="X587" s="8"/>
      <c r="Y587" s="8"/>
      <c r="Z587" s="8"/>
    </row>
    <row r="588" spans="1:26" ht="11.25" customHeight="1" x14ac:dyDescent="0.2">
      <c r="A588" s="89"/>
      <c r="B588" s="95"/>
      <c r="C588" s="56"/>
      <c r="D588" s="56"/>
      <c r="E588" s="7"/>
      <c r="F588" s="7"/>
      <c r="G588" s="8"/>
      <c r="H588" s="8"/>
      <c r="I588" s="8"/>
      <c r="J588" s="99"/>
      <c r="K588" s="100"/>
      <c r="L588" s="99"/>
      <c r="M588" s="100"/>
      <c r="N588" s="50"/>
      <c r="O588" s="7"/>
      <c r="P588" s="7"/>
      <c r="Q588" s="8"/>
      <c r="R588" s="8"/>
      <c r="S588" s="8"/>
      <c r="T588" s="8"/>
      <c r="U588" s="8"/>
      <c r="V588" s="8"/>
      <c r="W588" s="8"/>
      <c r="X588" s="8"/>
      <c r="Y588" s="8"/>
      <c r="Z588" s="8"/>
    </row>
    <row r="589" spans="1:26" ht="11.25" customHeight="1" x14ac:dyDescent="0.2">
      <c r="A589" s="89"/>
      <c r="B589" s="95"/>
      <c r="C589" s="56"/>
      <c r="D589" s="56"/>
      <c r="E589" s="7"/>
      <c r="F589" s="7"/>
      <c r="G589" s="8"/>
      <c r="H589" s="8"/>
      <c r="I589" s="8"/>
      <c r="J589" s="99"/>
      <c r="K589" s="100"/>
      <c r="L589" s="99"/>
      <c r="M589" s="100"/>
      <c r="N589" s="50"/>
      <c r="O589" s="7"/>
      <c r="P589" s="7"/>
      <c r="Q589" s="8"/>
      <c r="R589" s="8"/>
      <c r="S589" s="8"/>
      <c r="T589" s="8"/>
      <c r="U589" s="8"/>
      <c r="V589" s="8"/>
      <c r="W589" s="8"/>
      <c r="X589" s="8"/>
      <c r="Y589" s="8"/>
      <c r="Z589" s="8"/>
    </row>
    <row r="590" spans="1:26" ht="11.25" customHeight="1" x14ac:dyDescent="0.2">
      <c r="A590" s="89"/>
      <c r="B590" s="95"/>
      <c r="C590" s="56"/>
      <c r="D590" s="56"/>
      <c r="E590" s="7"/>
      <c r="F590" s="7"/>
      <c r="G590" s="8"/>
      <c r="H590" s="8"/>
      <c r="I590" s="8"/>
      <c r="J590" s="99"/>
      <c r="K590" s="100"/>
      <c r="L590" s="99"/>
      <c r="M590" s="100"/>
      <c r="N590" s="50"/>
      <c r="O590" s="7"/>
      <c r="P590" s="7"/>
      <c r="Q590" s="8"/>
      <c r="R590" s="8"/>
      <c r="S590" s="8"/>
      <c r="T590" s="8"/>
      <c r="U590" s="8"/>
      <c r="V590" s="8"/>
      <c r="W590" s="8"/>
      <c r="X590" s="8"/>
      <c r="Y590" s="8"/>
      <c r="Z590" s="8"/>
    </row>
    <row r="591" spans="1:26" ht="11.25" customHeight="1" x14ac:dyDescent="0.2">
      <c r="A591" s="89"/>
      <c r="B591" s="95"/>
      <c r="C591" s="56"/>
      <c r="D591" s="56"/>
      <c r="E591" s="7"/>
      <c r="F591" s="7"/>
      <c r="G591" s="8"/>
      <c r="H591" s="8"/>
      <c r="I591" s="8"/>
      <c r="J591" s="99"/>
      <c r="K591" s="100"/>
      <c r="L591" s="99"/>
      <c r="M591" s="100"/>
      <c r="N591" s="50"/>
      <c r="O591" s="7"/>
      <c r="P591" s="7"/>
      <c r="Q591" s="8"/>
      <c r="R591" s="8"/>
      <c r="S591" s="8"/>
      <c r="T591" s="8"/>
      <c r="U591" s="8"/>
      <c r="V591" s="8"/>
      <c r="W591" s="8"/>
      <c r="X591" s="8"/>
      <c r="Y591" s="8"/>
      <c r="Z591" s="8"/>
    </row>
    <row r="592" spans="1:26" ht="11.25" customHeight="1" x14ac:dyDescent="0.2">
      <c r="A592" s="89"/>
      <c r="B592" s="95"/>
      <c r="C592" s="56"/>
      <c r="D592" s="56"/>
      <c r="E592" s="7"/>
      <c r="F592" s="7"/>
      <c r="G592" s="8"/>
      <c r="H592" s="8"/>
      <c r="I592" s="8"/>
      <c r="J592" s="99"/>
      <c r="K592" s="100"/>
      <c r="L592" s="99"/>
      <c r="M592" s="100"/>
      <c r="N592" s="50"/>
      <c r="O592" s="7"/>
      <c r="P592" s="7"/>
      <c r="Q592" s="8"/>
      <c r="R592" s="8"/>
      <c r="S592" s="8"/>
      <c r="T592" s="8"/>
      <c r="U592" s="8"/>
      <c r="V592" s="8"/>
      <c r="W592" s="8"/>
      <c r="X592" s="8"/>
      <c r="Y592" s="8"/>
      <c r="Z592" s="8"/>
    </row>
    <row r="593" spans="1:26" ht="11.25" customHeight="1" x14ac:dyDescent="0.2">
      <c r="A593" s="89"/>
      <c r="B593" s="95"/>
      <c r="C593" s="56"/>
      <c r="D593" s="56"/>
      <c r="E593" s="7"/>
      <c r="F593" s="7"/>
      <c r="G593" s="8"/>
      <c r="H593" s="8"/>
      <c r="I593" s="8"/>
      <c r="J593" s="99"/>
      <c r="K593" s="100"/>
      <c r="L593" s="99"/>
      <c r="M593" s="100"/>
      <c r="N593" s="50"/>
      <c r="O593" s="7"/>
      <c r="P593" s="7"/>
      <c r="Q593" s="8"/>
      <c r="R593" s="8"/>
      <c r="S593" s="8"/>
      <c r="T593" s="8"/>
      <c r="U593" s="8"/>
      <c r="V593" s="8"/>
      <c r="W593" s="8"/>
      <c r="X593" s="8"/>
      <c r="Y593" s="8"/>
      <c r="Z593" s="8"/>
    </row>
    <row r="594" spans="1:26" ht="11.25" customHeight="1" x14ac:dyDescent="0.2">
      <c r="A594" s="89"/>
      <c r="B594" s="95"/>
      <c r="C594" s="56"/>
      <c r="D594" s="56"/>
      <c r="E594" s="7"/>
      <c r="F594" s="7"/>
      <c r="G594" s="8"/>
      <c r="H594" s="8"/>
      <c r="I594" s="8"/>
      <c r="J594" s="99"/>
      <c r="K594" s="100"/>
      <c r="L594" s="99"/>
      <c r="M594" s="100"/>
      <c r="N594" s="50"/>
      <c r="O594" s="7"/>
      <c r="P594" s="7"/>
      <c r="Q594" s="8"/>
      <c r="R594" s="8"/>
      <c r="S594" s="8"/>
      <c r="T594" s="8"/>
      <c r="U594" s="8"/>
      <c r="V594" s="8"/>
      <c r="W594" s="8"/>
      <c r="X594" s="8"/>
      <c r="Y594" s="8"/>
      <c r="Z594" s="8"/>
    </row>
    <row r="595" spans="1:26" ht="11.25" customHeight="1" x14ac:dyDescent="0.2">
      <c r="A595" s="89"/>
      <c r="B595" s="95"/>
      <c r="C595" s="56"/>
      <c r="D595" s="56"/>
      <c r="E595" s="7"/>
      <c r="F595" s="7"/>
      <c r="G595" s="8"/>
      <c r="H595" s="8"/>
      <c r="I595" s="8"/>
      <c r="J595" s="99"/>
      <c r="K595" s="100"/>
      <c r="L595" s="99"/>
      <c r="M595" s="100"/>
      <c r="N595" s="50"/>
      <c r="O595" s="7"/>
      <c r="P595" s="7"/>
      <c r="Q595" s="8"/>
      <c r="R595" s="8"/>
      <c r="S595" s="8"/>
      <c r="T595" s="8"/>
      <c r="U595" s="8"/>
      <c r="V595" s="8"/>
      <c r="W595" s="8"/>
      <c r="X595" s="8"/>
      <c r="Y595" s="8"/>
      <c r="Z595" s="8"/>
    </row>
    <row r="596" spans="1:26" ht="11.25" customHeight="1" x14ac:dyDescent="0.2">
      <c r="A596" s="89"/>
      <c r="B596" s="95"/>
      <c r="C596" s="56"/>
      <c r="D596" s="56"/>
      <c r="E596" s="7"/>
      <c r="F596" s="7"/>
      <c r="G596" s="8"/>
      <c r="H596" s="8"/>
      <c r="I596" s="8"/>
      <c r="J596" s="99"/>
      <c r="K596" s="100"/>
      <c r="L596" s="99"/>
      <c r="M596" s="100"/>
      <c r="N596" s="50"/>
      <c r="O596" s="7"/>
      <c r="P596" s="7"/>
      <c r="Q596" s="8"/>
      <c r="R596" s="8"/>
      <c r="S596" s="8"/>
      <c r="T596" s="8"/>
      <c r="U596" s="8"/>
      <c r="V596" s="8"/>
      <c r="W596" s="8"/>
      <c r="X596" s="8"/>
      <c r="Y596" s="8"/>
      <c r="Z596" s="8"/>
    </row>
    <row r="597" spans="1:26" ht="11.25" customHeight="1" x14ac:dyDescent="0.2">
      <c r="A597" s="89"/>
      <c r="B597" s="95"/>
      <c r="C597" s="56"/>
      <c r="D597" s="56"/>
      <c r="E597" s="7"/>
      <c r="F597" s="7"/>
      <c r="G597" s="8"/>
      <c r="H597" s="8"/>
      <c r="I597" s="8"/>
      <c r="J597" s="99"/>
      <c r="K597" s="100"/>
      <c r="L597" s="99"/>
      <c r="M597" s="100"/>
      <c r="N597" s="50"/>
      <c r="O597" s="7"/>
      <c r="P597" s="7"/>
      <c r="Q597" s="8"/>
      <c r="R597" s="8"/>
      <c r="S597" s="8"/>
      <c r="T597" s="8"/>
      <c r="U597" s="8"/>
      <c r="V597" s="8"/>
      <c r="W597" s="8"/>
      <c r="X597" s="8"/>
      <c r="Y597" s="8"/>
      <c r="Z597" s="8"/>
    </row>
    <row r="598" spans="1:26" ht="11.25" customHeight="1" x14ac:dyDescent="0.2">
      <c r="A598" s="89"/>
      <c r="B598" s="95"/>
      <c r="C598" s="56"/>
      <c r="D598" s="56"/>
      <c r="E598" s="7"/>
      <c r="F598" s="7"/>
      <c r="G598" s="8"/>
      <c r="H598" s="8"/>
      <c r="I598" s="8"/>
      <c r="J598" s="99"/>
      <c r="K598" s="100"/>
      <c r="L598" s="99"/>
      <c r="M598" s="100"/>
      <c r="N598" s="50"/>
      <c r="O598" s="7"/>
      <c r="P598" s="7"/>
      <c r="Q598" s="8"/>
      <c r="R598" s="8"/>
      <c r="S598" s="8"/>
      <c r="T598" s="8"/>
      <c r="U598" s="8"/>
      <c r="V598" s="8"/>
      <c r="W598" s="8"/>
      <c r="X598" s="8"/>
      <c r="Y598" s="8"/>
      <c r="Z598" s="8"/>
    </row>
    <row r="599" spans="1:26" ht="11.25" customHeight="1" x14ac:dyDescent="0.2">
      <c r="A599" s="89"/>
      <c r="B599" s="95"/>
      <c r="C599" s="56"/>
      <c r="D599" s="56"/>
      <c r="E599" s="7"/>
      <c r="F599" s="7"/>
      <c r="G599" s="8"/>
      <c r="H599" s="8"/>
      <c r="I599" s="8"/>
      <c r="J599" s="99"/>
      <c r="K599" s="100"/>
      <c r="L599" s="99"/>
      <c r="M599" s="100"/>
      <c r="N599" s="50"/>
      <c r="O599" s="7"/>
      <c r="P599" s="7"/>
      <c r="Q599" s="8"/>
      <c r="R599" s="8"/>
      <c r="S599" s="8"/>
      <c r="T599" s="8"/>
      <c r="U599" s="8"/>
      <c r="V599" s="8"/>
      <c r="W599" s="8"/>
      <c r="X599" s="8"/>
      <c r="Y599" s="8"/>
      <c r="Z599" s="8"/>
    </row>
    <row r="600" spans="1:26" ht="11.25" customHeight="1" x14ac:dyDescent="0.2">
      <c r="A600" s="89"/>
      <c r="B600" s="95"/>
      <c r="C600" s="56"/>
      <c r="D600" s="56"/>
      <c r="E600" s="7"/>
      <c r="F600" s="7"/>
      <c r="G600" s="8"/>
      <c r="H600" s="8"/>
      <c r="I600" s="8"/>
      <c r="J600" s="99"/>
      <c r="K600" s="100"/>
      <c r="L600" s="99"/>
      <c r="M600" s="100"/>
      <c r="N600" s="50"/>
      <c r="O600" s="7"/>
      <c r="P600" s="7"/>
      <c r="Q600" s="8"/>
      <c r="R600" s="8"/>
      <c r="S600" s="8"/>
      <c r="T600" s="8"/>
      <c r="U600" s="8"/>
      <c r="V600" s="8"/>
      <c r="W600" s="8"/>
      <c r="X600" s="8"/>
      <c r="Y600" s="8"/>
      <c r="Z600" s="8"/>
    </row>
    <row r="601" spans="1:26" ht="11.25" customHeight="1" x14ac:dyDescent="0.2">
      <c r="A601" s="89"/>
      <c r="B601" s="95"/>
      <c r="C601" s="56"/>
      <c r="D601" s="56"/>
      <c r="E601" s="7"/>
      <c r="F601" s="7"/>
      <c r="G601" s="8"/>
      <c r="H601" s="8"/>
      <c r="I601" s="8"/>
      <c r="J601" s="99"/>
      <c r="K601" s="100"/>
      <c r="L601" s="99"/>
      <c r="M601" s="100"/>
      <c r="N601" s="50"/>
      <c r="O601" s="7"/>
      <c r="P601" s="7"/>
      <c r="Q601" s="8"/>
      <c r="R601" s="8"/>
      <c r="S601" s="8"/>
      <c r="T601" s="8"/>
      <c r="U601" s="8"/>
      <c r="V601" s="8"/>
      <c r="W601" s="8"/>
      <c r="X601" s="8"/>
      <c r="Y601" s="8"/>
      <c r="Z601" s="8"/>
    </row>
    <row r="602" spans="1:26" ht="11.25" customHeight="1" x14ac:dyDescent="0.2">
      <c r="A602" s="89"/>
      <c r="B602" s="95"/>
      <c r="C602" s="56"/>
      <c r="D602" s="56"/>
      <c r="E602" s="7"/>
      <c r="F602" s="7"/>
      <c r="G602" s="8"/>
      <c r="H602" s="8"/>
      <c r="I602" s="8"/>
      <c r="J602" s="99"/>
      <c r="K602" s="100"/>
      <c r="L602" s="99"/>
      <c r="M602" s="100"/>
      <c r="N602" s="50"/>
      <c r="O602" s="7"/>
      <c r="P602" s="7"/>
      <c r="Q602" s="8"/>
      <c r="R602" s="8"/>
      <c r="S602" s="8"/>
      <c r="T602" s="8"/>
      <c r="U602" s="8"/>
      <c r="V602" s="8"/>
      <c r="W602" s="8"/>
      <c r="X602" s="8"/>
      <c r="Y602" s="8"/>
      <c r="Z602" s="8"/>
    </row>
    <row r="603" spans="1:26" ht="11.25" customHeight="1" x14ac:dyDescent="0.2">
      <c r="A603" s="89"/>
      <c r="B603" s="95"/>
      <c r="C603" s="56"/>
      <c r="D603" s="56"/>
      <c r="E603" s="7"/>
      <c r="F603" s="7"/>
      <c r="G603" s="8"/>
      <c r="H603" s="8"/>
      <c r="I603" s="8"/>
      <c r="J603" s="99"/>
      <c r="K603" s="100"/>
      <c r="L603" s="99"/>
      <c r="M603" s="100"/>
      <c r="N603" s="50"/>
      <c r="O603" s="7"/>
      <c r="P603" s="7"/>
      <c r="Q603" s="8"/>
      <c r="R603" s="8"/>
      <c r="S603" s="8"/>
      <c r="T603" s="8"/>
      <c r="U603" s="8"/>
      <c r="V603" s="8"/>
      <c r="W603" s="8"/>
      <c r="X603" s="8"/>
      <c r="Y603" s="8"/>
      <c r="Z603" s="8"/>
    </row>
    <row r="604" spans="1:26" ht="11.25" customHeight="1" x14ac:dyDescent="0.2">
      <c r="A604" s="89"/>
      <c r="B604" s="95"/>
      <c r="C604" s="56"/>
      <c r="D604" s="56"/>
      <c r="E604" s="7"/>
      <c r="F604" s="7"/>
      <c r="G604" s="8"/>
      <c r="H604" s="8"/>
      <c r="I604" s="8"/>
      <c r="J604" s="99"/>
      <c r="K604" s="100"/>
      <c r="L604" s="99"/>
      <c r="M604" s="100"/>
      <c r="N604" s="50"/>
      <c r="O604" s="7"/>
      <c r="P604" s="7"/>
      <c r="Q604" s="8"/>
      <c r="R604" s="8"/>
      <c r="S604" s="8"/>
      <c r="T604" s="8"/>
      <c r="U604" s="8"/>
      <c r="V604" s="8"/>
      <c r="W604" s="8"/>
      <c r="X604" s="8"/>
      <c r="Y604" s="8"/>
      <c r="Z604" s="8"/>
    </row>
    <row r="605" spans="1:26" ht="11.25" customHeight="1" x14ac:dyDescent="0.2">
      <c r="A605" s="89"/>
      <c r="B605" s="95"/>
      <c r="C605" s="56"/>
      <c r="D605" s="56"/>
      <c r="E605" s="7"/>
      <c r="F605" s="7"/>
      <c r="G605" s="8"/>
      <c r="H605" s="8"/>
      <c r="I605" s="8"/>
      <c r="J605" s="99"/>
      <c r="K605" s="100"/>
      <c r="L605" s="99"/>
      <c r="M605" s="100"/>
      <c r="N605" s="50"/>
      <c r="O605" s="7"/>
      <c r="P605" s="7"/>
      <c r="Q605" s="8"/>
      <c r="R605" s="8"/>
      <c r="S605" s="8"/>
      <c r="T605" s="8"/>
      <c r="U605" s="8"/>
      <c r="V605" s="8"/>
      <c r="W605" s="8"/>
      <c r="X605" s="8"/>
      <c r="Y605" s="8"/>
      <c r="Z605" s="8"/>
    </row>
    <row r="606" spans="1:26" ht="11.25" customHeight="1" x14ac:dyDescent="0.2">
      <c r="A606" s="89"/>
      <c r="B606" s="95"/>
      <c r="C606" s="56"/>
      <c r="D606" s="56"/>
      <c r="E606" s="7"/>
      <c r="F606" s="7"/>
      <c r="G606" s="8"/>
      <c r="H606" s="8"/>
      <c r="I606" s="8"/>
      <c r="J606" s="99"/>
      <c r="K606" s="100"/>
      <c r="L606" s="99"/>
      <c r="M606" s="100"/>
      <c r="N606" s="50"/>
      <c r="O606" s="7"/>
      <c r="P606" s="7"/>
      <c r="Q606" s="8"/>
      <c r="R606" s="8"/>
      <c r="S606" s="8"/>
      <c r="T606" s="8"/>
      <c r="U606" s="8"/>
      <c r="V606" s="8"/>
      <c r="W606" s="8"/>
      <c r="X606" s="8"/>
      <c r="Y606" s="8"/>
      <c r="Z606" s="8"/>
    </row>
    <row r="607" spans="1:26" ht="11.25" customHeight="1" x14ac:dyDescent="0.2">
      <c r="A607" s="89"/>
      <c r="B607" s="95"/>
      <c r="C607" s="56"/>
      <c r="D607" s="56"/>
      <c r="E607" s="7"/>
      <c r="F607" s="7"/>
      <c r="G607" s="8"/>
      <c r="H607" s="8"/>
      <c r="I607" s="8"/>
      <c r="J607" s="99"/>
      <c r="K607" s="100"/>
      <c r="L607" s="99"/>
      <c r="M607" s="100"/>
      <c r="N607" s="50"/>
      <c r="O607" s="7"/>
      <c r="P607" s="7"/>
      <c r="Q607" s="8"/>
      <c r="R607" s="8"/>
      <c r="S607" s="8"/>
      <c r="T607" s="8"/>
      <c r="U607" s="8"/>
      <c r="V607" s="8"/>
      <c r="W607" s="8"/>
      <c r="X607" s="8"/>
      <c r="Y607" s="8"/>
      <c r="Z607" s="8"/>
    </row>
    <row r="608" spans="1:26" ht="11.25" customHeight="1" x14ac:dyDescent="0.2">
      <c r="A608" s="89"/>
      <c r="B608" s="95"/>
      <c r="C608" s="56"/>
      <c r="D608" s="56"/>
      <c r="E608" s="7"/>
      <c r="F608" s="7"/>
      <c r="G608" s="8"/>
      <c r="H608" s="8"/>
      <c r="I608" s="8"/>
      <c r="J608" s="99"/>
      <c r="K608" s="100"/>
      <c r="L608" s="99"/>
      <c r="M608" s="100"/>
      <c r="N608" s="50"/>
      <c r="O608" s="7"/>
      <c r="P608" s="7"/>
      <c r="Q608" s="8"/>
      <c r="R608" s="8"/>
      <c r="S608" s="8"/>
      <c r="T608" s="8"/>
      <c r="U608" s="8"/>
      <c r="V608" s="8"/>
      <c r="W608" s="8"/>
      <c r="X608" s="8"/>
      <c r="Y608" s="8"/>
      <c r="Z608" s="8"/>
    </row>
    <row r="609" spans="1:26" ht="11.25" customHeight="1" x14ac:dyDescent="0.2">
      <c r="A609" s="89"/>
      <c r="B609" s="95"/>
      <c r="C609" s="56"/>
      <c r="D609" s="56"/>
      <c r="E609" s="7"/>
      <c r="F609" s="7"/>
      <c r="G609" s="8"/>
      <c r="H609" s="8"/>
      <c r="I609" s="8"/>
      <c r="J609" s="99"/>
      <c r="K609" s="100"/>
      <c r="L609" s="99"/>
      <c r="M609" s="100"/>
      <c r="N609" s="50"/>
      <c r="O609" s="7"/>
      <c r="P609" s="7"/>
      <c r="Q609" s="8"/>
      <c r="R609" s="8"/>
      <c r="S609" s="8"/>
      <c r="T609" s="8"/>
      <c r="U609" s="8"/>
      <c r="V609" s="8"/>
      <c r="W609" s="8"/>
      <c r="X609" s="8"/>
      <c r="Y609" s="8"/>
      <c r="Z609" s="8"/>
    </row>
    <row r="610" spans="1:26" ht="11.25" customHeight="1" x14ac:dyDescent="0.2">
      <c r="A610" s="89"/>
      <c r="B610" s="95"/>
      <c r="C610" s="56"/>
      <c r="D610" s="56"/>
      <c r="E610" s="7"/>
      <c r="F610" s="7"/>
      <c r="G610" s="8"/>
      <c r="H610" s="8"/>
      <c r="I610" s="8"/>
      <c r="J610" s="99"/>
      <c r="K610" s="100"/>
      <c r="L610" s="99"/>
      <c r="M610" s="100"/>
      <c r="N610" s="50"/>
      <c r="O610" s="7"/>
      <c r="P610" s="7"/>
      <c r="Q610" s="8"/>
      <c r="R610" s="8"/>
      <c r="S610" s="8"/>
      <c r="T610" s="8"/>
      <c r="U610" s="8"/>
      <c r="V610" s="8"/>
      <c r="W610" s="8"/>
      <c r="X610" s="8"/>
      <c r="Y610" s="8"/>
      <c r="Z610" s="8"/>
    </row>
    <row r="611" spans="1:26" ht="11.25" customHeight="1" x14ac:dyDescent="0.2">
      <c r="A611" s="89"/>
      <c r="B611" s="95"/>
      <c r="C611" s="56"/>
      <c r="D611" s="56"/>
      <c r="E611" s="7"/>
      <c r="F611" s="7"/>
      <c r="G611" s="8"/>
      <c r="H611" s="8"/>
      <c r="I611" s="8"/>
      <c r="J611" s="99"/>
      <c r="K611" s="100"/>
      <c r="L611" s="99"/>
      <c r="M611" s="100"/>
      <c r="N611" s="50"/>
      <c r="O611" s="7"/>
      <c r="P611" s="7"/>
      <c r="Q611" s="8"/>
      <c r="R611" s="8"/>
      <c r="S611" s="8"/>
      <c r="T611" s="8"/>
      <c r="U611" s="8"/>
      <c r="V611" s="8"/>
      <c r="W611" s="8"/>
      <c r="X611" s="8"/>
      <c r="Y611" s="8"/>
      <c r="Z611" s="8"/>
    </row>
    <row r="612" spans="1:26" ht="11.25" customHeight="1" x14ac:dyDescent="0.2">
      <c r="A612" s="89"/>
      <c r="B612" s="95"/>
      <c r="C612" s="56"/>
      <c r="D612" s="56"/>
      <c r="E612" s="7"/>
      <c r="F612" s="7"/>
      <c r="G612" s="8"/>
      <c r="H612" s="8"/>
      <c r="I612" s="8"/>
      <c r="J612" s="99"/>
      <c r="K612" s="100"/>
      <c r="L612" s="99"/>
      <c r="M612" s="100"/>
      <c r="N612" s="50"/>
      <c r="O612" s="7"/>
      <c r="P612" s="7"/>
      <c r="Q612" s="8"/>
      <c r="R612" s="8"/>
      <c r="S612" s="8"/>
      <c r="T612" s="8"/>
      <c r="U612" s="8"/>
      <c r="V612" s="8"/>
      <c r="W612" s="8"/>
      <c r="X612" s="8"/>
      <c r="Y612" s="8"/>
      <c r="Z612" s="8"/>
    </row>
    <row r="613" spans="1:26" ht="11.25" customHeight="1" x14ac:dyDescent="0.2">
      <c r="A613" s="89"/>
      <c r="B613" s="95"/>
      <c r="C613" s="56"/>
      <c r="D613" s="56"/>
      <c r="E613" s="7"/>
      <c r="F613" s="7"/>
      <c r="G613" s="8"/>
      <c r="H613" s="8"/>
      <c r="I613" s="8"/>
      <c r="J613" s="99"/>
      <c r="K613" s="100"/>
      <c r="L613" s="99"/>
      <c r="M613" s="100"/>
      <c r="N613" s="50"/>
      <c r="O613" s="7"/>
      <c r="P613" s="7"/>
      <c r="Q613" s="8"/>
      <c r="R613" s="8"/>
      <c r="S613" s="8"/>
      <c r="T613" s="8"/>
      <c r="U613" s="8"/>
      <c r="V613" s="8"/>
      <c r="W613" s="8"/>
      <c r="X613" s="8"/>
      <c r="Y613" s="8"/>
      <c r="Z613" s="8"/>
    </row>
    <row r="614" spans="1:26" ht="11.25" customHeight="1" x14ac:dyDescent="0.2">
      <c r="A614" s="89"/>
      <c r="B614" s="95"/>
      <c r="C614" s="56"/>
      <c r="D614" s="56"/>
      <c r="E614" s="7"/>
      <c r="F614" s="7"/>
      <c r="G614" s="8"/>
      <c r="H614" s="8"/>
      <c r="I614" s="8"/>
      <c r="J614" s="99"/>
      <c r="K614" s="100"/>
      <c r="L614" s="99"/>
      <c r="M614" s="100"/>
      <c r="N614" s="50"/>
      <c r="O614" s="7"/>
      <c r="P614" s="7"/>
      <c r="Q614" s="8"/>
      <c r="R614" s="8"/>
      <c r="S614" s="8"/>
      <c r="T614" s="8"/>
      <c r="U614" s="8"/>
      <c r="V614" s="8"/>
      <c r="W614" s="8"/>
      <c r="X614" s="8"/>
      <c r="Y614" s="8"/>
      <c r="Z614" s="8"/>
    </row>
    <row r="615" spans="1:26" ht="11.25" customHeight="1" x14ac:dyDescent="0.2">
      <c r="A615" s="89"/>
      <c r="B615" s="95"/>
      <c r="C615" s="56"/>
      <c r="D615" s="56"/>
      <c r="E615" s="7"/>
      <c r="F615" s="7"/>
      <c r="G615" s="8"/>
      <c r="H615" s="8"/>
      <c r="I615" s="8"/>
      <c r="J615" s="99"/>
      <c r="K615" s="100"/>
      <c r="L615" s="99"/>
      <c r="M615" s="100"/>
      <c r="N615" s="50"/>
      <c r="O615" s="7"/>
      <c r="P615" s="7"/>
      <c r="Q615" s="8"/>
      <c r="R615" s="8"/>
      <c r="S615" s="8"/>
      <c r="T615" s="8"/>
      <c r="U615" s="8"/>
      <c r="V615" s="8"/>
      <c r="W615" s="8"/>
      <c r="X615" s="8"/>
      <c r="Y615" s="8"/>
      <c r="Z615" s="8"/>
    </row>
    <row r="616" spans="1:26" ht="11.25" customHeight="1" x14ac:dyDescent="0.2">
      <c r="A616" s="89"/>
      <c r="B616" s="95"/>
      <c r="C616" s="56"/>
      <c r="D616" s="56"/>
      <c r="E616" s="7"/>
      <c r="F616" s="7"/>
      <c r="G616" s="8"/>
      <c r="H616" s="8"/>
      <c r="I616" s="8"/>
      <c r="J616" s="99"/>
      <c r="K616" s="100"/>
      <c r="L616" s="99"/>
      <c r="M616" s="100"/>
      <c r="N616" s="50"/>
      <c r="O616" s="7"/>
      <c r="P616" s="7"/>
      <c r="Q616" s="8"/>
      <c r="R616" s="8"/>
      <c r="S616" s="8"/>
      <c r="T616" s="8"/>
      <c r="U616" s="8"/>
      <c r="V616" s="8"/>
      <c r="W616" s="8"/>
      <c r="X616" s="8"/>
      <c r="Y616" s="8"/>
      <c r="Z616" s="8"/>
    </row>
    <row r="617" spans="1:26" ht="11.25" customHeight="1" x14ac:dyDescent="0.2">
      <c r="A617" s="89"/>
      <c r="B617" s="95"/>
      <c r="C617" s="56"/>
      <c r="D617" s="56"/>
      <c r="E617" s="7"/>
      <c r="F617" s="7"/>
      <c r="G617" s="8"/>
      <c r="H617" s="8"/>
      <c r="I617" s="8"/>
      <c r="J617" s="99"/>
      <c r="K617" s="100"/>
      <c r="L617" s="99"/>
      <c r="M617" s="100"/>
      <c r="N617" s="50"/>
      <c r="O617" s="7"/>
      <c r="P617" s="7"/>
      <c r="Q617" s="8"/>
      <c r="R617" s="8"/>
      <c r="S617" s="8"/>
      <c r="T617" s="8"/>
      <c r="U617" s="8"/>
      <c r="V617" s="8"/>
      <c r="W617" s="8"/>
      <c r="X617" s="8"/>
      <c r="Y617" s="8"/>
      <c r="Z617" s="8"/>
    </row>
    <row r="618" spans="1:26" ht="11.25" customHeight="1" x14ac:dyDescent="0.2">
      <c r="A618" s="89"/>
      <c r="B618" s="95"/>
      <c r="C618" s="56"/>
      <c r="D618" s="56"/>
      <c r="E618" s="7"/>
      <c r="F618" s="7"/>
      <c r="G618" s="8"/>
      <c r="H618" s="8"/>
      <c r="I618" s="8"/>
      <c r="J618" s="99"/>
      <c r="K618" s="100"/>
      <c r="L618" s="99"/>
      <c r="M618" s="100"/>
      <c r="N618" s="50"/>
      <c r="O618" s="7"/>
      <c r="P618" s="7"/>
      <c r="Q618" s="8"/>
      <c r="R618" s="8"/>
      <c r="S618" s="8"/>
      <c r="T618" s="8"/>
      <c r="U618" s="8"/>
      <c r="V618" s="8"/>
      <c r="W618" s="8"/>
      <c r="X618" s="8"/>
      <c r="Y618" s="8"/>
      <c r="Z618" s="8"/>
    </row>
    <row r="619" spans="1:26" ht="11.25" customHeight="1" x14ac:dyDescent="0.2">
      <c r="A619" s="89"/>
      <c r="B619" s="95"/>
      <c r="C619" s="56"/>
      <c r="D619" s="56"/>
      <c r="E619" s="7"/>
      <c r="F619" s="7"/>
      <c r="G619" s="8"/>
      <c r="H619" s="8"/>
      <c r="I619" s="8"/>
      <c r="J619" s="99"/>
      <c r="K619" s="100"/>
      <c r="L619" s="99"/>
      <c r="M619" s="100"/>
      <c r="N619" s="50"/>
      <c r="O619" s="7"/>
      <c r="P619" s="7"/>
      <c r="Q619" s="8"/>
      <c r="R619" s="8"/>
      <c r="S619" s="8"/>
      <c r="T619" s="8"/>
      <c r="U619" s="8"/>
      <c r="V619" s="8"/>
      <c r="W619" s="8"/>
      <c r="X619" s="8"/>
      <c r="Y619" s="8"/>
      <c r="Z619" s="8"/>
    </row>
    <row r="620" spans="1:26" ht="11.25" customHeight="1" x14ac:dyDescent="0.2">
      <c r="A620" s="89"/>
      <c r="B620" s="95"/>
      <c r="C620" s="56"/>
      <c r="D620" s="56"/>
      <c r="E620" s="7"/>
      <c r="F620" s="7"/>
      <c r="G620" s="8"/>
      <c r="H620" s="8"/>
      <c r="I620" s="8"/>
      <c r="J620" s="99"/>
      <c r="K620" s="100"/>
      <c r="L620" s="99"/>
      <c r="M620" s="100"/>
      <c r="N620" s="50"/>
      <c r="O620" s="7"/>
      <c r="P620" s="7"/>
      <c r="Q620" s="8"/>
      <c r="R620" s="8"/>
      <c r="S620" s="8"/>
      <c r="T620" s="8"/>
      <c r="U620" s="8"/>
      <c r="V620" s="8"/>
      <c r="W620" s="8"/>
      <c r="X620" s="8"/>
      <c r="Y620" s="8"/>
      <c r="Z620" s="8"/>
    </row>
    <row r="621" spans="1:26" ht="11.25" customHeight="1" x14ac:dyDescent="0.2">
      <c r="A621" s="89"/>
      <c r="B621" s="95"/>
      <c r="C621" s="56"/>
      <c r="D621" s="56"/>
      <c r="E621" s="7"/>
      <c r="F621" s="7"/>
      <c r="G621" s="8"/>
      <c r="H621" s="8"/>
      <c r="I621" s="8"/>
      <c r="J621" s="99"/>
      <c r="K621" s="100"/>
      <c r="L621" s="99"/>
      <c r="M621" s="100"/>
      <c r="N621" s="50"/>
      <c r="O621" s="7"/>
      <c r="P621" s="7"/>
      <c r="Q621" s="8"/>
      <c r="R621" s="8"/>
      <c r="S621" s="8"/>
      <c r="T621" s="8"/>
      <c r="U621" s="8"/>
      <c r="V621" s="8"/>
      <c r="W621" s="8"/>
      <c r="X621" s="8"/>
      <c r="Y621" s="8"/>
      <c r="Z621" s="8"/>
    </row>
    <row r="622" spans="1:26" ht="11.25" customHeight="1" x14ac:dyDescent="0.2">
      <c r="A622" s="89"/>
      <c r="B622" s="95"/>
      <c r="C622" s="56"/>
      <c r="D622" s="56"/>
      <c r="E622" s="7"/>
      <c r="F622" s="7"/>
      <c r="G622" s="8"/>
      <c r="H622" s="8"/>
      <c r="I622" s="8"/>
      <c r="J622" s="99"/>
      <c r="K622" s="100"/>
      <c r="L622" s="99"/>
      <c r="M622" s="100"/>
      <c r="N622" s="50"/>
      <c r="O622" s="7"/>
      <c r="P622" s="7"/>
      <c r="Q622" s="8"/>
      <c r="R622" s="8"/>
      <c r="S622" s="8"/>
      <c r="T622" s="8"/>
      <c r="U622" s="8"/>
      <c r="V622" s="8"/>
      <c r="W622" s="8"/>
      <c r="X622" s="8"/>
      <c r="Y622" s="8"/>
      <c r="Z622" s="8"/>
    </row>
    <row r="623" spans="1:26" ht="11.25" customHeight="1" x14ac:dyDescent="0.2">
      <c r="A623" s="89"/>
      <c r="B623" s="95"/>
      <c r="C623" s="56"/>
      <c r="D623" s="56"/>
      <c r="E623" s="7"/>
      <c r="F623" s="7"/>
      <c r="G623" s="8"/>
      <c r="H623" s="8"/>
      <c r="I623" s="8"/>
      <c r="J623" s="99"/>
      <c r="K623" s="100"/>
      <c r="L623" s="99"/>
      <c r="M623" s="100"/>
      <c r="N623" s="50"/>
      <c r="O623" s="7"/>
      <c r="P623" s="7"/>
      <c r="Q623" s="8"/>
      <c r="R623" s="8"/>
      <c r="S623" s="8"/>
      <c r="T623" s="8"/>
      <c r="U623" s="8"/>
      <c r="V623" s="8"/>
      <c r="W623" s="8"/>
      <c r="X623" s="8"/>
      <c r="Y623" s="8"/>
      <c r="Z623" s="8"/>
    </row>
    <row r="624" spans="1:26" ht="11.25" customHeight="1" x14ac:dyDescent="0.2">
      <c r="A624" s="89"/>
      <c r="B624" s="95"/>
      <c r="C624" s="56"/>
      <c r="D624" s="56"/>
      <c r="E624" s="7"/>
      <c r="F624" s="7"/>
      <c r="G624" s="8"/>
      <c r="H624" s="8"/>
      <c r="I624" s="8"/>
      <c r="J624" s="99"/>
      <c r="K624" s="100"/>
      <c r="L624" s="99"/>
      <c r="M624" s="100"/>
      <c r="N624" s="50"/>
      <c r="O624" s="7"/>
      <c r="P624" s="7"/>
      <c r="Q624" s="8"/>
      <c r="R624" s="8"/>
      <c r="S624" s="8"/>
      <c r="T624" s="8"/>
      <c r="U624" s="8"/>
      <c r="V624" s="8"/>
      <c r="W624" s="8"/>
      <c r="X624" s="8"/>
      <c r="Y624" s="8"/>
      <c r="Z624" s="8"/>
    </row>
    <row r="625" spans="1:26" ht="11.25" customHeight="1" x14ac:dyDescent="0.2">
      <c r="A625" s="89"/>
      <c r="B625" s="95"/>
      <c r="C625" s="56"/>
      <c r="D625" s="56"/>
      <c r="E625" s="7"/>
      <c r="F625" s="7"/>
      <c r="G625" s="8"/>
      <c r="H625" s="8"/>
      <c r="I625" s="8"/>
      <c r="J625" s="99"/>
      <c r="K625" s="100"/>
      <c r="L625" s="99"/>
      <c r="M625" s="100"/>
      <c r="N625" s="50"/>
      <c r="O625" s="7"/>
      <c r="P625" s="7"/>
      <c r="Q625" s="8"/>
      <c r="R625" s="8"/>
      <c r="S625" s="8"/>
      <c r="T625" s="8"/>
      <c r="U625" s="8"/>
      <c r="V625" s="8"/>
      <c r="W625" s="8"/>
      <c r="X625" s="8"/>
      <c r="Y625" s="8"/>
      <c r="Z625" s="8"/>
    </row>
    <row r="626" spans="1:26" ht="11.25" customHeight="1" x14ac:dyDescent="0.2">
      <c r="A626" s="89"/>
      <c r="B626" s="95"/>
      <c r="C626" s="56"/>
      <c r="D626" s="56"/>
      <c r="E626" s="7"/>
      <c r="F626" s="7"/>
      <c r="G626" s="8"/>
      <c r="H626" s="8"/>
      <c r="I626" s="8"/>
      <c r="J626" s="99"/>
      <c r="K626" s="100"/>
      <c r="L626" s="99"/>
      <c r="M626" s="100"/>
      <c r="N626" s="50"/>
      <c r="O626" s="7"/>
      <c r="P626" s="7"/>
      <c r="Q626" s="8"/>
      <c r="R626" s="8"/>
      <c r="S626" s="8"/>
      <c r="T626" s="8"/>
      <c r="U626" s="8"/>
      <c r="V626" s="8"/>
      <c r="W626" s="8"/>
      <c r="X626" s="8"/>
      <c r="Y626" s="8"/>
      <c r="Z626" s="8"/>
    </row>
    <row r="627" spans="1:26" ht="11.25" customHeight="1" x14ac:dyDescent="0.2">
      <c r="A627" s="89"/>
      <c r="B627" s="95"/>
      <c r="C627" s="56"/>
      <c r="D627" s="56"/>
      <c r="E627" s="7"/>
      <c r="F627" s="7"/>
      <c r="G627" s="8"/>
      <c r="H627" s="8"/>
      <c r="I627" s="8"/>
      <c r="J627" s="99"/>
      <c r="K627" s="100"/>
      <c r="L627" s="99"/>
      <c r="M627" s="100"/>
      <c r="N627" s="50"/>
      <c r="O627" s="7"/>
      <c r="P627" s="7"/>
      <c r="Q627" s="8"/>
      <c r="R627" s="8"/>
      <c r="S627" s="8"/>
      <c r="T627" s="8"/>
      <c r="U627" s="8"/>
      <c r="V627" s="8"/>
      <c r="W627" s="8"/>
      <c r="X627" s="8"/>
      <c r="Y627" s="8"/>
      <c r="Z627" s="8"/>
    </row>
    <row r="628" spans="1:26" ht="11.25" customHeight="1" x14ac:dyDescent="0.2">
      <c r="A628" s="89"/>
      <c r="B628" s="95"/>
      <c r="C628" s="56"/>
      <c r="D628" s="56"/>
      <c r="E628" s="7"/>
      <c r="F628" s="7"/>
      <c r="G628" s="8"/>
      <c r="H628" s="8"/>
      <c r="I628" s="8"/>
      <c r="J628" s="99"/>
      <c r="K628" s="100"/>
      <c r="L628" s="99"/>
      <c r="M628" s="100"/>
      <c r="N628" s="50"/>
      <c r="O628" s="7"/>
      <c r="P628" s="7"/>
      <c r="Q628" s="8"/>
      <c r="R628" s="8"/>
      <c r="S628" s="8"/>
      <c r="T628" s="8"/>
      <c r="U628" s="8"/>
      <c r="V628" s="8"/>
      <c r="W628" s="8"/>
      <c r="X628" s="8"/>
      <c r="Y628" s="8"/>
      <c r="Z628" s="8"/>
    </row>
    <row r="629" spans="1:26" ht="11.25" customHeight="1" x14ac:dyDescent="0.2">
      <c r="A629" s="89"/>
      <c r="B629" s="95"/>
      <c r="C629" s="56"/>
      <c r="D629" s="56"/>
      <c r="E629" s="7"/>
      <c r="F629" s="7"/>
      <c r="G629" s="8"/>
      <c r="H629" s="8"/>
      <c r="I629" s="8"/>
      <c r="J629" s="99"/>
      <c r="K629" s="100"/>
      <c r="L629" s="99"/>
      <c r="M629" s="100"/>
      <c r="N629" s="50"/>
      <c r="O629" s="7"/>
      <c r="P629" s="7"/>
      <c r="Q629" s="8"/>
      <c r="R629" s="8"/>
      <c r="S629" s="8"/>
      <c r="T629" s="8"/>
      <c r="U629" s="8"/>
      <c r="V629" s="8"/>
      <c r="W629" s="8"/>
      <c r="X629" s="8"/>
      <c r="Y629" s="8"/>
      <c r="Z629" s="8"/>
    </row>
    <row r="630" spans="1:26" ht="11.25" customHeight="1" x14ac:dyDescent="0.2">
      <c r="A630" s="89"/>
      <c r="B630" s="95"/>
      <c r="C630" s="56"/>
      <c r="D630" s="56"/>
      <c r="E630" s="7"/>
      <c r="F630" s="7"/>
      <c r="G630" s="8"/>
      <c r="H630" s="8"/>
      <c r="I630" s="8"/>
      <c r="J630" s="99"/>
      <c r="K630" s="100"/>
      <c r="L630" s="99"/>
      <c r="M630" s="100"/>
      <c r="N630" s="50"/>
      <c r="O630" s="7"/>
      <c r="P630" s="7"/>
      <c r="Q630" s="8"/>
      <c r="R630" s="8"/>
      <c r="S630" s="8"/>
      <c r="T630" s="8"/>
      <c r="U630" s="8"/>
      <c r="V630" s="8"/>
      <c r="W630" s="8"/>
      <c r="X630" s="8"/>
      <c r="Y630" s="8"/>
      <c r="Z630" s="8"/>
    </row>
    <row r="631" spans="1:26" ht="11.25" customHeight="1" x14ac:dyDescent="0.2">
      <c r="A631" s="89"/>
      <c r="B631" s="95"/>
      <c r="C631" s="56"/>
      <c r="D631" s="56"/>
      <c r="E631" s="7"/>
      <c r="F631" s="7"/>
      <c r="G631" s="8"/>
      <c r="H631" s="8"/>
      <c r="I631" s="8"/>
      <c r="J631" s="99"/>
      <c r="K631" s="100"/>
      <c r="L631" s="99"/>
      <c r="M631" s="100"/>
      <c r="N631" s="50"/>
      <c r="O631" s="7"/>
      <c r="P631" s="7"/>
      <c r="Q631" s="8"/>
      <c r="R631" s="8"/>
      <c r="S631" s="8"/>
      <c r="T631" s="8"/>
      <c r="U631" s="8"/>
      <c r="V631" s="8"/>
      <c r="W631" s="8"/>
      <c r="X631" s="8"/>
      <c r="Y631" s="8"/>
      <c r="Z631" s="8"/>
    </row>
    <row r="632" spans="1:26" ht="11.25" customHeight="1" x14ac:dyDescent="0.2">
      <c r="A632" s="89"/>
      <c r="B632" s="95"/>
      <c r="C632" s="56"/>
      <c r="D632" s="56"/>
      <c r="E632" s="7"/>
      <c r="F632" s="7"/>
      <c r="G632" s="8"/>
      <c r="H632" s="8"/>
      <c r="I632" s="8"/>
      <c r="J632" s="99"/>
      <c r="K632" s="100"/>
      <c r="L632" s="99"/>
      <c r="M632" s="100"/>
      <c r="N632" s="50"/>
      <c r="O632" s="7"/>
      <c r="P632" s="7"/>
      <c r="Q632" s="8"/>
      <c r="R632" s="8"/>
      <c r="S632" s="8"/>
      <c r="T632" s="8"/>
      <c r="U632" s="8"/>
      <c r="V632" s="8"/>
      <c r="W632" s="8"/>
      <c r="X632" s="8"/>
      <c r="Y632" s="8"/>
      <c r="Z632" s="8"/>
    </row>
    <row r="633" spans="1:26" ht="11.25" customHeight="1" x14ac:dyDescent="0.2">
      <c r="A633" s="89"/>
      <c r="B633" s="95"/>
      <c r="C633" s="56"/>
      <c r="D633" s="56"/>
      <c r="E633" s="7"/>
      <c r="F633" s="7"/>
      <c r="G633" s="8"/>
      <c r="H633" s="8"/>
      <c r="I633" s="8"/>
      <c r="J633" s="99"/>
      <c r="K633" s="100"/>
      <c r="L633" s="99"/>
      <c r="M633" s="100"/>
      <c r="N633" s="50"/>
      <c r="O633" s="7"/>
      <c r="P633" s="7"/>
      <c r="Q633" s="8"/>
      <c r="R633" s="8"/>
      <c r="S633" s="8"/>
      <c r="T633" s="8"/>
      <c r="U633" s="8"/>
      <c r="V633" s="8"/>
      <c r="W633" s="8"/>
      <c r="X633" s="8"/>
      <c r="Y633" s="8"/>
      <c r="Z633" s="8"/>
    </row>
    <row r="634" spans="1:26" ht="11.25" customHeight="1" x14ac:dyDescent="0.2">
      <c r="A634" s="89"/>
      <c r="B634" s="95"/>
      <c r="C634" s="56"/>
      <c r="D634" s="56"/>
      <c r="E634" s="7"/>
      <c r="F634" s="7"/>
      <c r="G634" s="8"/>
      <c r="H634" s="8"/>
      <c r="I634" s="8"/>
      <c r="J634" s="99"/>
      <c r="K634" s="100"/>
      <c r="L634" s="99"/>
      <c r="M634" s="100"/>
      <c r="N634" s="50"/>
      <c r="O634" s="7"/>
      <c r="P634" s="7"/>
      <c r="Q634" s="8"/>
      <c r="R634" s="8"/>
      <c r="S634" s="8"/>
      <c r="T634" s="8"/>
      <c r="U634" s="8"/>
      <c r="V634" s="8"/>
      <c r="W634" s="8"/>
      <c r="X634" s="8"/>
      <c r="Y634" s="8"/>
      <c r="Z634" s="8"/>
    </row>
    <row r="635" spans="1:26" ht="11.25" customHeight="1" x14ac:dyDescent="0.2">
      <c r="A635" s="89"/>
      <c r="B635" s="95"/>
      <c r="C635" s="56"/>
      <c r="D635" s="56"/>
      <c r="E635" s="7"/>
      <c r="F635" s="7"/>
      <c r="G635" s="8"/>
      <c r="H635" s="8"/>
      <c r="I635" s="8"/>
      <c r="J635" s="99"/>
      <c r="K635" s="100"/>
      <c r="L635" s="99"/>
      <c r="M635" s="100"/>
      <c r="N635" s="50"/>
      <c r="O635" s="7"/>
      <c r="P635" s="7"/>
      <c r="Q635" s="8"/>
      <c r="R635" s="8"/>
      <c r="S635" s="8"/>
      <c r="T635" s="8"/>
      <c r="U635" s="8"/>
      <c r="V635" s="8"/>
      <c r="W635" s="8"/>
      <c r="X635" s="8"/>
      <c r="Y635" s="8"/>
      <c r="Z635" s="8"/>
    </row>
    <row r="636" spans="1:26" ht="11.25" customHeight="1" x14ac:dyDescent="0.2">
      <c r="A636" s="89"/>
      <c r="B636" s="95"/>
      <c r="C636" s="56"/>
      <c r="D636" s="56"/>
      <c r="E636" s="7"/>
      <c r="F636" s="7"/>
      <c r="G636" s="8"/>
      <c r="H636" s="8"/>
      <c r="I636" s="8"/>
      <c r="J636" s="99"/>
      <c r="K636" s="100"/>
      <c r="L636" s="99"/>
      <c r="M636" s="100"/>
      <c r="N636" s="50"/>
      <c r="O636" s="7"/>
      <c r="P636" s="7"/>
      <c r="Q636" s="8"/>
      <c r="R636" s="8"/>
      <c r="S636" s="8"/>
      <c r="T636" s="8"/>
      <c r="U636" s="8"/>
      <c r="V636" s="8"/>
      <c r="W636" s="8"/>
      <c r="X636" s="8"/>
      <c r="Y636" s="8"/>
      <c r="Z636" s="8"/>
    </row>
    <row r="637" spans="1:26" ht="11.25" customHeight="1" x14ac:dyDescent="0.2">
      <c r="A637" s="89"/>
      <c r="B637" s="95"/>
      <c r="C637" s="56"/>
      <c r="D637" s="56"/>
      <c r="E637" s="7"/>
      <c r="F637" s="7"/>
      <c r="G637" s="8"/>
      <c r="H637" s="8"/>
      <c r="I637" s="8"/>
      <c r="J637" s="99"/>
      <c r="K637" s="100"/>
      <c r="L637" s="99"/>
      <c r="M637" s="100"/>
      <c r="N637" s="50"/>
      <c r="O637" s="7"/>
      <c r="P637" s="7"/>
      <c r="Q637" s="8"/>
      <c r="R637" s="8"/>
      <c r="S637" s="8"/>
      <c r="T637" s="8"/>
      <c r="U637" s="8"/>
      <c r="V637" s="8"/>
      <c r="W637" s="8"/>
      <c r="X637" s="8"/>
      <c r="Y637" s="8"/>
      <c r="Z637" s="8"/>
    </row>
    <row r="638" spans="1:26" ht="11.25" customHeight="1" x14ac:dyDescent="0.2">
      <c r="A638" s="89"/>
      <c r="B638" s="95"/>
      <c r="C638" s="56"/>
      <c r="D638" s="56"/>
      <c r="E638" s="7"/>
      <c r="F638" s="7"/>
      <c r="G638" s="8"/>
      <c r="H638" s="8"/>
      <c r="I638" s="8"/>
      <c r="J638" s="99"/>
      <c r="K638" s="100"/>
      <c r="L638" s="99"/>
      <c r="M638" s="100"/>
      <c r="N638" s="50"/>
      <c r="O638" s="7"/>
      <c r="P638" s="7"/>
      <c r="Q638" s="8"/>
      <c r="R638" s="8"/>
      <c r="S638" s="8"/>
      <c r="T638" s="8"/>
      <c r="U638" s="8"/>
      <c r="V638" s="8"/>
      <c r="W638" s="8"/>
      <c r="X638" s="8"/>
      <c r="Y638" s="8"/>
      <c r="Z638" s="8"/>
    </row>
    <row r="639" spans="1:26" ht="11.25" customHeight="1" x14ac:dyDescent="0.2">
      <c r="A639" s="89"/>
      <c r="B639" s="95"/>
      <c r="C639" s="56"/>
      <c r="D639" s="56"/>
      <c r="E639" s="7"/>
      <c r="F639" s="7"/>
      <c r="G639" s="8"/>
      <c r="H639" s="8"/>
      <c r="I639" s="8"/>
      <c r="J639" s="99"/>
      <c r="K639" s="100"/>
      <c r="L639" s="99"/>
      <c r="M639" s="100"/>
      <c r="N639" s="50"/>
      <c r="O639" s="7"/>
      <c r="P639" s="7"/>
      <c r="Q639" s="8"/>
      <c r="R639" s="8"/>
      <c r="S639" s="8"/>
      <c r="T639" s="8"/>
      <c r="U639" s="8"/>
      <c r="V639" s="8"/>
      <c r="W639" s="8"/>
      <c r="X639" s="8"/>
      <c r="Y639" s="8"/>
      <c r="Z639" s="8"/>
    </row>
    <row r="640" spans="1:26" ht="11.25" customHeight="1" x14ac:dyDescent="0.2">
      <c r="A640" s="89"/>
      <c r="B640" s="95"/>
      <c r="C640" s="56"/>
      <c r="D640" s="56"/>
      <c r="E640" s="7"/>
      <c r="F640" s="7"/>
      <c r="G640" s="8"/>
      <c r="H640" s="8"/>
      <c r="I640" s="8"/>
      <c r="J640" s="99"/>
      <c r="K640" s="100"/>
      <c r="L640" s="99"/>
      <c r="M640" s="100"/>
      <c r="N640" s="50"/>
      <c r="O640" s="7"/>
      <c r="P640" s="7"/>
      <c r="Q640" s="8"/>
      <c r="R640" s="8"/>
      <c r="S640" s="8"/>
      <c r="T640" s="8"/>
      <c r="U640" s="8"/>
      <c r="V640" s="8"/>
      <c r="W640" s="8"/>
      <c r="X640" s="8"/>
      <c r="Y640" s="8"/>
      <c r="Z640" s="8"/>
    </row>
    <row r="641" spans="1:26" ht="11.25" customHeight="1" x14ac:dyDescent="0.2">
      <c r="A641" s="89"/>
      <c r="B641" s="95"/>
      <c r="C641" s="56"/>
      <c r="D641" s="56"/>
      <c r="E641" s="7"/>
      <c r="F641" s="7"/>
      <c r="G641" s="8"/>
      <c r="H641" s="8"/>
      <c r="I641" s="8"/>
      <c r="J641" s="99"/>
      <c r="K641" s="100"/>
      <c r="L641" s="99"/>
      <c r="M641" s="100"/>
      <c r="N641" s="50"/>
      <c r="O641" s="7"/>
      <c r="P641" s="7"/>
      <c r="Q641" s="8"/>
      <c r="R641" s="8"/>
      <c r="S641" s="8"/>
      <c r="T641" s="8"/>
      <c r="U641" s="8"/>
      <c r="V641" s="8"/>
      <c r="W641" s="8"/>
      <c r="X641" s="8"/>
      <c r="Y641" s="8"/>
      <c r="Z641" s="8"/>
    </row>
    <row r="642" spans="1:26" ht="11.25" customHeight="1" x14ac:dyDescent="0.2">
      <c r="A642" s="89"/>
      <c r="B642" s="95"/>
      <c r="C642" s="56"/>
      <c r="D642" s="56"/>
      <c r="E642" s="7"/>
      <c r="F642" s="7"/>
      <c r="G642" s="8"/>
      <c r="H642" s="8"/>
      <c r="I642" s="8"/>
      <c r="J642" s="99"/>
      <c r="K642" s="100"/>
      <c r="L642" s="99"/>
      <c r="M642" s="100"/>
      <c r="N642" s="50"/>
      <c r="O642" s="7"/>
      <c r="P642" s="7"/>
      <c r="Q642" s="8"/>
      <c r="R642" s="8"/>
      <c r="S642" s="8"/>
      <c r="T642" s="8"/>
      <c r="U642" s="8"/>
      <c r="V642" s="8"/>
      <c r="W642" s="8"/>
      <c r="X642" s="8"/>
      <c r="Y642" s="8"/>
      <c r="Z642" s="8"/>
    </row>
    <row r="643" spans="1:26" ht="11.25" customHeight="1" x14ac:dyDescent="0.2">
      <c r="A643" s="89"/>
      <c r="B643" s="95"/>
      <c r="C643" s="56"/>
      <c r="D643" s="56"/>
      <c r="E643" s="7"/>
      <c r="F643" s="7"/>
      <c r="G643" s="8"/>
      <c r="H643" s="8"/>
      <c r="I643" s="8"/>
      <c r="J643" s="99"/>
      <c r="K643" s="100"/>
      <c r="L643" s="99"/>
      <c r="M643" s="100"/>
      <c r="N643" s="50"/>
      <c r="O643" s="7"/>
      <c r="P643" s="7"/>
      <c r="Q643" s="8"/>
      <c r="R643" s="8"/>
      <c r="S643" s="8"/>
      <c r="T643" s="8"/>
      <c r="U643" s="8"/>
      <c r="V643" s="8"/>
      <c r="W643" s="8"/>
      <c r="X643" s="8"/>
      <c r="Y643" s="8"/>
      <c r="Z643" s="8"/>
    </row>
    <row r="644" spans="1:26" ht="11.25" customHeight="1" x14ac:dyDescent="0.2">
      <c r="A644" s="89"/>
      <c r="B644" s="95"/>
      <c r="C644" s="56"/>
      <c r="D644" s="56"/>
      <c r="E644" s="7"/>
      <c r="F644" s="7"/>
      <c r="G644" s="8"/>
      <c r="H644" s="8"/>
      <c r="I644" s="8"/>
      <c r="J644" s="99"/>
      <c r="K644" s="100"/>
      <c r="L644" s="99"/>
      <c r="M644" s="100"/>
      <c r="N644" s="50"/>
      <c r="O644" s="7"/>
      <c r="P644" s="7"/>
      <c r="Q644" s="8"/>
      <c r="R644" s="8"/>
      <c r="S644" s="8"/>
      <c r="T644" s="8"/>
      <c r="U644" s="8"/>
      <c r="V644" s="8"/>
      <c r="W644" s="8"/>
      <c r="X644" s="8"/>
      <c r="Y644" s="8"/>
      <c r="Z644" s="8"/>
    </row>
    <row r="645" spans="1:26" ht="11.25" customHeight="1" x14ac:dyDescent="0.2">
      <c r="A645" s="89"/>
      <c r="B645" s="95"/>
      <c r="C645" s="56"/>
      <c r="D645" s="56"/>
      <c r="E645" s="7"/>
      <c r="F645" s="7"/>
      <c r="G645" s="8"/>
      <c r="H645" s="8"/>
      <c r="I645" s="8"/>
      <c r="J645" s="99"/>
      <c r="K645" s="100"/>
      <c r="L645" s="99"/>
      <c r="M645" s="100"/>
      <c r="N645" s="50"/>
      <c r="O645" s="7"/>
      <c r="P645" s="7"/>
      <c r="Q645" s="8"/>
      <c r="R645" s="8"/>
      <c r="S645" s="8"/>
      <c r="T645" s="8"/>
      <c r="U645" s="8"/>
      <c r="V645" s="8"/>
      <c r="W645" s="8"/>
      <c r="X645" s="8"/>
      <c r="Y645" s="8"/>
      <c r="Z645" s="8"/>
    </row>
    <row r="646" spans="1:26" ht="11.25" customHeight="1" x14ac:dyDescent="0.2">
      <c r="A646" s="89"/>
      <c r="B646" s="95"/>
      <c r="C646" s="56"/>
      <c r="D646" s="56"/>
      <c r="E646" s="7"/>
      <c r="F646" s="7"/>
      <c r="G646" s="8"/>
      <c r="H646" s="8"/>
      <c r="I646" s="8"/>
      <c r="J646" s="99"/>
      <c r="K646" s="100"/>
      <c r="L646" s="99"/>
      <c r="M646" s="100"/>
      <c r="N646" s="50"/>
      <c r="O646" s="7"/>
      <c r="P646" s="7"/>
      <c r="Q646" s="8"/>
      <c r="R646" s="8"/>
      <c r="S646" s="8"/>
      <c r="T646" s="8"/>
      <c r="U646" s="8"/>
      <c r="V646" s="8"/>
      <c r="W646" s="8"/>
      <c r="X646" s="8"/>
      <c r="Y646" s="8"/>
      <c r="Z646" s="8"/>
    </row>
    <row r="647" spans="1:26" ht="11.25" customHeight="1" x14ac:dyDescent="0.2">
      <c r="A647" s="89"/>
      <c r="B647" s="95"/>
      <c r="C647" s="56"/>
      <c r="D647" s="56"/>
      <c r="E647" s="7"/>
      <c r="F647" s="7"/>
      <c r="G647" s="8"/>
      <c r="H647" s="8"/>
      <c r="I647" s="8"/>
      <c r="J647" s="99"/>
      <c r="K647" s="100"/>
      <c r="L647" s="99"/>
      <c r="M647" s="100"/>
      <c r="N647" s="50"/>
      <c r="O647" s="7"/>
      <c r="P647" s="7"/>
      <c r="Q647" s="8"/>
      <c r="R647" s="8"/>
      <c r="S647" s="8"/>
      <c r="T647" s="8"/>
      <c r="U647" s="8"/>
      <c r="V647" s="8"/>
      <c r="W647" s="8"/>
      <c r="X647" s="8"/>
      <c r="Y647" s="8"/>
      <c r="Z647" s="8"/>
    </row>
    <row r="648" spans="1:26" ht="11.25" customHeight="1" x14ac:dyDescent="0.2">
      <c r="A648" s="89"/>
      <c r="B648" s="95"/>
      <c r="C648" s="56"/>
      <c r="D648" s="56"/>
      <c r="E648" s="7"/>
      <c r="F648" s="7"/>
      <c r="G648" s="8"/>
      <c r="H648" s="8"/>
      <c r="I648" s="8"/>
      <c r="J648" s="99"/>
      <c r="K648" s="100"/>
      <c r="L648" s="99"/>
      <c r="M648" s="100"/>
      <c r="N648" s="50"/>
      <c r="O648" s="7"/>
      <c r="P648" s="7"/>
      <c r="Q648" s="8"/>
      <c r="R648" s="8"/>
      <c r="S648" s="8"/>
      <c r="T648" s="8"/>
      <c r="U648" s="8"/>
      <c r="V648" s="8"/>
      <c r="W648" s="8"/>
      <c r="X648" s="8"/>
      <c r="Y648" s="8"/>
      <c r="Z648" s="8"/>
    </row>
    <row r="649" spans="1:26" ht="11.25" customHeight="1" x14ac:dyDescent="0.2">
      <c r="A649" s="89"/>
      <c r="B649" s="95"/>
      <c r="C649" s="56"/>
      <c r="D649" s="56"/>
      <c r="E649" s="7"/>
      <c r="F649" s="7"/>
      <c r="G649" s="8"/>
      <c r="H649" s="8"/>
      <c r="I649" s="8"/>
      <c r="J649" s="99"/>
      <c r="K649" s="100"/>
      <c r="L649" s="99"/>
      <c r="M649" s="100"/>
      <c r="N649" s="50"/>
      <c r="O649" s="7"/>
      <c r="P649" s="7"/>
      <c r="Q649" s="8"/>
      <c r="R649" s="8"/>
      <c r="S649" s="8"/>
      <c r="T649" s="8"/>
      <c r="U649" s="8"/>
      <c r="V649" s="8"/>
      <c r="W649" s="8"/>
      <c r="X649" s="8"/>
      <c r="Y649" s="8"/>
      <c r="Z649" s="8"/>
    </row>
    <row r="650" spans="1:26" ht="11.25" customHeight="1" x14ac:dyDescent="0.2">
      <c r="A650" s="89"/>
      <c r="B650" s="95"/>
      <c r="C650" s="56"/>
      <c r="D650" s="56"/>
      <c r="E650" s="7"/>
      <c r="F650" s="7"/>
      <c r="G650" s="8"/>
      <c r="H650" s="8"/>
      <c r="I650" s="8"/>
      <c r="J650" s="99"/>
      <c r="K650" s="100"/>
      <c r="L650" s="99"/>
      <c r="M650" s="100"/>
      <c r="N650" s="50"/>
      <c r="O650" s="7"/>
      <c r="P650" s="7"/>
      <c r="Q650" s="8"/>
      <c r="R650" s="8"/>
      <c r="S650" s="8"/>
      <c r="T650" s="8"/>
      <c r="U650" s="8"/>
      <c r="V650" s="8"/>
      <c r="W650" s="8"/>
      <c r="X650" s="8"/>
      <c r="Y650" s="8"/>
      <c r="Z650" s="8"/>
    </row>
    <row r="651" spans="1:26" ht="11.25" customHeight="1" x14ac:dyDescent="0.2">
      <c r="A651" s="89"/>
      <c r="B651" s="95"/>
      <c r="C651" s="56"/>
      <c r="D651" s="56"/>
      <c r="E651" s="7"/>
      <c r="F651" s="7"/>
      <c r="G651" s="8"/>
      <c r="H651" s="8"/>
      <c r="I651" s="8"/>
      <c r="J651" s="99"/>
      <c r="K651" s="100"/>
      <c r="L651" s="99"/>
      <c r="M651" s="100"/>
      <c r="N651" s="50"/>
      <c r="O651" s="7"/>
      <c r="P651" s="7"/>
      <c r="Q651" s="8"/>
      <c r="R651" s="8"/>
      <c r="S651" s="8"/>
      <c r="T651" s="8"/>
      <c r="U651" s="8"/>
      <c r="V651" s="8"/>
      <c r="W651" s="8"/>
      <c r="X651" s="8"/>
      <c r="Y651" s="8"/>
      <c r="Z651" s="8"/>
    </row>
    <row r="652" spans="1:26" ht="11.25" customHeight="1" x14ac:dyDescent="0.2">
      <c r="A652" s="89"/>
      <c r="B652" s="95"/>
      <c r="C652" s="56"/>
      <c r="D652" s="56"/>
      <c r="E652" s="7"/>
      <c r="F652" s="7"/>
      <c r="G652" s="8"/>
      <c r="H652" s="8"/>
      <c r="I652" s="8"/>
      <c r="J652" s="99"/>
      <c r="K652" s="100"/>
      <c r="L652" s="99"/>
      <c r="M652" s="100"/>
      <c r="N652" s="50"/>
      <c r="O652" s="7"/>
      <c r="P652" s="7"/>
      <c r="Q652" s="8"/>
      <c r="R652" s="8"/>
      <c r="S652" s="8"/>
      <c r="T652" s="8"/>
      <c r="U652" s="8"/>
      <c r="V652" s="8"/>
      <c r="W652" s="8"/>
      <c r="X652" s="8"/>
      <c r="Y652" s="8"/>
      <c r="Z652" s="8"/>
    </row>
    <row r="653" spans="1:26" ht="11.25" customHeight="1" x14ac:dyDescent="0.2">
      <c r="A653" s="89"/>
      <c r="B653" s="95"/>
      <c r="C653" s="56"/>
      <c r="D653" s="56"/>
      <c r="E653" s="7"/>
      <c r="F653" s="7"/>
      <c r="G653" s="8"/>
      <c r="H653" s="8"/>
      <c r="I653" s="8"/>
      <c r="J653" s="99"/>
      <c r="K653" s="100"/>
      <c r="L653" s="99"/>
      <c r="M653" s="100"/>
      <c r="N653" s="50"/>
      <c r="O653" s="7"/>
      <c r="P653" s="7"/>
      <c r="Q653" s="8"/>
      <c r="R653" s="8"/>
      <c r="S653" s="8"/>
      <c r="T653" s="8"/>
      <c r="U653" s="8"/>
      <c r="V653" s="8"/>
      <c r="W653" s="8"/>
      <c r="X653" s="8"/>
      <c r="Y653" s="8"/>
      <c r="Z653" s="8"/>
    </row>
    <row r="654" spans="1:26" ht="11.25" customHeight="1" x14ac:dyDescent="0.2">
      <c r="A654" s="89"/>
      <c r="B654" s="95"/>
      <c r="C654" s="56"/>
      <c r="D654" s="56"/>
      <c r="E654" s="7"/>
      <c r="F654" s="7"/>
      <c r="G654" s="8"/>
      <c r="H654" s="8"/>
      <c r="I654" s="8"/>
      <c r="J654" s="99"/>
      <c r="K654" s="100"/>
      <c r="L654" s="99"/>
      <c r="M654" s="100"/>
      <c r="N654" s="50"/>
      <c r="O654" s="7"/>
      <c r="P654" s="7"/>
      <c r="Q654" s="8"/>
      <c r="R654" s="8"/>
      <c r="S654" s="8"/>
      <c r="T654" s="8"/>
      <c r="U654" s="8"/>
      <c r="V654" s="8"/>
      <c r="W654" s="8"/>
      <c r="X654" s="8"/>
      <c r="Y654" s="8"/>
      <c r="Z654" s="8"/>
    </row>
    <row r="655" spans="1:26" ht="11.25" customHeight="1" x14ac:dyDescent="0.2">
      <c r="A655" s="89"/>
      <c r="B655" s="95"/>
      <c r="C655" s="56"/>
      <c r="D655" s="56"/>
      <c r="E655" s="7"/>
      <c r="F655" s="7"/>
      <c r="G655" s="8"/>
      <c r="H655" s="8"/>
      <c r="I655" s="8"/>
      <c r="J655" s="99"/>
      <c r="K655" s="100"/>
      <c r="L655" s="99"/>
      <c r="M655" s="100"/>
      <c r="N655" s="50"/>
      <c r="O655" s="7"/>
      <c r="P655" s="7"/>
      <c r="Q655" s="8"/>
      <c r="R655" s="8"/>
      <c r="S655" s="8"/>
      <c r="T655" s="8"/>
      <c r="U655" s="8"/>
      <c r="V655" s="8"/>
      <c r="W655" s="8"/>
      <c r="X655" s="8"/>
      <c r="Y655" s="8"/>
      <c r="Z655" s="8"/>
    </row>
    <row r="656" spans="1:26" ht="11.25" customHeight="1" x14ac:dyDescent="0.2">
      <c r="A656" s="89"/>
      <c r="B656" s="95"/>
      <c r="C656" s="56"/>
      <c r="D656" s="56"/>
      <c r="E656" s="7"/>
      <c r="F656" s="7"/>
      <c r="G656" s="8"/>
      <c r="H656" s="8"/>
      <c r="I656" s="8"/>
      <c r="J656" s="99"/>
      <c r="K656" s="100"/>
      <c r="L656" s="99"/>
      <c r="M656" s="100"/>
      <c r="N656" s="50"/>
      <c r="O656" s="7"/>
      <c r="P656" s="7"/>
      <c r="Q656" s="8"/>
      <c r="R656" s="8"/>
      <c r="S656" s="8"/>
      <c r="T656" s="8"/>
      <c r="U656" s="8"/>
      <c r="V656" s="8"/>
      <c r="W656" s="8"/>
      <c r="X656" s="8"/>
      <c r="Y656" s="8"/>
      <c r="Z656" s="8"/>
    </row>
    <row r="657" spans="1:26" ht="11.25" customHeight="1" x14ac:dyDescent="0.2">
      <c r="A657" s="89"/>
      <c r="B657" s="95"/>
      <c r="C657" s="56"/>
      <c r="D657" s="56"/>
      <c r="E657" s="7"/>
      <c r="F657" s="7"/>
      <c r="G657" s="8"/>
      <c r="H657" s="8"/>
      <c r="I657" s="8"/>
      <c r="J657" s="99"/>
      <c r="K657" s="100"/>
      <c r="L657" s="99"/>
      <c r="M657" s="100"/>
      <c r="N657" s="50"/>
      <c r="O657" s="7"/>
      <c r="P657" s="7"/>
      <c r="Q657" s="8"/>
      <c r="R657" s="8"/>
      <c r="S657" s="8"/>
      <c r="T657" s="8"/>
      <c r="U657" s="8"/>
      <c r="V657" s="8"/>
      <c r="W657" s="8"/>
      <c r="X657" s="8"/>
      <c r="Y657" s="8"/>
      <c r="Z657" s="8"/>
    </row>
    <row r="658" spans="1:26" ht="11.25" customHeight="1" x14ac:dyDescent="0.2">
      <c r="A658" s="89"/>
      <c r="B658" s="95"/>
      <c r="C658" s="56"/>
      <c r="D658" s="56"/>
      <c r="E658" s="7"/>
      <c r="F658" s="7"/>
      <c r="G658" s="8"/>
      <c r="H658" s="8"/>
      <c r="I658" s="8"/>
      <c r="J658" s="99"/>
      <c r="K658" s="100"/>
      <c r="L658" s="99"/>
      <c r="M658" s="100"/>
      <c r="N658" s="50"/>
      <c r="O658" s="7"/>
      <c r="P658" s="7"/>
      <c r="Q658" s="8"/>
      <c r="R658" s="8"/>
      <c r="S658" s="8"/>
      <c r="T658" s="8"/>
      <c r="U658" s="8"/>
      <c r="V658" s="8"/>
      <c r="W658" s="8"/>
      <c r="X658" s="8"/>
      <c r="Y658" s="8"/>
      <c r="Z658" s="8"/>
    </row>
    <row r="659" spans="1:26" ht="11.25" customHeight="1" x14ac:dyDescent="0.2">
      <c r="A659" s="89"/>
      <c r="B659" s="95"/>
      <c r="C659" s="56"/>
      <c r="D659" s="56"/>
      <c r="E659" s="7"/>
      <c r="F659" s="7"/>
      <c r="G659" s="8"/>
      <c r="H659" s="8"/>
      <c r="I659" s="8"/>
      <c r="J659" s="99"/>
      <c r="K659" s="100"/>
      <c r="L659" s="99"/>
      <c r="M659" s="100"/>
      <c r="N659" s="50"/>
      <c r="O659" s="7"/>
      <c r="P659" s="7"/>
      <c r="Q659" s="8"/>
      <c r="R659" s="8"/>
      <c r="S659" s="8"/>
      <c r="T659" s="8"/>
      <c r="U659" s="8"/>
      <c r="V659" s="8"/>
      <c r="W659" s="8"/>
      <c r="X659" s="8"/>
      <c r="Y659" s="8"/>
      <c r="Z659" s="8"/>
    </row>
    <row r="660" spans="1:26" ht="11.25" customHeight="1" x14ac:dyDescent="0.2">
      <c r="A660" s="89"/>
      <c r="B660" s="95"/>
      <c r="C660" s="56"/>
      <c r="D660" s="56"/>
      <c r="E660" s="7"/>
      <c r="F660" s="7"/>
      <c r="G660" s="8"/>
      <c r="H660" s="8"/>
      <c r="I660" s="8"/>
      <c r="J660" s="99"/>
      <c r="K660" s="100"/>
      <c r="L660" s="99"/>
      <c r="M660" s="100"/>
      <c r="N660" s="50"/>
      <c r="O660" s="7"/>
      <c r="P660" s="7"/>
      <c r="Q660" s="8"/>
      <c r="R660" s="8"/>
      <c r="S660" s="8"/>
      <c r="T660" s="8"/>
      <c r="U660" s="8"/>
      <c r="V660" s="8"/>
      <c r="W660" s="8"/>
      <c r="X660" s="8"/>
      <c r="Y660" s="8"/>
      <c r="Z660" s="8"/>
    </row>
    <row r="661" spans="1:26" ht="11.25" customHeight="1" x14ac:dyDescent="0.2">
      <c r="A661" s="89"/>
      <c r="B661" s="95"/>
      <c r="C661" s="56"/>
      <c r="D661" s="56"/>
      <c r="E661" s="7"/>
      <c r="F661" s="7"/>
      <c r="G661" s="8"/>
      <c r="H661" s="8"/>
      <c r="I661" s="8"/>
      <c r="J661" s="99"/>
      <c r="K661" s="100"/>
      <c r="L661" s="99"/>
      <c r="M661" s="100"/>
      <c r="N661" s="50"/>
      <c r="O661" s="7"/>
      <c r="P661" s="7"/>
      <c r="Q661" s="8"/>
      <c r="R661" s="8"/>
      <c r="S661" s="8"/>
      <c r="T661" s="8"/>
      <c r="U661" s="8"/>
      <c r="V661" s="8"/>
      <c r="W661" s="8"/>
      <c r="X661" s="8"/>
      <c r="Y661" s="8"/>
      <c r="Z661" s="8"/>
    </row>
    <row r="662" spans="1:26" ht="11.25" customHeight="1" x14ac:dyDescent="0.2">
      <c r="A662" s="89"/>
      <c r="B662" s="95"/>
      <c r="C662" s="56"/>
      <c r="D662" s="56"/>
      <c r="E662" s="7"/>
      <c r="F662" s="7"/>
      <c r="G662" s="8"/>
      <c r="H662" s="8"/>
      <c r="I662" s="8"/>
      <c r="J662" s="99"/>
      <c r="K662" s="100"/>
      <c r="L662" s="99"/>
      <c r="M662" s="100"/>
      <c r="N662" s="50"/>
      <c r="O662" s="7"/>
      <c r="P662" s="7"/>
      <c r="Q662" s="8"/>
      <c r="R662" s="8"/>
      <c r="S662" s="8"/>
      <c r="T662" s="8"/>
      <c r="U662" s="8"/>
      <c r="V662" s="8"/>
      <c r="W662" s="8"/>
      <c r="X662" s="8"/>
      <c r="Y662" s="8"/>
      <c r="Z662" s="8"/>
    </row>
    <row r="663" spans="1:26" ht="11.25" customHeight="1" x14ac:dyDescent="0.2">
      <c r="A663" s="89"/>
      <c r="B663" s="95"/>
      <c r="C663" s="56"/>
      <c r="D663" s="56"/>
      <c r="E663" s="7"/>
      <c r="F663" s="7"/>
      <c r="G663" s="8"/>
      <c r="H663" s="8"/>
      <c r="I663" s="8"/>
      <c r="J663" s="99"/>
      <c r="K663" s="100"/>
      <c r="L663" s="99"/>
      <c r="M663" s="100"/>
      <c r="N663" s="50"/>
      <c r="O663" s="7"/>
      <c r="P663" s="7"/>
      <c r="Q663" s="8"/>
      <c r="R663" s="8"/>
      <c r="S663" s="8"/>
      <c r="T663" s="8"/>
      <c r="U663" s="8"/>
      <c r="V663" s="8"/>
      <c r="W663" s="8"/>
      <c r="X663" s="8"/>
      <c r="Y663" s="8"/>
      <c r="Z663" s="8"/>
    </row>
    <row r="664" spans="1:26" ht="11.25" customHeight="1" x14ac:dyDescent="0.2">
      <c r="A664" s="89"/>
      <c r="B664" s="95"/>
      <c r="C664" s="56"/>
      <c r="D664" s="56"/>
      <c r="E664" s="7"/>
      <c r="F664" s="7"/>
      <c r="G664" s="8"/>
      <c r="H664" s="8"/>
      <c r="I664" s="8"/>
      <c r="J664" s="99"/>
      <c r="K664" s="100"/>
      <c r="L664" s="99"/>
      <c r="M664" s="100"/>
      <c r="N664" s="50"/>
      <c r="O664" s="7"/>
      <c r="P664" s="7"/>
      <c r="Q664" s="8"/>
      <c r="R664" s="8"/>
      <c r="S664" s="8"/>
      <c r="T664" s="8"/>
      <c r="U664" s="8"/>
      <c r="V664" s="8"/>
      <c r="W664" s="8"/>
      <c r="X664" s="8"/>
      <c r="Y664" s="8"/>
      <c r="Z664" s="8"/>
    </row>
    <row r="665" spans="1:26" ht="11.25" customHeight="1" x14ac:dyDescent="0.2">
      <c r="A665" s="89"/>
      <c r="B665" s="95"/>
      <c r="C665" s="56"/>
      <c r="D665" s="56"/>
      <c r="E665" s="7"/>
      <c r="F665" s="7"/>
      <c r="G665" s="8"/>
      <c r="H665" s="8"/>
      <c r="I665" s="8"/>
      <c r="J665" s="99"/>
      <c r="K665" s="100"/>
      <c r="L665" s="99"/>
      <c r="M665" s="100"/>
      <c r="N665" s="50"/>
      <c r="O665" s="7"/>
      <c r="P665" s="7"/>
      <c r="Q665" s="8"/>
      <c r="R665" s="8"/>
      <c r="S665" s="8"/>
      <c r="T665" s="8"/>
      <c r="U665" s="8"/>
      <c r="V665" s="8"/>
      <c r="W665" s="8"/>
      <c r="X665" s="8"/>
      <c r="Y665" s="8"/>
      <c r="Z665" s="8"/>
    </row>
    <row r="666" spans="1:26" ht="11.25" customHeight="1" x14ac:dyDescent="0.2">
      <c r="A666" s="89"/>
      <c r="B666" s="95"/>
      <c r="C666" s="56"/>
      <c r="D666" s="56"/>
      <c r="E666" s="7"/>
      <c r="F666" s="7"/>
      <c r="G666" s="8"/>
      <c r="H666" s="8"/>
      <c r="I666" s="8"/>
      <c r="J666" s="99"/>
      <c r="K666" s="100"/>
      <c r="L666" s="99"/>
      <c r="M666" s="100"/>
      <c r="N666" s="50"/>
      <c r="O666" s="7"/>
      <c r="P666" s="7"/>
      <c r="Q666" s="8"/>
      <c r="R666" s="8"/>
      <c r="S666" s="8"/>
      <c r="T666" s="8"/>
      <c r="U666" s="8"/>
      <c r="V666" s="8"/>
      <c r="W666" s="8"/>
      <c r="X666" s="8"/>
      <c r="Y666" s="8"/>
      <c r="Z666" s="8"/>
    </row>
    <row r="667" spans="1:26" ht="11.25" customHeight="1" x14ac:dyDescent="0.2">
      <c r="A667" s="89"/>
      <c r="B667" s="95"/>
      <c r="C667" s="56"/>
      <c r="D667" s="56"/>
      <c r="E667" s="7"/>
      <c r="F667" s="7"/>
      <c r="G667" s="8"/>
      <c r="H667" s="8"/>
      <c r="I667" s="8"/>
      <c r="J667" s="99"/>
      <c r="K667" s="100"/>
      <c r="L667" s="99"/>
      <c r="M667" s="100"/>
      <c r="N667" s="50"/>
      <c r="O667" s="7"/>
      <c r="P667" s="7"/>
      <c r="Q667" s="8"/>
      <c r="R667" s="8"/>
      <c r="S667" s="8"/>
      <c r="T667" s="8"/>
      <c r="U667" s="8"/>
      <c r="V667" s="8"/>
      <c r="W667" s="8"/>
      <c r="X667" s="8"/>
      <c r="Y667" s="8"/>
      <c r="Z667" s="8"/>
    </row>
    <row r="668" spans="1:26" ht="11.25" customHeight="1" x14ac:dyDescent="0.2">
      <c r="A668" s="89"/>
      <c r="B668" s="95"/>
      <c r="C668" s="56"/>
      <c r="D668" s="56"/>
      <c r="E668" s="7"/>
      <c r="F668" s="7"/>
      <c r="G668" s="8"/>
      <c r="H668" s="8"/>
      <c r="I668" s="8"/>
      <c r="J668" s="99"/>
      <c r="K668" s="100"/>
      <c r="L668" s="99"/>
      <c r="M668" s="100"/>
      <c r="N668" s="50"/>
      <c r="O668" s="7"/>
      <c r="P668" s="7"/>
      <c r="Q668" s="8"/>
      <c r="R668" s="8"/>
      <c r="S668" s="8"/>
      <c r="T668" s="8"/>
      <c r="U668" s="8"/>
      <c r="V668" s="8"/>
      <c r="W668" s="8"/>
      <c r="X668" s="8"/>
      <c r="Y668" s="8"/>
      <c r="Z668" s="8"/>
    </row>
    <row r="669" spans="1:26" ht="11.25" customHeight="1" x14ac:dyDescent="0.2">
      <c r="A669" s="89"/>
      <c r="B669" s="95"/>
      <c r="C669" s="56"/>
      <c r="D669" s="56"/>
      <c r="E669" s="7"/>
      <c r="F669" s="7"/>
      <c r="G669" s="8"/>
      <c r="H669" s="8"/>
      <c r="I669" s="8"/>
      <c r="J669" s="99"/>
      <c r="K669" s="100"/>
      <c r="L669" s="99"/>
      <c r="M669" s="100"/>
      <c r="N669" s="50"/>
      <c r="O669" s="7"/>
      <c r="P669" s="7"/>
      <c r="Q669" s="8"/>
      <c r="R669" s="8"/>
      <c r="S669" s="8"/>
      <c r="T669" s="8"/>
      <c r="U669" s="8"/>
      <c r="V669" s="8"/>
      <c r="W669" s="8"/>
      <c r="X669" s="8"/>
      <c r="Y669" s="8"/>
      <c r="Z669" s="8"/>
    </row>
    <row r="670" spans="1:26" ht="11.25" customHeight="1" x14ac:dyDescent="0.2">
      <c r="A670" s="89"/>
      <c r="B670" s="95"/>
      <c r="C670" s="56"/>
      <c r="D670" s="56"/>
      <c r="E670" s="7"/>
      <c r="F670" s="7"/>
      <c r="G670" s="8"/>
      <c r="H670" s="8"/>
      <c r="I670" s="8"/>
      <c r="J670" s="99"/>
      <c r="K670" s="100"/>
      <c r="L670" s="99"/>
      <c r="M670" s="100"/>
      <c r="N670" s="50"/>
      <c r="O670" s="7"/>
      <c r="P670" s="7"/>
      <c r="Q670" s="8"/>
      <c r="R670" s="8"/>
      <c r="S670" s="8"/>
      <c r="T670" s="8"/>
      <c r="U670" s="8"/>
      <c r="V670" s="8"/>
      <c r="W670" s="8"/>
      <c r="X670" s="8"/>
      <c r="Y670" s="8"/>
      <c r="Z670" s="8"/>
    </row>
    <row r="671" spans="1:26" ht="11.25" customHeight="1" x14ac:dyDescent="0.2">
      <c r="A671" s="89"/>
      <c r="B671" s="95"/>
      <c r="C671" s="56"/>
      <c r="D671" s="56"/>
      <c r="E671" s="7"/>
      <c r="F671" s="7"/>
      <c r="G671" s="8"/>
      <c r="H671" s="8"/>
      <c r="I671" s="8"/>
      <c r="J671" s="99"/>
      <c r="K671" s="100"/>
      <c r="L671" s="99"/>
      <c r="M671" s="100"/>
      <c r="N671" s="50"/>
      <c r="O671" s="7"/>
      <c r="P671" s="7"/>
      <c r="Q671" s="8"/>
      <c r="R671" s="8"/>
      <c r="S671" s="8"/>
      <c r="T671" s="8"/>
      <c r="U671" s="8"/>
      <c r="V671" s="8"/>
      <c r="W671" s="8"/>
      <c r="X671" s="8"/>
      <c r="Y671" s="8"/>
      <c r="Z671" s="8"/>
    </row>
    <row r="672" spans="1:26" ht="11.25" customHeight="1" x14ac:dyDescent="0.2">
      <c r="A672" s="89"/>
      <c r="B672" s="95"/>
      <c r="C672" s="56"/>
      <c r="D672" s="56"/>
      <c r="E672" s="7"/>
      <c r="F672" s="7"/>
      <c r="G672" s="8"/>
      <c r="H672" s="8"/>
      <c r="I672" s="8"/>
      <c r="J672" s="99"/>
      <c r="K672" s="100"/>
      <c r="L672" s="99"/>
      <c r="M672" s="100"/>
      <c r="N672" s="50"/>
      <c r="O672" s="7"/>
      <c r="P672" s="7"/>
      <c r="Q672" s="8"/>
      <c r="R672" s="8"/>
      <c r="S672" s="8"/>
      <c r="T672" s="8"/>
      <c r="U672" s="8"/>
      <c r="V672" s="8"/>
      <c r="W672" s="8"/>
      <c r="X672" s="8"/>
      <c r="Y672" s="8"/>
      <c r="Z672" s="8"/>
    </row>
    <row r="673" spans="1:26" ht="11.25" customHeight="1" x14ac:dyDescent="0.2">
      <c r="A673" s="89"/>
      <c r="B673" s="95"/>
      <c r="C673" s="56"/>
      <c r="D673" s="56"/>
      <c r="E673" s="7"/>
      <c r="F673" s="7"/>
      <c r="G673" s="8"/>
      <c r="H673" s="8"/>
      <c r="I673" s="8"/>
      <c r="J673" s="99"/>
      <c r="K673" s="100"/>
      <c r="L673" s="99"/>
      <c r="M673" s="100"/>
      <c r="N673" s="50"/>
      <c r="O673" s="7"/>
      <c r="P673" s="7"/>
      <c r="Q673" s="8"/>
      <c r="R673" s="8"/>
      <c r="S673" s="8"/>
      <c r="T673" s="8"/>
      <c r="U673" s="8"/>
      <c r="V673" s="8"/>
      <c r="W673" s="8"/>
      <c r="X673" s="8"/>
      <c r="Y673" s="8"/>
      <c r="Z673" s="8"/>
    </row>
    <row r="674" spans="1:26" ht="11.25" customHeight="1" x14ac:dyDescent="0.2">
      <c r="A674" s="89"/>
      <c r="B674" s="95"/>
      <c r="C674" s="56"/>
      <c r="D674" s="56"/>
      <c r="E674" s="7"/>
      <c r="F674" s="7"/>
      <c r="G674" s="8"/>
      <c r="H674" s="8"/>
      <c r="I674" s="8"/>
      <c r="J674" s="99"/>
      <c r="K674" s="100"/>
      <c r="L674" s="99"/>
      <c r="M674" s="100"/>
      <c r="N674" s="50"/>
      <c r="O674" s="7"/>
      <c r="P674" s="7"/>
      <c r="Q674" s="8"/>
      <c r="R674" s="8"/>
      <c r="S674" s="8"/>
      <c r="T674" s="8"/>
      <c r="U674" s="8"/>
      <c r="V674" s="8"/>
      <c r="W674" s="8"/>
      <c r="X674" s="8"/>
      <c r="Y674" s="8"/>
      <c r="Z674" s="8"/>
    </row>
    <row r="675" spans="1:26" ht="11.25" customHeight="1" x14ac:dyDescent="0.2">
      <c r="A675" s="89"/>
      <c r="B675" s="95"/>
      <c r="C675" s="56"/>
      <c r="D675" s="56"/>
      <c r="E675" s="7"/>
      <c r="F675" s="7"/>
      <c r="G675" s="8"/>
      <c r="H675" s="8"/>
      <c r="I675" s="8"/>
      <c r="J675" s="99"/>
      <c r="K675" s="100"/>
      <c r="L675" s="99"/>
      <c r="M675" s="100"/>
      <c r="N675" s="50"/>
      <c r="O675" s="7"/>
      <c r="P675" s="7"/>
      <c r="Q675" s="8"/>
      <c r="R675" s="8"/>
      <c r="S675" s="8"/>
      <c r="T675" s="8"/>
      <c r="U675" s="8"/>
      <c r="V675" s="8"/>
      <c r="W675" s="8"/>
      <c r="X675" s="8"/>
      <c r="Y675" s="8"/>
      <c r="Z675" s="8"/>
    </row>
    <row r="676" spans="1:26" ht="11.25" customHeight="1" x14ac:dyDescent="0.2">
      <c r="A676" s="89"/>
      <c r="B676" s="95"/>
      <c r="C676" s="56"/>
      <c r="D676" s="56"/>
      <c r="E676" s="7"/>
      <c r="F676" s="7"/>
      <c r="G676" s="8"/>
      <c r="H676" s="8"/>
      <c r="I676" s="8"/>
      <c r="J676" s="99"/>
      <c r="K676" s="100"/>
      <c r="L676" s="99"/>
      <c r="M676" s="100"/>
      <c r="N676" s="50"/>
      <c r="O676" s="7"/>
      <c r="P676" s="7"/>
      <c r="Q676" s="8"/>
      <c r="R676" s="8"/>
      <c r="S676" s="8"/>
      <c r="T676" s="8"/>
      <c r="U676" s="8"/>
      <c r="V676" s="8"/>
      <c r="W676" s="8"/>
      <c r="X676" s="8"/>
      <c r="Y676" s="8"/>
      <c r="Z676" s="8"/>
    </row>
    <row r="677" spans="1:26" ht="11.25" customHeight="1" x14ac:dyDescent="0.2">
      <c r="A677" s="89"/>
      <c r="B677" s="95"/>
      <c r="C677" s="56"/>
      <c r="D677" s="56"/>
      <c r="E677" s="7"/>
      <c r="F677" s="7"/>
      <c r="G677" s="8"/>
      <c r="H677" s="8"/>
      <c r="I677" s="8"/>
      <c r="J677" s="99"/>
      <c r="K677" s="100"/>
      <c r="L677" s="99"/>
      <c r="M677" s="100"/>
      <c r="N677" s="50"/>
      <c r="O677" s="7"/>
      <c r="P677" s="7"/>
      <c r="Q677" s="8"/>
      <c r="R677" s="8"/>
      <c r="S677" s="8"/>
      <c r="T677" s="8"/>
      <c r="U677" s="8"/>
      <c r="V677" s="8"/>
      <c r="W677" s="8"/>
      <c r="X677" s="8"/>
      <c r="Y677" s="8"/>
      <c r="Z677" s="8"/>
    </row>
    <row r="678" spans="1:26" ht="11.25" customHeight="1" x14ac:dyDescent="0.2">
      <c r="A678" s="89"/>
      <c r="B678" s="95"/>
      <c r="C678" s="56"/>
      <c r="D678" s="56"/>
      <c r="E678" s="7"/>
      <c r="F678" s="7"/>
      <c r="G678" s="8"/>
      <c r="H678" s="8"/>
      <c r="I678" s="8"/>
      <c r="J678" s="99"/>
      <c r="K678" s="100"/>
      <c r="L678" s="99"/>
      <c r="M678" s="100"/>
      <c r="N678" s="50"/>
      <c r="O678" s="7"/>
      <c r="P678" s="7"/>
      <c r="Q678" s="8"/>
      <c r="R678" s="8"/>
      <c r="S678" s="8"/>
      <c r="T678" s="8"/>
      <c r="U678" s="8"/>
      <c r="V678" s="8"/>
      <c r="W678" s="8"/>
      <c r="X678" s="8"/>
      <c r="Y678" s="8"/>
      <c r="Z678" s="8"/>
    </row>
    <row r="679" spans="1:26" ht="11.25" customHeight="1" x14ac:dyDescent="0.2">
      <c r="A679" s="89"/>
      <c r="B679" s="95"/>
      <c r="C679" s="56"/>
      <c r="D679" s="56"/>
      <c r="E679" s="7"/>
      <c r="F679" s="7"/>
      <c r="G679" s="8"/>
      <c r="H679" s="8"/>
      <c r="I679" s="8"/>
      <c r="J679" s="99"/>
      <c r="K679" s="100"/>
      <c r="L679" s="99"/>
      <c r="M679" s="100"/>
      <c r="N679" s="50"/>
      <c r="O679" s="7"/>
      <c r="P679" s="7"/>
      <c r="Q679" s="8"/>
      <c r="R679" s="8"/>
      <c r="S679" s="8"/>
      <c r="T679" s="8"/>
      <c r="U679" s="8"/>
      <c r="V679" s="8"/>
      <c r="W679" s="8"/>
      <c r="X679" s="8"/>
      <c r="Y679" s="8"/>
      <c r="Z679" s="8"/>
    </row>
    <row r="680" spans="1:26" ht="11.25" customHeight="1" x14ac:dyDescent="0.2">
      <c r="A680" s="89"/>
      <c r="B680" s="95"/>
      <c r="C680" s="56"/>
      <c r="D680" s="56"/>
      <c r="E680" s="7"/>
      <c r="F680" s="7"/>
      <c r="G680" s="8"/>
      <c r="H680" s="8"/>
      <c r="I680" s="8"/>
      <c r="J680" s="99"/>
      <c r="K680" s="100"/>
      <c r="L680" s="99"/>
      <c r="M680" s="100"/>
      <c r="N680" s="50"/>
      <c r="O680" s="7"/>
      <c r="P680" s="7"/>
      <c r="Q680" s="8"/>
      <c r="R680" s="8"/>
      <c r="S680" s="8"/>
      <c r="T680" s="8"/>
      <c r="U680" s="8"/>
      <c r="V680" s="8"/>
      <c r="W680" s="8"/>
      <c r="X680" s="8"/>
      <c r="Y680" s="8"/>
      <c r="Z680" s="8"/>
    </row>
    <row r="681" spans="1:26" ht="11.25" customHeight="1" x14ac:dyDescent="0.2">
      <c r="A681" s="89"/>
      <c r="B681" s="95"/>
      <c r="C681" s="56"/>
      <c r="D681" s="56"/>
      <c r="E681" s="7"/>
      <c r="F681" s="7"/>
      <c r="G681" s="8"/>
      <c r="H681" s="8"/>
      <c r="I681" s="8"/>
      <c r="J681" s="99"/>
      <c r="K681" s="100"/>
      <c r="L681" s="99"/>
      <c r="M681" s="100"/>
      <c r="N681" s="50"/>
      <c r="O681" s="7"/>
      <c r="P681" s="7"/>
      <c r="Q681" s="8"/>
      <c r="R681" s="8"/>
      <c r="S681" s="8"/>
      <c r="T681" s="8"/>
      <c r="U681" s="8"/>
      <c r="V681" s="8"/>
      <c r="W681" s="8"/>
      <c r="X681" s="8"/>
      <c r="Y681" s="8"/>
      <c r="Z681" s="8"/>
    </row>
    <row r="682" spans="1:26" ht="11.25" customHeight="1" x14ac:dyDescent="0.2">
      <c r="A682" s="89"/>
      <c r="B682" s="95"/>
      <c r="C682" s="56"/>
      <c r="D682" s="56"/>
      <c r="E682" s="7"/>
      <c r="F682" s="7"/>
      <c r="G682" s="8"/>
      <c r="H682" s="8"/>
      <c r="I682" s="8"/>
      <c r="J682" s="99"/>
      <c r="K682" s="100"/>
      <c r="L682" s="99"/>
      <c r="M682" s="100"/>
      <c r="N682" s="50"/>
      <c r="O682" s="7"/>
      <c r="P682" s="7"/>
      <c r="Q682" s="8"/>
      <c r="R682" s="8"/>
      <c r="S682" s="8"/>
      <c r="T682" s="8"/>
      <c r="U682" s="8"/>
      <c r="V682" s="8"/>
      <c r="W682" s="8"/>
      <c r="X682" s="8"/>
      <c r="Y682" s="8"/>
      <c r="Z682" s="8"/>
    </row>
    <row r="683" spans="1:26" ht="11.25" customHeight="1" x14ac:dyDescent="0.2">
      <c r="A683" s="89"/>
      <c r="B683" s="95"/>
      <c r="C683" s="56"/>
      <c r="D683" s="56"/>
      <c r="E683" s="7"/>
      <c r="F683" s="7"/>
      <c r="G683" s="8"/>
      <c r="H683" s="8"/>
      <c r="I683" s="8"/>
      <c r="J683" s="99"/>
      <c r="K683" s="100"/>
      <c r="L683" s="99"/>
      <c r="M683" s="100"/>
      <c r="N683" s="50"/>
      <c r="O683" s="7"/>
      <c r="P683" s="7"/>
      <c r="Q683" s="8"/>
      <c r="R683" s="8"/>
      <c r="S683" s="8"/>
      <c r="T683" s="8"/>
      <c r="U683" s="8"/>
      <c r="V683" s="8"/>
      <c r="W683" s="8"/>
      <c r="X683" s="8"/>
      <c r="Y683" s="8"/>
      <c r="Z683" s="8"/>
    </row>
    <row r="684" spans="1:26" ht="11.25" customHeight="1" x14ac:dyDescent="0.2">
      <c r="A684" s="89"/>
      <c r="B684" s="95"/>
      <c r="C684" s="56"/>
      <c r="D684" s="56"/>
      <c r="E684" s="7"/>
      <c r="F684" s="7"/>
      <c r="G684" s="8"/>
      <c r="H684" s="8"/>
      <c r="I684" s="8"/>
      <c r="J684" s="99"/>
      <c r="K684" s="100"/>
      <c r="L684" s="99"/>
      <c r="M684" s="100"/>
      <c r="N684" s="50"/>
      <c r="O684" s="7"/>
      <c r="P684" s="7"/>
      <c r="Q684" s="8"/>
      <c r="R684" s="8"/>
      <c r="S684" s="8"/>
      <c r="T684" s="8"/>
      <c r="U684" s="8"/>
      <c r="V684" s="8"/>
      <c r="W684" s="8"/>
      <c r="X684" s="8"/>
      <c r="Y684" s="8"/>
      <c r="Z684" s="8"/>
    </row>
    <row r="685" spans="1:26" ht="11.25" customHeight="1" x14ac:dyDescent="0.2">
      <c r="A685" s="89"/>
      <c r="B685" s="95"/>
      <c r="C685" s="56"/>
      <c r="D685" s="56"/>
      <c r="E685" s="7"/>
      <c r="F685" s="7"/>
      <c r="G685" s="8"/>
      <c r="H685" s="8"/>
      <c r="I685" s="8"/>
      <c r="J685" s="99"/>
      <c r="K685" s="100"/>
      <c r="L685" s="99"/>
      <c r="M685" s="100"/>
      <c r="N685" s="50"/>
      <c r="O685" s="7"/>
      <c r="P685" s="7"/>
      <c r="Q685" s="8"/>
      <c r="R685" s="8"/>
      <c r="S685" s="8"/>
      <c r="T685" s="8"/>
      <c r="U685" s="8"/>
      <c r="V685" s="8"/>
      <c r="W685" s="8"/>
      <c r="X685" s="8"/>
      <c r="Y685" s="8"/>
      <c r="Z685" s="8"/>
    </row>
    <row r="686" spans="1:26" ht="11.25" customHeight="1" x14ac:dyDescent="0.2">
      <c r="A686" s="89"/>
      <c r="B686" s="95"/>
      <c r="C686" s="56"/>
      <c r="D686" s="56"/>
      <c r="E686" s="7"/>
      <c r="F686" s="7"/>
      <c r="G686" s="8"/>
      <c r="H686" s="8"/>
      <c r="I686" s="8"/>
      <c r="J686" s="99"/>
      <c r="K686" s="100"/>
      <c r="L686" s="99"/>
      <c r="M686" s="100"/>
      <c r="N686" s="50"/>
      <c r="O686" s="7"/>
      <c r="P686" s="7"/>
      <c r="Q686" s="8"/>
      <c r="R686" s="8"/>
      <c r="S686" s="8"/>
      <c r="T686" s="8"/>
      <c r="U686" s="8"/>
      <c r="V686" s="8"/>
      <c r="W686" s="8"/>
      <c r="X686" s="8"/>
      <c r="Y686" s="8"/>
      <c r="Z686" s="8"/>
    </row>
    <row r="687" spans="1:26" ht="11.25" customHeight="1" x14ac:dyDescent="0.2">
      <c r="A687" s="89"/>
      <c r="B687" s="95"/>
      <c r="C687" s="56"/>
      <c r="D687" s="56"/>
      <c r="E687" s="7"/>
      <c r="F687" s="7"/>
      <c r="G687" s="8"/>
      <c r="H687" s="8"/>
      <c r="I687" s="8"/>
      <c r="J687" s="99"/>
      <c r="K687" s="100"/>
      <c r="L687" s="99"/>
      <c r="M687" s="100"/>
      <c r="N687" s="50"/>
      <c r="O687" s="7"/>
      <c r="P687" s="7"/>
      <c r="Q687" s="8"/>
      <c r="R687" s="8"/>
      <c r="S687" s="8"/>
      <c r="T687" s="8"/>
      <c r="U687" s="8"/>
      <c r="V687" s="8"/>
      <c r="W687" s="8"/>
      <c r="X687" s="8"/>
      <c r="Y687" s="8"/>
      <c r="Z687" s="8"/>
    </row>
    <row r="688" spans="1:26" ht="11.25" customHeight="1" x14ac:dyDescent="0.2">
      <c r="A688" s="89"/>
      <c r="B688" s="95"/>
      <c r="C688" s="56"/>
      <c r="D688" s="56"/>
      <c r="E688" s="7"/>
      <c r="F688" s="7"/>
      <c r="G688" s="8"/>
      <c r="H688" s="8"/>
      <c r="I688" s="8"/>
      <c r="J688" s="99"/>
      <c r="K688" s="100"/>
      <c r="L688" s="99"/>
      <c r="M688" s="100"/>
      <c r="N688" s="50"/>
      <c r="O688" s="7"/>
      <c r="P688" s="7"/>
      <c r="Q688" s="8"/>
      <c r="R688" s="8"/>
      <c r="S688" s="8"/>
      <c r="T688" s="8"/>
      <c r="U688" s="8"/>
      <c r="V688" s="8"/>
      <c r="W688" s="8"/>
      <c r="X688" s="8"/>
      <c r="Y688" s="8"/>
      <c r="Z688" s="8"/>
    </row>
    <row r="689" spans="1:26" ht="11.25" customHeight="1" x14ac:dyDescent="0.2">
      <c r="A689" s="89"/>
      <c r="B689" s="95"/>
      <c r="C689" s="56"/>
      <c r="D689" s="56"/>
      <c r="E689" s="7"/>
      <c r="F689" s="7"/>
      <c r="G689" s="8"/>
      <c r="H689" s="8"/>
      <c r="I689" s="8"/>
      <c r="J689" s="99"/>
      <c r="K689" s="100"/>
      <c r="L689" s="99"/>
      <c r="M689" s="100"/>
      <c r="N689" s="50"/>
      <c r="O689" s="7"/>
      <c r="P689" s="7"/>
      <c r="Q689" s="8"/>
      <c r="R689" s="8"/>
      <c r="S689" s="8"/>
      <c r="T689" s="8"/>
      <c r="U689" s="8"/>
      <c r="V689" s="8"/>
      <c r="W689" s="8"/>
      <c r="X689" s="8"/>
      <c r="Y689" s="8"/>
      <c r="Z689" s="8"/>
    </row>
    <row r="690" spans="1:26" ht="11.25" customHeight="1" x14ac:dyDescent="0.2">
      <c r="A690" s="89"/>
      <c r="B690" s="95"/>
      <c r="C690" s="56"/>
      <c r="D690" s="56"/>
      <c r="E690" s="7"/>
      <c r="F690" s="7"/>
      <c r="G690" s="8"/>
      <c r="H690" s="8"/>
      <c r="I690" s="8"/>
      <c r="J690" s="99"/>
      <c r="K690" s="100"/>
      <c r="L690" s="99"/>
      <c r="M690" s="100"/>
      <c r="N690" s="50"/>
      <c r="O690" s="7"/>
      <c r="P690" s="7"/>
      <c r="Q690" s="8"/>
      <c r="R690" s="8"/>
      <c r="S690" s="8"/>
      <c r="T690" s="8"/>
      <c r="U690" s="8"/>
      <c r="V690" s="8"/>
      <c r="W690" s="8"/>
      <c r="X690" s="8"/>
      <c r="Y690" s="8"/>
      <c r="Z690" s="8"/>
    </row>
    <row r="691" spans="1:26" ht="11.25" customHeight="1" x14ac:dyDescent="0.2">
      <c r="A691" s="89"/>
      <c r="B691" s="95"/>
      <c r="C691" s="56"/>
      <c r="D691" s="56"/>
      <c r="E691" s="7"/>
      <c r="F691" s="7"/>
      <c r="G691" s="8"/>
      <c r="H691" s="8"/>
      <c r="I691" s="8"/>
      <c r="J691" s="99"/>
      <c r="K691" s="100"/>
      <c r="L691" s="99"/>
      <c r="M691" s="100"/>
      <c r="N691" s="50"/>
      <c r="O691" s="7"/>
      <c r="P691" s="7"/>
      <c r="Q691" s="8"/>
      <c r="R691" s="8"/>
      <c r="S691" s="8"/>
      <c r="T691" s="8"/>
      <c r="U691" s="8"/>
      <c r="V691" s="8"/>
      <c r="W691" s="8"/>
      <c r="X691" s="8"/>
      <c r="Y691" s="8"/>
      <c r="Z691" s="8"/>
    </row>
    <row r="692" spans="1:26" ht="11.25" customHeight="1" x14ac:dyDescent="0.2">
      <c r="A692" s="89"/>
      <c r="B692" s="95"/>
      <c r="C692" s="56"/>
      <c r="D692" s="56"/>
      <c r="E692" s="7"/>
      <c r="F692" s="7"/>
      <c r="G692" s="8"/>
      <c r="H692" s="8"/>
      <c r="I692" s="8"/>
      <c r="J692" s="99"/>
      <c r="K692" s="100"/>
      <c r="L692" s="99"/>
      <c r="M692" s="100"/>
      <c r="N692" s="50"/>
      <c r="O692" s="7"/>
      <c r="P692" s="7"/>
      <c r="Q692" s="8"/>
      <c r="R692" s="8"/>
      <c r="S692" s="8"/>
      <c r="T692" s="8"/>
      <c r="U692" s="8"/>
      <c r="V692" s="8"/>
      <c r="W692" s="8"/>
      <c r="X692" s="8"/>
      <c r="Y692" s="8"/>
      <c r="Z692" s="8"/>
    </row>
    <row r="693" spans="1:26" ht="11.25" customHeight="1" x14ac:dyDescent="0.2">
      <c r="A693" s="89"/>
      <c r="B693" s="95"/>
      <c r="C693" s="56"/>
      <c r="D693" s="56"/>
      <c r="E693" s="7"/>
      <c r="F693" s="7"/>
      <c r="G693" s="8"/>
      <c r="H693" s="8"/>
      <c r="I693" s="8"/>
      <c r="J693" s="99"/>
      <c r="K693" s="100"/>
      <c r="L693" s="99"/>
      <c r="M693" s="100"/>
      <c r="N693" s="50"/>
      <c r="O693" s="7"/>
      <c r="P693" s="7"/>
      <c r="Q693" s="8"/>
      <c r="R693" s="8"/>
      <c r="S693" s="8"/>
      <c r="T693" s="8"/>
      <c r="U693" s="8"/>
      <c r="V693" s="8"/>
      <c r="W693" s="8"/>
      <c r="X693" s="8"/>
      <c r="Y693" s="8"/>
      <c r="Z693" s="8"/>
    </row>
    <row r="694" spans="1:26" ht="11.25" customHeight="1" x14ac:dyDescent="0.2">
      <c r="A694" s="89"/>
      <c r="B694" s="95"/>
      <c r="C694" s="56"/>
      <c r="D694" s="56"/>
      <c r="E694" s="7"/>
      <c r="F694" s="7"/>
      <c r="G694" s="8"/>
      <c r="H694" s="8"/>
      <c r="I694" s="8"/>
      <c r="J694" s="99"/>
      <c r="K694" s="100"/>
      <c r="L694" s="99"/>
      <c r="M694" s="100"/>
      <c r="N694" s="50"/>
      <c r="O694" s="7"/>
      <c r="P694" s="7"/>
      <c r="Q694" s="8"/>
      <c r="R694" s="8"/>
      <c r="S694" s="8"/>
      <c r="T694" s="8"/>
      <c r="U694" s="8"/>
      <c r="V694" s="8"/>
      <c r="W694" s="8"/>
      <c r="X694" s="8"/>
      <c r="Y694" s="8"/>
      <c r="Z694" s="8"/>
    </row>
    <row r="695" spans="1:26" ht="11.25" customHeight="1" x14ac:dyDescent="0.2">
      <c r="A695" s="89"/>
      <c r="B695" s="95"/>
      <c r="C695" s="56"/>
      <c r="D695" s="56"/>
      <c r="E695" s="7"/>
      <c r="F695" s="7"/>
      <c r="G695" s="8"/>
      <c r="H695" s="8"/>
      <c r="I695" s="8"/>
      <c r="J695" s="99"/>
      <c r="K695" s="100"/>
      <c r="L695" s="99"/>
      <c r="M695" s="100"/>
      <c r="N695" s="50"/>
      <c r="O695" s="7"/>
      <c r="P695" s="7"/>
      <c r="Q695" s="8"/>
      <c r="R695" s="8"/>
      <c r="S695" s="8"/>
      <c r="T695" s="8"/>
      <c r="U695" s="8"/>
      <c r="V695" s="8"/>
      <c r="W695" s="8"/>
      <c r="X695" s="8"/>
      <c r="Y695" s="8"/>
      <c r="Z695" s="8"/>
    </row>
    <row r="696" spans="1:26" ht="11.25" customHeight="1" x14ac:dyDescent="0.2">
      <c r="A696" s="89"/>
      <c r="B696" s="95"/>
      <c r="C696" s="56"/>
      <c r="D696" s="56"/>
      <c r="E696" s="7"/>
      <c r="F696" s="7"/>
      <c r="G696" s="8"/>
      <c r="H696" s="8"/>
      <c r="I696" s="8"/>
      <c r="J696" s="99"/>
      <c r="K696" s="100"/>
      <c r="L696" s="99"/>
      <c r="M696" s="100"/>
      <c r="N696" s="50"/>
      <c r="O696" s="7"/>
      <c r="P696" s="7"/>
      <c r="Q696" s="8"/>
      <c r="R696" s="8"/>
      <c r="S696" s="8"/>
      <c r="T696" s="8"/>
      <c r="U696" s="8"/>
      <c r="V696" s="8"/>
      <c r="W696" s="8"/>
      <c r="X696" s="8"/>
      <c r="Y696" s="8"/>
      <c r="Z696" s="8"/>
    </row>
    <row r="697" spans="1:26" ht="11.25" customHeight="1" x14ac:dyDescent="0.2">
      <c r="A697" s="89"/>
      <c r="B697" s="95"/>
      <c r="C697" s="56"/>
      <c r="D697" s="56"/>
      <c r="E697" s="7"/>
      <c r="F697" s="7"/>
      <c r="G697" s="8"/>
      <c r="H697" s="8"/>
      <c r="I697" s="8"/>
      <c r="J697" s="99"/>
      <c r="K697" s="100"/>
      <c r="L697" s="99"/>
      <c r="M697" s="100"/>
      <c r="N697" s="50"/>
      <c r="O697" s="7"/>
      <c r="P697" s="7"/>
      <c r="Q697" s="8"/>
      <c r="R697" s="8"/>
      <c r="S697" s="8"/>
      <c r="T697" s="8"/>
      <c r="U697" s="8"/>
      <c r="V697" s="8"/>
      <c r="W697" s="8"/>
      <c r="X697" s="8"/>
      <c r="Y697" s="8"/>
      <c r="Z697" s="8"/>
    </row>
    <row r="698" spans="1:26" ht="11.25" customHeight="1" x14ac:dyDescent="0.2">
      <c r="A698" s="89"/>
      <c r="B698" s="95"/>
      <c r="C698" s="56"/>
      <c r="D698" s="56"/>
      <c r="E698" s="7"/>
      <c r="F698" s="7"/>
      <c r="G698" s="8"/>
      <c r="H698" s="8"/>
      <c r="I698" s="8"/>
      <c r="J698" s="99"/>
      <c r="K698" s="100"/>
      <c r="L698" s="99"/>
      <c r="M698" s="100"/>
      <c r="N698" s="50"/>
      <c r="O698" s="7"/>
      <c r="P698" s="7"/>
      <c r="Q698" s="8"/>
      <c r="R698" s="8"/>
      <c r="S698" s="8"/>
      <c r="T698" s="8"/>
      <c r="U698" s="8"/>
      <c r="V698" s="8"/>
      <c r="W698" s="8"/>
      <c r="X698" s="8"/>
      <c r="Y698" s="8"/>
      <c r="Z698" s="8"/>
    </row>
    <row r="699" spans="1:26" ht="11.25" customHeight="1" x14ac:dyDescent="0.2">
      <c r="A699" s="89"/>
      <c r="B699" s="95"/>
      <c r="C699" s="56"/>
      <c r="D699" s="56"/>
      <c r="E699" s="7"/>
      <c r="F699" s="7"/>
      <c r="G699" s="8"/>
      <c r="H699" s="8"/>
      <c r="I699" s="8"/>
      <c r="J699" s="99"/>
      <c r="K699" s="100"/>
      <c r="L699" s="99"/>
      <c r="M699" s="100"/>
      <c r="N699" s="50"/>
      <c r="O699" s="7"/>
      <c r="P699" s="7"/>
      <c r="Q699" s="8"/>
      <c r="R699" s="8"/>
      <c r="S699" s="8"/>
      <c r="T699" s="8"/>
      <c r="U699" s="8"/>
      <c r="V699" s="8"/>
      <c r="W699" s="8"/>
      <c r="X699" s="8"/>
      <c r="Y699" s="8"/>
      <c r="Z699" s="8"/>
    </row>
    <row r="700" spans="1:26" ht="11.25" customHeight="1" x14ac:dyDescent="0.2">
      <c r="A700" s="89"/>
      <c r="B700" s="95"/>
      <c r="C700" s="56"/>
      <c r="D700" s="56"/>
      <c r="E700" s="7"/>
      <c r="F700" s="7"/>
      <c r="G700" s="8"/>
      <c r="H700" s="8"/>
      <c r="I700" s="8"/>
      <c r="J700" s="99"/>
      <c r="K700" s="100"/>
      <c r="L700" s="99"/>
      <c r="M700" s="100"/>
      <c r="N700" s="50"/>
      <c r="O700" s="7"/>
      <c r="P700" s="7"/>
      <c r="Q700" s="8"/>
      <c r="R700" s="8"/>
      <c r="S700" s="8"/>
      <c r="T700" s="8"/>
      <c r="U700" s="8"/>
      <c r="V700" s="8"/>
      <c r="W700" s="8"/>
      <c r="X700" s="8"/>
      <c r="Y700" s="8"/>
      <c r="Z700" s="8"/>
    </row>
    <row r="701" spans="1:26" ht="11.25" customHeight="1" x14ac:dyDescent="0.2">
      <c r="A701" s="89"/>
      <c r="B701" s="95"/>
      <c r="C701" s="56"/>
      <c r="D701" s="56"/>
      <c r="E701" s="7"/>
      <c r="F701" s="7"/>
      <c r="G701" s="8"/>
      <c r="H701" s="8"/>
      <c r="I701" s="8"/>
      <c r="J701" s="99"/>
      <c r="K701" s="100"/>
      <c r="L701" s="99"/>
      <c r="M701" s="100"/>
      <c r="N701" s="50"/>
      <c r="O701" s="7"/>
      <c r="P701" s="7"/>
      <c r="Q701" s="8"/>
      <c r="R701" s="8"/>
      <c r="S701" s="8"/>
      <c r="T701" s="8"/>
      <c r="U701" s="8"/>
      <c r="V701" s="8"/>
      <c r="W701" s="8"/>
      <c r="X701" s="8"/>
      <c r="Y701" s="8"/>
      <c r="Z701" s="8"/>
    </row>
    <row r="702" spans="1:26" ht="11.25" customHeight="1" x14ac:dyDescent="0.2">
      <c r="A702" s="89"/>
      <c r="B702" s="95"/>
      <c r="C702" s="56"/>
      <c r="D702" s="56"/>
      <c r="E702" s="7"/>
      <c r="F702" s="7"/>
      <c r="G702" s="8"/>
      <c r="H702" s="8"/>
      <c r="I702" s="8"/>
      <c r="J702" s="99"/>
      <c r="K702" s="100"/>
      <c r="L702" s="99"/>
      <c r="M702" s="100"/>
      <c r="N702" s="50"/>
      <c r="O702" s="7"/>
      <c r="P702" s="7"/>
      <c r="Q702" s="8"/>
      <c r="R702" s="8"/>
      <c r="S702" s="8"/>
      <c r="T702" s="8"/>
      <c r="U702" s="8"/>
      <c r="V702" s="8"/>
      <c r="W702" s="8"/>
      <c r="X702" s="8"/>
      <c r="Y702" s="8"/>
      <c r="Z702" s="8"/>
    </row>
    <row r="703" spans="1:26" ht="11.25" customHeight="1" x14ac:dyDescent="0.2">
      <c r="A703" s="89"/>
      <c r="B703" s="95"/>
      <c r="C703" s="56"/>
      <c r="D703" s="56"/>
      <c r="E703" s="7"/>
      <c r="F703" s="7"/>
      <c r="G703" s="8"/>
      <c r="H703" s="8"/>
      <c r="I703" s="8"/>
      <c r="J703" s="99"/>
      <c r="K703" s="100"/>
      <c r="L703" s="99"/>
      <c r="M703" s="100"/>
      <c r="N703" s="50"/>
      <c r="O703" s="7"/>
      <c r="P703" s="7"/>
      <c r="Q703" s="8"/>
      <c r="R703" s="8"/>
      <c r="S703" s="8"/>
      <c r="T703" s="8"/>
      <c r="U703" s="8"/>
      <c r="V703" s="8"/>
      <c r="W703" s="8"/>
      <c r="X703" s="8"/>
      <c r="Y703" s="8"/>
      <c r="Z703" s="8"/>
    </row>
    <row r="704" spans="1:26" ht="11.25" customHeight="1" x14ac:dyDescent="0.2">
      <c r="A704" s="89"/>
      <c r="B704" s="95"/>
      <c r="C704" s="56"/>
      <c r="D704" s="56"/>
      <c r="E704" s="7"/>
      <c r="F704" s="7"/>
      <c r="G704" s="8"/>
      <c r="H704" s="8"/>
      <c r="I704" s="8"/>
      <c r="J704" s="99"/>
      <c r="K704" s="100"/>
      <c r="L704" s="99"/>
      <c r="M704" s="100"/>
      <c r="N704" s="50"/>
      <c r="O704" s="7"/>
      <c r="P704" s="7"/>
      <c r="Q704" s="8"/>
      <c r="R704" s="8"/>
      <c r="S704" s="8"/>
      <c r="T704" s="8"/>
      <c r="U704" s="8"/>
      <c r="V704" s="8"/>
      <c r="W704" s="8"/>
      <c r="X704" s="8"/>
      <c r="Y704" s="8"/>
      <c r="Z704" s="8"/>
    </row>
    <row r="705" spans="1:26" ht="11.25" customHeight="1" x14ac:dyDescent="0.2">
      <c r="A705" s="89"/>
      <c r="B705" s="95"/>
      <c r="C705" s="56"/>
      <c r="D705" s="56"/>
      <c r="E705" s="7"/>
      <c r="F705" s="7"/>
      <c r="G705" s="8"/>
      <c r="H705" s="8"/>
      <c r="I705" s="8"/>
      <c r="J705" s="99"/>
      <c r="K705" s="100"/>
      <c r="L705" s="99"/>
      <c r="M705" s="100"/>
      <c r="N705" s="50"/>
      <c r="O705" s="7"/>
      <c r="P705" s="7"/>
      <c r="Q705" s="8"/>
      <c r="R705" s="8"/>
      <c r="S705" s="8"/>
      <c r="T705" s="8"/>
      <c r="U705" s="8"/>
      <c r="V705" s="8"/>
      <c r="W705" s="8"/>
      <c r="X705" s="8"/>
      <c r="Y705" s="8"/>
      <c r="Z705" s="8"/>
    </row>
    <row r="706" spans="1:26" ht="11.25" customHeight="1" x14ac:dyDescent="0.2">
      <c r="A706" s="89"/>
      <c r="B706" s="95"/>
      <c r="C706" s="56"/>
      <c r="D706" s="56"/>
      <c r="E706" s="7"/>
      <c r="F706" s="7"/>
      <c r="G706" s="8"/>
      <c r="H706" s="8"/>
      <c r="I706" s="8"/>
      <c r="J706" s="99"/>
      <c r="K706" s="100"/>
      <c r="L706" s="99"/>
      <c r="M706" s="100"/>
      <c r="N706" s="50"/>
      <c r="O706" s="7"/>
      <c r="P706" s="7"/>
      <c r="Q706" s="8"/>
      <c r="R706" s="8"/>
      <c r="S706" s="8"/>
      <c r="T706" s="8"/>
      <c r="U706" s="8"/>
      <c r="V706" s="8"/>
      <c r="W706" s="8"/>
      <c r="X706" s="8"/>
      <c r="Y706" s="8"/>
      <c r="Z706" s="8"/>
    </row>
    <row r="707" spans="1:26" ht="11.25" customHeight="1" x14ac:dyDescent="0.2">
      <c r="A707" s="89"/>
      <c r="B707" s="95"/>
      <c r="C707" s="56"/>
      <c r="D707" s="56"/>
      <c r="E707" s="7"/>
      <c r="F707" s="7"/>
      <c r="G707" s="8"/>
      <c r="H707" s="8"/>
      <c r="I707" s="8"/>
      <c r="J707" s="99"/>
      <c r="K707" s="100"/>
      <c r="L707" s="99"/>
      <c r="M707" s="100"/>
      <c r="N707" s="50"/>
      <c r="O707" s="7"/>
      <c r="P707" s="7"/>
      <c r="Q707" s="8"/>
      <c r="R707" s="8"/>
      <c r="S707" s="8"/>
      <c r="T707" s="8"/>
      <c r="U707" s="8"/>
      <c r="V707" s="8"/>
      <c r="W707" s="8"/>
      <c r="X707" s="8"/>
      <c r="Y707" s="8"/>
      <c r="Z707" s="8"/>
    </row>
    <row r="708" spans="1:26" ht="11.25" customHeight="1" x14ac:dyDescent="0.2">
      <c r="A708" s="89"/>
      <c r="B708" s="95"/>
      <c r="C708" s="56"/>
      <c r="D708" s="56"/>
      <c r="E708" s="7"/>
      <c r="F708" s="7"/>
      <c r="G708" s="8"/>
      <c r="H708" s="8"/>
      <c r="I708" s="8"/>
      <c r="J708" s="99"/>
      <c r="K708" s="100"/>
      <c r="L708" s="99"/>
      <c r="M708" s="100"/>
      <c r="N708" s="50"/>
      <c r="O708" s="7"/>
      <c r="P708" s="7"/>
      <c r="Q708" s="8"/>
      <c r="R708" s="8"/>
      <c r="S708" s="8"/>
      <c r="T708" s="8"/>
      <c r="U708" s="8"/>
      <c r="V708" s="8"/>
      <c r="W708" s="8"/>
      <c r="X708" s="8"/>
      <c r="Y708" s="8"/>
      <c r="Z708" s="8"/>
    </row>
    <row r="709" spans="1:26" ht="11.25" customHeight="1" x14ac:dyDescent="0.2">
      <c r="A709" s="89"/>
      <c r="B709" s="95"/>
      <c r="C709" s="56"/>
      <c r="D709" s="56"/>
      <c r="E709" s="7"/>
      <c r="F709" s="7"/>
      <c r="G709" s="8"/>
      <c r="H709" s="8"/>
      <c r="I709" s="8"/>
      <c r="J709" s="99"/>
      <c r="K709" s="100"/>
      <c r="L709" s="99"/>
      <c r="M709" s="100"/>
      <c r="N709" s="50"/>
      <c r="O709" s="7"/>
      <c r="P709" s="7"/>
      <c r="Q709" s="8"/>
      <c r="R709" s="8"/>
      <c r="S709" s="8"/>
      <c r="T709" s="8"/>
      <c r="U709" s="8"/>
      <c r="V709" s="8"/>
      <c r="W709" s="8"/>
      <c r="X709" s="8"/>
      <c r="Y709" s="8"/>
      <c r="Z709" s="8"/>
    </row>
    <row r="710" spans="1:26" ht="11.25" customHeight="1" x14ac:dyDescent="0.2">
      <c r="A710" s="89"/>
      <c r="B710" s="95"/>
      <c r="C710" s="56"/>
      <c r="D710" s="56"/>
      <c r="E710" s="7"/>
      <c r="F710" s="7"/>
      <c r="G710" s="8"/>
      <c r="H710" s="8"/>
      <c r="I710" s="8"/>
      <c r="J710" s="99"/>
      <c r="K710" s="100"/>
      <c r="L710" s="99"/>
      <c r="M710" s="100"/>
      <c r="N710" s="50"/>
      <c r="O710" s="7"/>
      <c r="P710" s="7"/>
      <c r="Q710" s="8"/>
      <c r="R710" s="8"/>
      <c r="S710" s="8"/>
      <c r="T710" s="8"/>
      <c r="U710" s="8"/>
      <c r="V710" s="8"/>
      <c r="W710" s="8"/>
      <c r="X710" s="8"/>
      <c r="Y710" s="8"/>
      <c r="Z710" s="8"/>
    </row>
    <row r="711" spans="1:26" ht="11.25" customHeight="1" x14ac:dyDescent="0.2">
      <c r="A711" s="89"/>
      <c r="B711" s="95"/>
      <c r="C711" s="56"/>
      <c r="D711" s="56"/>
      <c r="E711" s="7"/>
      <c r="F711" s="7"/>
      <c r="G711" s="8"/>
      <c r="H711" s="8"/>
      <c r="I711" s="8"/>
      <c r="J711" s="99"/>
      <c r="K711" s="100"/>
      <c r="L711" s="99"/>
      <c r="M711" s="100"/>
      <c r="N711" s="50"/>
      <c r="O711" s="7"/>
      <c r="P711" s="7"/>
      <c r="Q711" s="8"/>
      <c r="R711" s="8"/>
      <c r="S711" s="8"/>
      <c r="T711" s="8"/>
      <c r="U711" s="8"/>
      <c r="V711" s="8"/>
      <c r="W711" s="8"/>
      <c r="X711" s="8"/>
      <c r="Y711" s="8"/>
      <c r="Z711" s="8"/>
    </row>
    <row r="712" spans="1:26" ht="11.25" customHeight="1" x14ac:dyDescent="0.2">
      <c r="A712" s="89"/>
      <c r="B712" s="95"/>
      <c r="C712" s="56"/>
      <c r="D712" s="56"/>
      <c r="E712" s="7"/>
      <c r="F712" s="7"/>
      <c r="G712" s="8"/>
      <c r="H712" s="8"/>
      <c r="I712" s="8"/>
      <c r="J712" s="99"/>
      <c r="K712" s="100"/>
      <c r="L712" s="99"/>
      <c r="M712" s="100"/>
      <c r="N712" s="50"/>
      <c r="O712" s="7"/>
      <c r="P712" s="7"/>
      <c r="Q712" s="8"/>
      <c r="R712" s="8"/>
      <c r="S712" s="8"/>
      <c r="T712" s="8"/>
      <c r="U712" s="8"/>
      <c r="V712" s="8"/>
      <c r="W712" s="8"/>
      <c r="X712" s="8"/>
      <c r="Y712" s="8"/>
      <c r="Z712" s="8"/>
    </row>
    <row r="713" spans="1:26" ht="11.25" customHeight="1" x14ac:dyDescent="0.2">
      <c r="A713" s="89"/>
      <c r="B713" s="95"/>
      <c r="C713" s="56"/>
      <c r="D713" s="56"/>
      <c r="E713" s="7"/>
      <c r="F713" s="7"/>
      <c r="G713" s="8"/>
      <c r="H713" s="8"/>
      <c r="I713" s="8"/>
      <c r="J713" s="99"/>
      <c r="K713" s="100"/>
      <c r="L713" s="99"/>
      <c r="M713" s="100"/>
      <c r="N713" s="50"/>
      <c r="O713" s="7"/>
      <c r="P713" s="7"/>
      <c r="Q713" s="8"/>
      <c r="R713" s="8"/>
      <c r="S713" s="8"/>
      <c r="T713" s="8"/>
      <c r="U713" s="8"/>
      <c r="V713" s="8"/>
      <c r="W713" s="8"/>
      <c r="X713" s="8"/>
      <c r="Y713" s="8"/>
      <c r="Z713" s="8"/>
    </row>
    <row r="714" spans="1:26" ht="11.25" customHeight="1" x14ac:dyDescent="0.2">
      <c r="A714" s="89"/>
      <c r="B714" s="95"/>
      <c r="C714" s="56"/>
      <c r="D714" s="56"/>
      <c r="E714" s="7"/>
      <c r="F714" s="7"/>
      <c r="G714" s="8"/>
      <c r="H714" s="8"/>
      <c r="I714" s="8"/>
      <c r="J714" s="99"/>
      <c r="K714" s="100"/>
      <c r="L714" s="99"/>
      <c r="M714" s="100"/>
      <c r="N714" s="50"/>
      <c r="O714" s="7"/>
      <c r="P714" s="7"/>
      <c r="Q714" s="8"/>
      <c r="R714" s="8"/>
      <c r="S714" s="8"/>
      <c r="T714" s="8"/>
      <c r="U714" s="8"/>
      <c r="V714" s="8"/>
      <c r="W714" s="8"/>
      <c r="X714" s="8"/>
      <c r="Y714" s="8"/>
      <c r="Z714" s="8"/>
    </row>
    <row r="715" spans="1:26" ht="11.25" customHeight="1" x14ac:dyDescent="0.2">
      <c r="A715" s="89"/>
      <c r="B715" s="95"/>
      <c r="C715" s="56"/>
      <c r="D715" s="56"/>
      <c r="E715" s="7"/>
      <c r="F715" s="7"/>
      <c r="G715" s="8"/>
      <c r="H715" s="8"/>
      <c r="I715" s="8"/>
      <c r="J715" s="99"/>
      <c r="K715" s="100"/>
      <c r="L715" s="99"/>
      <c r="M715" s="100"/>
      <c r="N715" s="50"/>
      <c r="O715" s="7"/>
      <c r="P715" s="7"/>
      <c r="Q715" s="8"/>
      <c r="R715" s="8"/>
      <c r="S715" s="8"/>
      <c r="T715" s="8"/>
      <c r="U715" s="8"/>
      <c r="V715" s="8"/>
      <c r="W715" s="8"/>
      <c r="X715" s="8"/>
      <c r="Y715" s="8"/>
      <c r="Z715" s="8"/>
    </row>
    <row r="716" spans="1:26" ht="11.25" customHeight="1" x14ac:dyDescent="0.2">
      <c r="A716" s="89"/>
      <c r="B716" s="95"/>
      <c r="C716" s="56"/>
      <c r="D716" s="56"/>
      <c r="E716" s="7"/>
      <c r="F716" s="7"/>
      <c r="G716" s="8"/>
      <c r="H716" s="8"/>
      <c r="I716" s="8"/>
      <c r="J716" s="99"/>
      <c r="K716" s="100"/>
      <c r="L716" s="99"/>
      <c r="M716" s="100"/>
      <c r="N716" s="50"/>
      <c r="O716" s="7"/>
      <c r="P716" s="7"/>
      <c r="Q716" s="8"/>
      <c r="R716" s="8"/>
      <c r="S716" s="8"/>
      <c r="T716" s="8"/>
      <c r="U716" s="8"/>
      <c r="V716" s="8"/>
      <c r="W716" s="8"/>
      <c r="X716" s="8"/>
      <c r="Y716" s="8"/>
      <c r="Z716" s="8"/>
    </row>
    <row r="717" spans="1:26" ht="11.25" customHeight="1" x14ac:dyDescent="0.2">
      <c r="A717" s="89"/>
      <c r="B717" s="95"/>
      <c r="C717" s="56"/>
      <c r="D717" s="56"/>
      <c r="E717" s="7"/>
      <c r="F717" s="7"/>
      <c r="G717" s="8"/>
      <c r="H717" s="8"/>
      <c r="I717" s="8"/>
      <c r="J717" s="99"/>
      <c r="K717" s="100"/>
      <c r="L717" s="99"/>
      <c r="M717" s="100"/>
      <c r="N717" s="50"/>
      <c r="O717" s="7"/>
      <c r="P717" s="7"/>
      <c r="Q717" s="8"/>
      <c r="R717" s="8"/>
      <c r="S717" s="8"/>
      <c r="T717" s="8"/>
      <c r="U717" s="8"/>
      <c r="V717" s="8"/>
      <c r="W717" s="8"/>
      <c r="X717" s="8"/>
      <c r="Y717" s="8"/>
      <c r="Z717" s="8"/>
    </row>
    <row r="718" spans="1:26" ht="11.25" customHeight="1" x14ac:dyDescent="0.2">
      <c r="A718" s="89"/>
      <c r="B718" s="95"/>
      <c r="C718" s="56"/>
      <c r="D718" s="56"/>
      <c r="E718" s="7"/>
      <c r="F718" s="7"/>
      <c r="G718" s="8"/>
      <c r="H718" s="8"/>
      <c r="I718" s="8"/>
      <c r="J718" s="99"/>
      <c r="K718" s="100"/>
      <c r="L718" s="99"/>
      <c r="M718" s="100"/>
      <c r="N718" s="50"/>
      <c r="O718" s="7"/>
      <c r="P718" s="7"/>
      <c r="Q718" s="8"/>
      <c r="R718" s="8"/>
      <c r="S718" s="8"/>
      <c r="T718" s="8"/>
      <c r="U718" s="8"/>
      <c r="V718" s="8"/>
      <c r="W718" s="8"/>
      <c r="X718" s="8"/>
      <c r="Y718" s="8"/>
      <c r="Z718" s="8"/>
    </row>
    <row r="719" spans="1:26" ht="11.25" customHeight="1" x14ac:dyDescent="0.2">
      <c r="A719" s="89"/>
      <c r="B719" s="95"/>
      <c r="C719" s="56"/>
      <c r="D719" s="56"/>
      <c r="E719" s="7"/>
      <c r="F719" s="7"/>
      <c r="G719" s="8"/>
      <c r="H719" s="8"/>
      <c r="I719" s="8"/>
      <c r="J719" s="99"/>
      <c r="K719" s="100"/>
      <c r="L719" s="99"/>
      <c r="M719" s="100"/>
      <c r="N719" s="50"/>
      <c r="O719" s="7"/>
      <c r="P719" s="7"/>
      <c r="Q719" s="8"/>
      <c r="R719" s="8"/>
      <c r="S719" s="8"/>
      <c r="T719" s="8"/>
      <c r="U719" s="8"/>
      <c r="V719" s="8"/>
      <c r="W719" s="8"/>
      <c r="X719" s="8"/>
      <c r="Y719" s="8"/>
      <c r="Z719" s="8"/>
    </row>
    <row r="720" spans="1:26" ht="11.25" customHeight="1" x14ac:dyDescent="0.2">
      <c r="A720" s="89"/>
      <c r="B720" s="95"/>
      <c r="C720" s="56"/>
      <c r="D720" s="56"/>
      <c r="E720" s="7"/>
      <c r="F720" s="7"/>
      <c r="G720" s="8"/>
      <c r="H720" s="8"/>
      <c r="I720" s="8"/>
      <c r="J720" s="99"/>
      <c r="K720" s="100"/>
      <c r="L720" s="99"/>
      <c r="M720" s="100"/>
      <c r="N720" s="50"/>
      <c r="O720" s="7"/>
      <c r="P720" s="7"/>
      <c r="Q720" s="8"/>
      <c r="R720" s="8"/>
      <c r="S720" s="8"/>
      <c r="T720" s="8"/>
      <c r="U720" s="8"/>
      <c r="V720" s="8"/>
      <c r="W720" s="8"/>
      <c r="X720" s="8"/>
      <c r="Y720" s="8"/>
      <c r="Z720" s="8"/>
    </row>
    <row r="721" spans="1:26" ht="11.25" customHeight="1" x14ac:dyDescent="0.2">
      <c r="A721" s="89"/>
      <c r="B721" s="95"/>
      <c r="C721" s="56"/>
      <c r="D721" s="56"/>
      <c r="E721" s="7"/>
      <c r="F721" s="7"/>
      <c r="G721" s="8"/>
      <c r="H721" s="8"/>
      <c r="I721" s="8"/>
      <c r="J721" s="99"/>
      <c r="K721" s="100"/>
      <c r="L721" s="99"/>
      <c r="M721" s="100"/>
      <c r="N721" s="50"/>
      <c r="O721" s="7"/>
      <c r="P721" s="7"/>
      <c r="Q721" s="8"/>
      <c r="R721" s="8"/>
      <c r="S721" s="8"/>
      <c r="T721" s="8"/>
      <c r="U721" s="8"/>
      <c r="V721" s="8"/>
      <c r="W721" s="8"/>
      <c r="X721" s="8"/>
      <c r="Y721" s="8"/>
      <c r="Z721" s="8"/>
    </row>
    <row r="722" spans="1:26" ht="11.25" customHeight="1" x14ac:dyDescent="0.2">
      <c r="A722" s="89"/>
      <c r="B722" s="95"/>
      <c r="C722" s="56"/>
      <c r="D722" s="56"/>
      <c r="E722" s="7"/>
      <c r="F722" s="7"/>
      <c r="G722" s="8"/>
      <c r="H722" s="8"/>
      <c r="I722" s="8"/>
      <c r="J722" s="99"/>
      <c r="K722" s="100"/>
      <c r="L722" s="99"/>
      <c r="M722" s="100"/>
      <c r="N722" s="50"/>
      <c r="O722" s="7"/>
      <c r="P722" s="7"/>
      <c r="Q722" s="8"/>
      <c r="R722" s="8"/>
      <c r="S722" s="8"/>
      <c r="T722" s="8"/>
      <c r="U722" s="8"/>
      <c r="V722" s="8"/>
      <c r="W722" s="8"/>
      <c r="X722" s="8"/>
      <c r="Y722" s="8"/>
      <c r="Z722" s="8"/>
    </row>
    <row r="723" spans="1:26" ht="11.25" customHeight="1" x14ac:dyDescent="0.2">
      <c r="A723" s="89"/>
      <c r="B723" s="95"/>
      <c r="C723" s="56"/>
      <c r="D723" s="56"/>
      <c r="E723" s="7"/>
      <c r="F723" s="7"/>
      <c r="G723" s="8"/>
      <c r="H723" s="8"/>
      <c r="I723" s="8"/>
      <c r="J723" s="99"/>
      <c r="K723" s="100"/>
      <c r="L723" s="99"/>
      <c r="M723" s="100"/>
      <c r="N723" s="50"/>
      <c r="O723" s="7"/>
      <c r="P723" s="7"/>
      <c r="Q723" s="8"/>
      <c r="R723" s="8"/>
      <c r="S723" s="8"/>
      <c r="T723" s="8"/>
      <c r="U723" s="8"/>
      <c r="V723" s="8"/>
      <c r="W723" s="8"/>
      <c r="X723" s="8"/>
      <c r="Y723" s="8"/>
      <c r="Z723" s="8"/>
    </row>
    <row r="724" spans="1:26" ht="11.25" customHeight="1" x14ac:dyDescent="0.2">
      <c r="A724" s="89"/>
      <c r="B724" s="95"/>
      <c r="C724" s="56"/>
      <c r="D724" s="56"/>
      <c r="E724" s="7"/>
      <c r="F724" s="7"/>
      <c r="G724" s="8"/>
      <c r="H724" s="8"/>
      <c r="I724" s="8"/>
      <c r="J724" s="99"/>
      <c r="K724" s="100"/>
      <c r="L724" s="99"/>
      <c r="M724" s="100"/>
      <c r="N724" s="50"/>
      <c r="O724" s="7"/>
      <c r="P724" s="7"/>
      <c r="Q724" s="8"/>
      <c r="R724" s="8"/>
      <c r="S724" s="8"/>
      <c r="T724" s="8"/>
      <c r="U724" s="8"/>
      <c r="V724" s="8"/>
      <c r="W724" s="8"/>
      <c r="X724" s="8"/>
      <c r="Y724" s="8"/>
      <c r="Z724" s="8"/>
    </row>
    <row r="725" spans="1:26" ht="11.25" customHeight="1" x14ac:dyDescent="0.2">
      <c r="A725" s="89"/>
      <c r="B725" s="95"/>
      <c r="C725" s="56"/>
      <c r="D725" s="56"/>
      <c r="E725" s="7"/>
      <c r="F725" s="7"/>
      <c r="G725" s="8"/>
      <c r="H725" s="8"/>
      <c r="I725" s="8"/>
      <c r="J725" s="99"/>
      <c r="K725" s="100"/>
      <c r="L725" s="99"/>
      <c r="M725" s="100"/>
      <c r="N725" s="50"/>
      <c r="O725" s="7"/>
      <c r="P725" s="7"/>
      <c r="Q725" s="8"/>
      <c r="R725" s="8"/>
      <c r="S725" s="8"/>
      <c r="T725" s="8"/>
      <c r="U725" s="8"/>
      <c r="V725" s="8"/>
      <c r="W725" s="8"/>
      <c r="X725" s="8"/>
      <c r="Y725" s="8"/>
      <c r="Z725" s="8"/>
    </row>
    <row r="726" spans="1:26" ht="11.25" customHeight="1" x14ac:dyDescent="0.2">
      <c r="A726" s="89"/>
      <c r="B726" s="95"/>
      <c r="C726" s="56"/>
      <c r="D726" s="56"/>
      <c r="E726" s="7"/>
      <c r="F726" s="7"/>
      <c r="G726" s="8"/>
      <c r="H726" s="8"/>
      <c r="I726" s="8"/>
      <c r="J726" s="99"/>
      <c r="K726" s="100"/>
      <c r="L726" s="99"/>
      <c r="M726" s="100"/>
      <c r="N726" s="50"/>
      <c r="O726" s="7"/>
      <c r="P726" s="7"/>
      <c r="Q726" s="8"/>
      <c r="R726" s="8"/>
      <c r="S726" s="8"/>
      <c r="T726" s="8"/>
      <c r="U726" s="8"/>
      <c r="V726" s="8"/>
      <c r="W726" s="8"/>
      <c r="X726" s="8"/>
      <c r="Y726" s="8"/>
      <c r="Z726" s="8"/>
    </row>
    <row r="727" spans="1:26" ht="11.25" customHeight="1" x14ac:dyDescent="0.2">
      <c r="A727" s="89"/>
      <c r="B727" s="95"/>
      <c r="C727" s="56"/>
      <c r="D727" s="56"/>
      <c r="E727" s="7"/>
      <c r="F727" s="7"/>
      <c r="G727" s="8"/>
      <c r="H727" s="8"/>
      <c r="I727" s="8"/>
      <c r="J727" s="99"/>
      <c r="K727" s="100"/>
      <c r="L727" s="99"/>
      <c r="M727" s="100"/>
      <c r="N727" s="50"/>
      <c r="O727" s="7"/>
      <c r="P727" s="7"/>
      <c r="Q727" s="8"/>
      <c r="R727" s="8"/>
      <c r="S727" s="8"/>
      <c r="T727" s="8"/>
      <c r="U727" s="8"/>
      <c r="V727" s="8"/>
      <c r="W727" s="8"/>
      <c r="X727" s="8"/>
      <c r="Y727" s="8"/>
      <c r="Z727" s="8"/>
    </row>
    <row r="728" spans="1:26" ht="11.25" customHeight="1" x14ac:dyDescent="0.2">
      <c r="A728" s="89"/>
      <c r="B728" s="95"/>
      <c r="C728" s="56"/>
      <c r="D728" s="56"/>
      <c r="E728" s="7"/>
      <c r="F728" s="7"/>
      <c r="G728" s="8"/>
      <c r="H728" s="8"/>
      <c r="I728" s="8"/>
      <c r="J728" s="99"/>
      <c r="K728" s="100"/>
      <c r="L728" s="99"/>
      <c r="M728" s="100"/>
      <c r="N728" s="50"/>
      <c r="O728" s="7"/>
      <c r="P728" s="7"/>
      <c r="Q728" s="8"/>
      <c r="R728" s="8"/>
      <c r="S728" s="8"/>
      <c r="T728" s="8"/>
      <c r="U728" s="8"/>
      <c r="V728" s="8"/>
      <c r="W728" s="8"/>
      <c r="X728" s="8"/>
      <c r="Y728" s="8"/>
      <c r="Z728" s="8"/>
    </row>
    <row r="729" spans="1:26" ht="11.25" customHeight="1" x14ac:dyDescent="0.2">
      <c r="A729" s="89"/>
      <c r="B729" s="95"/>
      <c r="C729" s="56"/>
      <c r="D729" s="56"/>
      <c r="E729" s="7"/>
      <c r="F729" s="7"/>
      <c r="G729" s="8"/>
      <c r="H729" s="8"/>
      <c r="I729" s="8"/>
      <c r="J729" s="99"/>
      <c r="K729" s="100"/>
      <c r="L729" s="99"/>
      <c r="M729" s="100"/>
      <c r="N729" s="50"/>
      <c r="O729" s="7"/>
      <c r="P729" s="7"/>
      <c r="Q729" s="8"/>
      <c r="R729" s="8"/>
      <c r="S729" s="8"/>
      <c r="T729" s="8"/>
      <c r="U729" s="8"/>
      <c r="V729" s="8"/>
      <c r="W729" s="8"/>
      <c r="X729" s="8"/>
      <c r="Y729" s="8"/>
      <c r="Z729" s="8"/>
    </row>
    <row r="730" spans="1:26" ht="11.25" customHeight="1" x14ac:dyDescent="0.2">
      <c r="A730" s="89"/>
      <c r="B730" s="95"/>
      <c r="C730" s="56"/>
      <c r="D730" s="56"/>
      <c r="E730" s="7"/>
      <c r="F730" s="7"/>
      <c r="G730" s="8"/>
      <c r="H730" s="8"/>
      <c r="I730" s="8"/>
      <c r="J730" s="99"/>
      <c r="K730" s="100"/>
      <c r="L730" s="99"/>
      <c r="M730" s="100"/>
      <c r="N730" s="50"/>
      <c r="O730" s="7"/>
      <c r="P730" s="7"/>
      <c r="Q730" s="8"/>
      <c r="R730" s="8"/>
      <c r="S730" s="8"/>
      <c r="T730" s="8"/>
      <c r="U730" s="8"/>
      <c r="V730" s="8"/>
      <c r="W730" s="8"/>
      <c r="X730" s="8"/>
      <c r="Y730" s="8"/>
      <c r="Z730" s="8"/>
    </row>
    <row r="731" spans="1:26" ht="11.25" customHeight="1" x14ac:dyDescent="0.2">
      <c r="A731" s="89"/>
      <c r="B731" s="95"/>
      <c r="C731" s="56"/>
      <c r="D731" s="56"/>
      <c r="E731" s="7"/>
      <c r="F731" s="7"/>
      <c r="G731" s="8"/>
      <c r="H731" s="8"/>
      <c r="I731" s="8"/>
      <c r="J731" s="99"/>
      <c r="K731" s="100"/>
      <c r="L731" s="99"/>
      <c r="M731" s="100"/>
      <c r="N731" s="50"/>
      <c r="O731" s="7"/>
      <c r="P731" s="7"/>
      <c r="Q731" s="8"/>
      <c r="R731" s="8"/>
      <c r="S731" s="8"/>
      <c r="T731" s="8"/>
      <c r="U731" s="8"/>
      <c r="V731" s="8"/>
      <c r="W731" s="8"/>
      <c r="X731" s="8"/>
      <c r="Y731" s="8"/>
      <c r="Z731" s="8"/>
    </row>
    <row r="732" spans="1:26" ht="11.25" customHeight="1" x14ac:dyDescent="0.2">
      <c r="A732" s="89"/>
      <c r="B732" s="95"/>
      <c r="C732" s="56"/>
      <c r="D732" s="56"/>
      <c r="E732" s="7"/>
      <c r="F732" s="7"/>
      <c r="G732" s="8"/>
      <c r="H732" s="8"/>
      <c r="I732" s="8"/>
      <c r="J732" s="99"/>
      <c r="K732" s="100"/>
      <c r="L732" s="99"/>
      <c r="M732" s="100"/>
      <c r="N732" s="50"/>
      <c r="O732" s="7"/>
      <c r="P732" s="7"/>
      <c r="Q732" s="8"/>
      <c r="R732" s="8"/>
      <c r="S732" s="8"/>
      <c r="T732" s="8"/>
      <c r="U732" s="8"/>
      <c r="V732" s="8"/>
      <c r="W732" s="8"/>
      <c r="X732" s="8"/>
      <c r="Y732" s="8"/>
      <c r="Z732" s="8"/>
    </row>
    <row r="733" spans="1:26" ht="11.25" customHeight="1" x14ac:dyDescent="0.2">
      <c r="A733" s="89"/>
      <c r="B733" s="95"/>
      <c r="C733" s="56"/>
      <c r="D733" s="56"/>
      <c r="E733" s="7"/>
      <c r="F733" s="7"/>
      <c r="G733" s="8"/>
      <c r="H733" s="8"/>
      <c r="I733" s="8"/>
      <c r="J733" s="99"/>
      <c r="K733" s="100"/>
      <c r="L733" s="99"/>
      <c r="M733" s="100"/>
      <c r="N733" s="50"/>
      <c r="O733" s="7"/>
      <c r="P733" s="7"/>
      <c r="Q733" s="8"/>
      <c r="R733" s="8"/>
      <c r="S733" s="8"/>
      <c r="T733" s="8"/>
      <c r="U733" s="8"/>
      <c r="V733" s="8"/>
      <c r="W733" s="8"/>
      <c r="X733" s="8"/>
      <c r="Y733" s="8"/>
      <c r="Z733" s="8"/>
    </row>
    <row r="734" spans="1:26" ht="11.25" customHeight="1" x14ac:dyDescent="0.2">
      <c r="A734" s="89"/>
      <c r="B734" s="95"/>
      <c r="C734" s="56"/>
      <c r="D734" s="56"/>
      <c r="E734" s="7"/>
      <c r="F734" s="7"/>
      <c r="G734" s="8"/>
      <c r="H734" s="8"/>
      <c r="I734" s="8"/>
      <c r="J734" s="99"/>
      <c r="K734" s="100"/>
      <c r="L734" s="99"/>
      <c r="M734" s="100"/>
      <c r="N734" s="50"/>
      <c r="O734" s="7"/>
      <c r="P734" s="7"/>
      <c r="Q734" s="8"/>
      <c r="R734" s="8"/>
      <c r="S734" s="8"/>
      <c r="T734" s="8"/>
      <c r="U734" s="8"/>
      <c r="V734" s="8"/>
      <c r="W734" s="8"/>
      <c r="X734" s="8"/>
      <c r="Y734" s="8"/>
      <c r="Z734" s="8"/>
    </row>
    <row r="735" spans="1:26" ht="11.25" customHeight="1" x14ac:dyDescent="0.2">
      <c r="A735" s="89"/>
      <c r="B735" s="95"/>
      <c r="C735" s="56"/>
      <c r="D735" s="56"/>
      <c r="E735" s="7"/>
      <c r="F735" s="7"/>
      <c r="G735" s="8"/>
      <c r="H735" s="8"/>
      <c r="I735" s="8"/>
      <c r="J735" s="99"/>
      <c r="K735" s="100"/>
      <c r="L735" s="99"/>
      <c r="M735" s="100"/>
      <c r="N735" s="50"/>
      <c r="O735" s="7"/>
      <c r="P735" s="7"/>
      <c r="Q735" s="8"/>
      <c r="R735" s="8"/>
      <c r="S735" s="8"/>
      <c r="T735" s="8"/>
      <c r="U735" s="8"/>
      <c r="V735" s="8"/>
      <c r="W735" s="8"/>
      <c r="X735" s="8"/>
      <c r="Y735" s="8"/>
      <c r="Z735" s="8"/>
    </row>
    <row r="736" spans="1:26" ht="11.25" customHeight="1" x14ac:dyDescent="0.2">
      <c r="A736" s="89"/>
      <c r="B736" s="95"/>
      <c r="C736" s="56"/>
      <c r="D736" s="56"/>
      <c r="E736" s="7"/>
      <c r="F736" s="7"/>
      <c r="G736" s="8"/>
      <c r="H736" s="8"/>
      <c r="I736" s="8"/>
      <c r="J736" s="99"/>
      <c r="K736" s="100"/>
      <c r="L736" s="99"/>
      <c r="M736" s="100"/>
      <c r="N736" s="50"/>
      <c r="O736" s="7"/>
      <c r="P736" s="7"/>
      <c r="Q736" s="8"/>
      <c r="R736" s="8"/>
      <c r="S736" s="8"/>
      <c r="T736" s="8"/>
      <c r="U736" s="8"/>
      <c r="V736" s="8"/>
      <c r="W736" s="8"/>
      <c r="X736" s="8"/>
      <c r="Y736" s="8"/>
      <c r="Z736" s="8"/>
    </row>
    <row r="737" spans="1:26" ht="11.25" customHeight="1" x14ac:dyDescent="0.2">
      <c r="A737" s="89"/>
      <c r="B737" s="95"/>
      <c r="C737" s="56"/>
      <c r="D737" s="56"/>
      <c r="E737" s="7"/>
      <c r="F737" s="7"/>
      <c r="G737" s="8"/>
      <c r="H737" s="8"/>
      <c r="I737" s="8"/>
      <c r="J737" s="99"/>
      <c r="K737" s="100"/>
      <c r="L737" s="99"/>
      <c r="M737" s="100"/>
      <c r="N737" s="50"/>
      <c r="O737" s="7"/>
      <c r="P737" s="7"/>
      <c r="Q737" s="8"/>
      <c r="R737" s="8"/>
      <c r="S737" s="8"/>
      <c r="T737" s="8"/>
      <c r="U737" s="8"/>
      <c r="V737" s="8"/>
      <c r="W737" s="8"/>
      <c r="X737" s="8"/>
      <c r="Y737" s="8"/>
      <c r="Z737" s="8"/>
    </row>
    <row r="738" spans="1:26" ht="11.25" customHeight="1" x14ac:dyDescent="0.2">
      <c r="A738" s="89"/>
      <c r="B738" s="95"/>
      <c r="C738" s="56"/>
      <c r="D738" s="56"/>
      <c r="E738" s="7"/>
      <c r="F738" s="7"/>
      <c r="G738" s="8"/>
      <c r="H738" s="8"/>
      <c r="I738" s="8"/>
      <c r="J738" s="99"/>
      <c r="K738" s="100"/>
      <c r="L738" s="99"/>
      <c r="M738" s="100"/>
      <c r="N738" s="50"/>
      <c r="O738" s="7"/>
      <c r="P738" s="7"/>
      <c r="Q738" s="8"/>
      <c r="R738" s="8"/>
      <c r="S738" s="8"/>
      <c r="T738" s="8"/>
      <c r="U738" s="8"/>
      <c r="V738" s="8"/>
      <c r="W738" s="8"/>
      <c r="X738" s="8"/>
      <c r="Y738" s="8"/>
      <c r="Z738" s="8"/>
    </row>
    <row r="739" spans="1:26" ht="11.25" customHeight="1" x14ac:dyDescent="0.2">
      <c r="A739" s="89"/>
      <c r="B739" s="95"/>
      <c r="C739" s="56"/>
      <c r="D739" s="56"/>
      <c r="E739" s="7"/>
      <c r="F739" s="7"/>
      <c r="G739" s="8"/>
      <c r="H739" s="8"/>
      <c r="I739" s="8"/>
      <c r="J739" s="99"/>
      <c r="K739" s="100"/>
      <c r="L739" s="99"/>
      <c r="M739" s="100"/>
      <c r="N739" s="50"/>
      <c r="O739" s="7"/>
      <c r="P739" s="7"/>
      <c r="Q739" s="8"/>
      <c r="R739" s="8"/>
      <c r="S739" s="8"/>
      <c r="T739" s="8"/>
      <c r="U739" s="8"/>
      <c r="V739" s="8"/>
      <c r="W739" s="8"/>
      <c r="X739" s="8"/>
      <c r="Y739" s="8"/>
      <c r="Z739" s="8"/>
    </row>
    <row r="740" spans="1:26" ht="11.25" customHeight="1" x14ac:dyDescent="0.2">
      <c r="A740" s="89"/>
      <c r="B740" s="95"/>
      <c r="C740" s="56"/>
      <c r="D740" s="56"/>
      <c r="E740" s="7"/>
      <c r="F740" s="7"/>
      <c r="G740" s="8"/>
      <c r="H740" s="8"/>
      <c r="I740" s="8"/>
      <c r="J740" s="99"/>
      <c r="K740" s="100"/>
      <c r="L740" s="99"/>
      <c r="M740" s="100"/>
      <c r="N740" s="50"/>
      <c r="O740" s="7"/>
      <c r="P740" s="7"/>
      <c r="Q740" s="8"/>
      <c r="R740" s="8"/>
      <c r="S740" s="8"/>
      <c r="T740" s="8"/>
      <c r="U740" s="8"/>
      <c r="V740" s="8"/>
      <c r="W740" s="8"/>
      <c r="X740" s="8"/>
      <c r="Y740" s="8"/>
      <c r="Z740" s="8"/>
    </row>
    <row r="741" spans="1:26" ht="11.25" customHeight="1" x14ac:dyDescent="0.2">
      <c r="A741" s="89"/>
      <c r="B741" s="95"/>
      <c r="C741" s="56"/>
      <c r="D741" s="56"/>
      <c r="E741" s="7"/>
      <c r="F741" s="7"/>
      <c r="G741" s="8"/>
      <c r="H741" s="8"/>
      <c r="I741" s="8"/>
      <c r="J741" s="99"/>
      <c r="K741" s="100"/>
      <c r="L741" s="99"/>
      <c r="M741" s="100"/>
      <c r="N741" s="50"/>
      <c r="O741" s="7"/>
      <c r="P741" s="7"/>
      <c r="Q741" s="8"/>
      <c r="R741" s="8"/>
      <c r="S741" s="8"/>
      <c r="T741" s="8"/>
      <c r="U741" s="8"/>
      <c r="V741" s="8"/>
      <c r="W741" s="8"/>
      <c r="X741" s="8"/>
      <c r="Y741" s="8"/>
      <c r="Z741" s="8"/>
    </row>
    <row r="742" spans="1:26" ht="11.25" customHeight="1" x14ac:dyDescent="0.2">
      <c r="A742" s="89"/>
      <c r="B742" s="95"/>
      <c r="C742" s="56"/>
      <c r="D742" s="56"/>
      <c r="E742" s="7"/>
      <c r="F742" s="7"/>
      <c r="G742" s="8"/>
      <c r="H742" s="8"/>
      <c r="I742" s="8"/>
      <c r="J742" s="99"/>
      <c r="K742" s="100"/>
      <c r="L742" s="99"/>
      <c r="M742" s="100"/>
      <c r="N742" s="50"/>
      <c r="O742" s="7"/>
      <c r="P742" s="7"/>
      <c r="Q742" s="8"/>
      <c r="R742" s="8"/>
      <c r="S742" s="8"/>
      <c r="T742" s="8"/>
      <c r="U742" s="8"/>
      <c r="V742" s="8"/>
      <c r="W742" s="8"/>
      <c r="X742" s="8"/>
      <c r="Y742" s="8"/>
      <c r="Z742" s="8"/>
    </row>
    <row r="743" spans="1:26" ht="11.25" customHeight="1" x14ac:dyDescent="0.2">
      <c r="A743" s="89"/>
      <c r="B743" s="95"/>
      <c r="C743" s="56"/>
      <c r="D743" s="56"/>
      <c r="E743" s="7"/>
      <c r="F743" s="7"/>
      <c r="G743" s="8"/>
      <c r="H743" s="8"/>
      <c r="I743" s="8"/>
      <c r="J743" s="99"/>
      <c r="K743" s="100"/>
      <c r="L743" s="99"/>
      <c r="M743" s="100"/>
      <c r="N743" s="50"/>
      <c r="O743" s="7"/>
      <c r="P743" s="7"/>
      <c r="Q743" s="8"/>
      <c r="R743" s="8"/>
      <c r="S743" s="8"/>
      <c r="T743" s="8"/>
      <c r="U743" s="8"/>
      <c r="V743" s="8"/>
      <c r="W743" s="8"/>
      <c r="X743" s="8"/>
      <c r="Y743" s="8"/>
      <c r="Z743" s="8"/>
    </row>
    <row r="744" spans="1:26" ht="11.25" customHeight="1" x14ac:dyDescent="0.2">
      <c r="A744" s="89"/>
      <c r="B744" s="95"/>
      <c r="C744" s="56"/>
      <c r="D744" s="56"/>
      <c r="E744" s="7"/>
      <c r="F744" s="7"/>
      <c r="G744" s="8"/>
      <c r="H744" s="8"/>
      <c r="I744" s="8"/>
      <c r="J744" s="99"/>
      <c r="K744" s="100"/>
      <c r="L744" s="99"/>
      <c r="M744" s="100"/>
      <c r="N744" s="50"/>
      <c r="O744" s="7"/>
      <c r="P744" s="7"/>
      <c r="Q744" s="8"/>
      <c r="R744" s="8"/>
      <c r="S744" s="8"/>
      <c r="T744" s="8"/>
      <c r="U744" s="8"/>
      <c r="V744" s="8"/>
      <c r="W744" s="8"/>
      <c r="X744" s="8"/>
      <c r="Y744" s="8"/>
      <c r="Z744" s="8"/>
    </row>
    <row r="745" spans="1:26" ht="11.25" customHeight="1" x14ac:dyDescent="0.2">
      <c r="A745" s="89"/>
      <c r="B745" s="95"/>
      <c r="C745" s="56"/>
      <c r="D745" s="56"/>
      <c r="E745" s="7"/>
      <c r="F745" s="7"/>
      <c r="G745" s="8"/>
      <c r="H745" s="8"/>
      <c r="I745" s="8"/>
      <c r="J745" s="99"/>
      <c r="K745" s="100"/>
      <c r="L745" s="99"/>
      <c r="M745" s="100"/>
      <c r="N745" s="50"/>
      <c r="O745" s="7"/>
      <c r="P745" s="7"/>
      <c r="Q745" s="8"/>
      <c r="R745" s="8"/>
      <c r="S745" s="8"/>
      <c r="T745" s="8"/>
      <c r="U745" s="8"/>
      <c r="V745" s="8"/>
      <c r="W745" s="8"/>
      <c r="X745" s="8"/>
      <c r="Y745" s="8"/>
      <c r="Z745" s="8"/>
    </row>
    <row r="746" spans="1:26" ht="11.25" customHeight="1" x14ac:dyDescent="0.2">
      <c r="A746" s="89"/>
      <c r="B746" s="95"/>
      <c r="C746" s="56"/>
      <c r="D746" s="56"/>
      <c r="E746" s="7"/>
      <c r="F746" s="7"/>
      <c r="G746" s="8"/>
      <c r="H746" s="8"/>
      <c r="I746" s="8"/>
      <c r="J746" s="99"/>
      <c r="K746" s="100"/>
      <c r="L746" s="99"/>
      <c r="M746" s="100"/>
      <c r="N746" s="50"/>
      <c r="O746" s="7"/>
      <c r="P746" s="7"/>
      <c r="Q746" s="8"/>
      <c r="R746" s="8"/>
      <c r="S746" s="8"/>
      <c r="T746" s="8"/>
      <c r="U746" s="8"/>
      <c r="V746" s="8"/>
      <c r="W746" s="8"/>
      <c r="X746" s="8"/>
      <c r="Y746" s="8"/>
      <c r="Z746" s="8"/>
    </row>
    <row r="747" spans="1:26" ht="11.25" customHeight="1" x14ac:dyDescent="0.2">
      <c r="A747" s="89"/>
      <c r="B747" s="95"/>
      <c r="C747" s="56"/>
      <c r="D747" s="56"/>
      <c r="E747" s="7"/>
      <c r="F747" s="7"/>
      <c r="G747" s="8"/>
      <c r="H747" s="8"/>
      <c r="I747" s="8"/>
      <c r="J747" s="99"/>
      <c r="K747" s="100"/>
      <c r="L747" s="99"/>
      <c r="M747" s="100"/>
      <c r="N747" s="50"/>
      <c r="O747" s="7"/>
      <c r="P747" s="7"/>
      <c r="Q747" s="8"/>
      <c r="R747" s="8"/>
      <c r="S747" s="8"/>
      <c r="T747" s="8"/>
      <c r="U747" s="8"/>
      <c r="V747" s="8"/>
      <c r="W747" s="8"/>
      <c r="X747" s="8"/>
      <c r="Y747" s="8"/>
      <c r="Z747" s="8"/>
    </row>
    <row r="748" spans="1:26" ht="11.25" customHeight="1" x14ac:dyDescent="0.2">
      <c r="A748" s="89"/>
      <c r="B748" s="95"/>
      <c r="C748" s="56"/>
      <c r="D748" s="56"/>
      <c r="E748" s="7"/>
      <c r="F748" s="7"/>
      <c r="G748" s="8"/>
      <c r="H748" s="8"/>
      <c r="I748" s="8"/>
      <c r="J748" s="99"/>
      <c r="K748" s="100"/>
      <c r="L748" s="99"/>
      <c r="M748" s="100"/>
      <c r="N748" s="50"/>
      <c r="O748" s="7"/>
      <c r="P748" s="7"/>
      <c r="Q748" s="8"/>
      <c r="R748" s="8"/>
      <c r="S748" s="8"/>
      <c r="T748" s="8"/>
      <c r="U748" s="8"/>
      <c r="V748" s="8"/>
      <c r="W748" s="8"/>
      <c r="X748" s="8"/>
      <c r="Y748" s="8"/>
      <c r="Z748" s="8"/>
    </row>
    <row r="749" spans="1:26" ht="11.25" customHeight="1" x14ac:dyDescent="0.2">
      <c r="A749" s="89"/>
      <c r="B749" s="95"/>
      <c r="C749" s="56"/>
      <c r="D749" s="56"/>
      <c r="E749" s="7"/>
      <c r="F749" s="7"/>
      <c r="G749" s="8"/>
      <c r="H749" s="8"/>
      <c r="I749" s="8"/>
      <c r="J749" s="99"/>
      <c r="K749" s="100"/>
      <c r="L749" s="99"/>
      <c r="M749" s="100"/>
      <c r="N749" s="50"/>
      <c r="O749" s="7"/>
      <c r="P749" s="7"/>
      <c r="Q749" s="8"/>
      <c r="R749" s="8"/>
      <c r="S749" s="8"/>
      <c r="T749" s="8"/>
      <c r="U749" s="8"/>
      <c r="V749" s="8"/>
      <c r="W749" s="8"/>
      <c r="X749" s="8"/>
      <c r="Y749" s="8"/>
      <c r="Z749" s="8"/>
    </row>
    <row r="750" spans="1:26" ht="11.25" customHeight="1" x14ac:dyDescent="0.2">
      <c r="A750" s="89"/>
      <c r="B750" s="95"/>
      <c r="C750" s="56"/>
      <c r="D750" s="56"/>
      <c r="E750" s="7"/>
      <c r="F750" s="7"/>
      <c r="G750" s="8"/>
      <c r="H750" s="8"/>
      <c r="I750" s="8"/>
      <c r="J750" s="99"/>
      <c r="K750" s="100"/>
      <c r="L750" s="99"/>
      <c r="M750" s="100"/>
      <c r="N750" s="50"/>
      <c r="O750" s="7"/>
      <c r="P750" s="7"/>
      <c r="Q750" s="8"/>
      <c r="R750" s="8"/>
      <c r="S750" s="8"/>
      <c r="T750" s="8"/>
      <c r="U750" s="8"/>
      <c r="V750" s="8"/>
      <c r="W750" s="8"/>
      <c r="X750" s="8"/>
      <c r="Y750" s="8"/>
      <c r="Z750" s="8"/>
    </row>
    <row r="751" spans="1:26" ht="11.25" customHeight="1" x14ac:dyDescent="0.2">
      <c r="A751" s="89"/>
      <c r="B751" s="95"/>
      <c r="C751" s="56"/>
      <c r="D751" s="56"/>
      <c r="E751" s="7"/>
      <c r="F751" s="7"/>
      <c r="G751" s="8"/>
      <c r="H751" s="8"/>
      <c r="I751" s="8"/>
      <c r="J751" s="99"/>
      <c r="K751" s="100"/>
      <c r="L751" s="99"/>
      <c r="M751" s="100"/>
      <c r="N751" s="50"/>
      <c r="O751" s="7"/>
      <c r="P751" s="7"/>
      <c r="Q751" s="8"/>
      <c r="R751" s="8"/>
      <c r="S751" s="8"/>
      <c r="T751" s="8"/>
      <c r="U751" s="8"/>
      <c r="V751" s="8"/>
      <c r="W751" s="8"/>
      <c r="X751" s="8"/>
      <c r="Y751" s="8"/>
      <c r="Z751" s="8"/>
    </row>
    <row r="752" spans="1:26" ht="11.25" customHeight="1" x14ac:dyDescent="0.2">
      <c r="A752" s="89"/>
      <c r="B752" s="95"/>
      <c r="C752" s="56"/>
      <c r="D752" s="56"/>
      <c r="E752" s="7"/>
      <c r="F752" s="7"/>
      <c r="G752" s="8"/>
      <c r="H752" s="8"/>
      <c r="I752" s="8"/>
      <c r="J752" s="99"/>
      <c r="K752" s="100"/>
      <c r="L752" s="99"/>
      <c r="M752" s="100"/>
      <c r="N752" s="50"/>
      <c r="O752" s="7"/>
      <c r="P752" s="7"/>
      <c r="Q752" s="8"/>
      <c r="R752" s="8"/>
      <c r="S752" s="8"/>
      <c r="T752" s="8"/>
      <c r="U752" s="8"/>
      <c r="V752" s="8"/>
      <c r="W752" s="8"/>
      <c r="X752" s="8"/>
      <c r="Y752" s="8"/>
      <c r="Z752" s="8"/>
    </row>
    <row r="753" spans="1:26" ht="11.25" customHeight="1" x14ac:dyDescent="0.2">
      <c r="A753" s="89"/>
      <c r="B753" s="95"/>
      <c r="C753" s="56"/>
      <c r="D753" s="56"/>
      <c r="E753" s="7"/>
      <c r="F753" s="7"/>
      <c r="G753" s="8"/>
      <c r="H753" s="8"/>
      <c r="I753" s="8"/>
      <c r="J753" s="99"/>
      <c r="K753" s="100"/>
      <c r="L753" s="99"/>
      <c r="M753" s="100"/>
      <c r="N753" s="50"/>
      <c r="O753" s="7"/>
      <c r="P753" s="7"/>
      <c r="Q753" s="8"/>
      <c r="R753" s="8"/>
      <c r="S753" s="8"/>
      <c r="T753" s="8"/>
      <c r="U753" s="8"/>
      <c r="V753" s="8"/>
      <c r="W753" s="8"/>
      <c r="X753" s="8"/>
      <c r="Y753" s="8"/>
      <c r="Z753" s="8"/>
    </row>
    <row r="754" spans="1:26" ht="11.25" customHeight="1" x14ac:dyDescent="0.2">
      <c r="A754" s="89"/>
      <c r="B754" s="95"/>
      <c r="C754" s="56"/>
      <c r="D754" s="56"/>
      <c r="E754" s="7"/>
      <c r="F754" s="7"/>
      <c r="G754" s="8"/>
      <c r="H754" s="8"/>
      <c r="I754" s="8"/>
      <c r="J754" s="99"/>
      <c r="K754" s="100"/>
      <c r="L754" s="99"/>
      <c r="M754" s="100"/>
      <c r="N754" s="50"/>
      <c r="O754" s="7"/>
      <c r="P754" s="7"/>
      <c r="Q754" s="8"/>
      <c r="R754" s="8"/>
      <c r="S754" s="8"/>
      <c r="T754" s="8"/>
      <c r="U754" s="8"/>
      <c r="V754" s="8"/>
      <c r="W754" s="8"/>
      <c r="X754" s="8"/>
      <c r="Y754" s="8"/>
      <c r="Z754" s="8"/>
    </row>
    <row r="755" spans="1:26" ht="11.25" customHeight="1" x14ac:dyDescent="0.2">
      <c r="A755" s="89"/>
      <c r="B755" s="95"/>
      <c r="C755" s="56"/>
      <c r="D755" s="56"/>
      <c r="E755" s="7"/>
      <c r="F755" s="7"/>
      <c r="G755" s="8"/>
      <c r="H755" s="8"/>
      <c r="I755" s="8"/>
      <c r="J755" s="99"/>
      <c r="K755" s="100"/>
      <c r="L755" s="99"/>
      <c r="M755" s="100"/>
      <c r="N755" s="50"/>
      <c r="O755" s="7"/>
      <c r="P755" s="7"/>
      <c r="Q755" s="8"/>
      <c r="R755" s="8"/>
      <c r="S755" s="8"/>
      <c r="T755" s="8"/>
      <c r="U755" s="8"/>
      <c r="V755" s="8"/>
      <c r="W755" s="8"/>
      <c r="X755" s="8"/>
      <c r="Y755" s="8"/>
      <c r="Z755" s="8"/>
    </row>
    <row r="756" spans="1:26" ht="11.25" customHeight="1" x14ac:dyDescent="0.2">
      <c r="A756" s="89"/>
      <c r="B756" s="95"/>
      <c r="C756" s="56"/>
      <c r="D756" s="56"/>
      <c r="E756" s="7"/>
      <c r="F756" s="7"/>
      <c r="G756" s="8"/>
      <c r="H756" s="8"/>
      <c r="I756" s="8"/>
      <c r="J756" s="99"/>
      <c r="K756" s="100"/>
      <c r="L756" s="99"/>
      <c r="M756" s="100"/>
      <c r="N756" s="50"/>
      <c r="O756" s="7"/>
      <c r="P756" s="7"/>
      <c r="Q756" s="8"/>
      <c r="R756" s="8"/>
      <c r="S756" s="8"/>
      <c r="T756" s="8"/>
      <c r="U756" s="8"/>
      <c r="V756" s="8"/>
      <c r="W756" s="8"/>
      <c r="X756" s="8"/>
      <c r="Y756" s="8"/>
      <c r="Z756" s="8"/>
    </row>
    <row r="757" spans="1:26" ht="11.25" customHeight="1" x14ac:dyDescent="0.2">
      <c r="A757" s="89"/>
      <c r="B757" s="95"/>
      <c r="C757" s="56"/>
      <c r="D757" s="56"/>
      <c r="E757" s="7"/>
      <c r="F757" s="7"/>
      <c r="G757" s="8"/>
      <c r="H757" s="8"/>
      <c r="I757" s="8"/>
      <c r="J757" s="99"/>
      <c r="K757" s="100"/>
      <c r="L757" s="99"/>
      <c r="M757" s="100"/>
      <c r="N757" s="50"/>
      <c r="O757" s="7"/>
      <c r="P757" s="7"/>
      <c r="Q757" s="8"/>
      <c r="R757" s="8"/>
      <c r="S757" s="8"/>
      <c r="T757" s="8"/>
      <c r="U757" s="8"/>
      <c r="V757" s="8"/>
      <c r="W757" s="8"/>
      <c r="X757" s="8"/>
      <c r="Y757" s="8"/>
      <c r="Z757" s="8"/>
    </row>
    <row r="758" spans="1:26" ht="11.25" customHeight="1" x14ac:dyDescent="0.2">
      <c r="A758" s="89"/>
      <c r="B758" s="95"/>
      <c r="C758" s="56"/>
      <c r="D758" s="56"/>
      <c r="E758" s="7"/>
      <c r="F758" s="7"/>
      <c r="G758" s="8"/>
      <c r="H758" s="8"/>
      <c r="I758" s="8"/>
      <c r="J758" s="99"/>
      <c r="K758" s="100"/>
      <c r="L758" s="99"/>
      <c r="M758" s="100"/>
      <c r="N758" s="50"/>
      <c r="O758" s="7"/>
      <c r="P758" s="7"/>
      <c r="Q758" s="8"/>
      <c r="R758" s="8"/>
      <c r="S758" s="8"/>
      <c r="T758" s="8"/>
      <c r="U758" s="8"/>
      <c r="V758" s="8"/>
      <c r="W758" s="8"/>
      <c r="X758" s="8"/>
      <c r="Y758" s="8"/>
      <c r="Z758" s="8"/>
    </row>
    <row r="759" spans="1:26" ht="11.25" customHeight="1" x14ac:dyDescent="0.2">
      <c r="A759" s="89"/>
      <c r="B759" s="95"/>
      <c r="C759" s="56"/>
      <c r="D759" s="56"/>
      <c r="E759" s="7"/>
      <c r="F759" s="7"/>
      <c r="G759" s="8"/>
      <c r="H759" s="8"/>
      <c r="I759" s="8"/>
      <c r="J759" s="99"/>
      <c r="K759" s="100"/>
      <c r="L759" s="99"/>
      <c r="M759" s="100"/>
      <c r="N759" s="50"/>
      <c r="O759" s="7"/>
      <c r="P759" s="7"/>
      <c r="Q759" s="8"/>
      <c r="R759" s="8"/>
      <c r="S759" s="8"/>
      <c r="T759" s="8"/>
      <c r="U759" s="8"/>
      <c r="V759" s="8"/>
      <c r="W759" s="8"/>
      <c r="X759" s="8"/>
      <c r="Y759" s="8"/>
      <c r="Z759" s="8"/>
    </row>
    <row r="760" spans="1:26" ht="11.25" customHeight="1" x14ac:dyDescent="0.2">
      <c r="A760" s="89"/>
      <c r="B760" s="95"/>
      <c r="C760" s="56"/>
      <c r="D760" s="56"/>
      <c r="E760" s="7"/>
      <c r="F760" s="7"/>
      <c r="G760" s="8"/>
      <c r="H760" s="8"/>
      <c r="I760" s="8"/>
      <c r="J760" s="99"/>
      <c r="K760" s="100"/>
      <c r="L760" s="99"/>
      <c r="M760" s="100"/>
      <c r="N760" s="50"/>
      <c r="O760" s="7"/>
      <c r="P760" s="7"/>
      <c r="Q760" s="8"/>
      <c r="R760" s="8"/>
      <c r="S760" s="8"/>
      <c r="T760" s="8"/>
      <c r="U760" s="8"/>
      <c r="V760" s="8"/>
      <c r="W760" s="8"/>
      <c r="X760" s="8"/>
      <c r="Y760" s="8"/>
      <c r="Z760" s="8"/>
    </row>
    <row r="761" spans="1:26" ht="11.25" customHeight="1" x14ac:dyDescent="0.2">
      <c r="A761" s="89"/>
      <c r="B761" s="95"/>
      <c r="C761" s="56"/>
      <c r="D761" s="56"/>
      <c r="E761" s="7"/>
      <c r="F761" s="7"/>
      <c r="G761" s="8"/>
      <c r="H761" s="8"/>
      <c r="I761" s="8"/>
      <c r="J761" s="99"/>
      <c r="K761" s="100"/>
      <c r="L761" s="99"/>
      <c r="M761" s="100"/>
      <c r="N761" s="50"/>
      <c r="O761" s="7"/>
      <c r="P761" s="7"/>
      <c r="Q761" s="8"/>
      <c r="R761" s="8"/>
      <c r="S761" s="8"/>
      <c r="T761" s="8"/>
      <c r="U761" s="8"/>
      <c r="V761" s="8"/>
      <c r="W761" s="8"/>
      <c r="X761" s="8"/>
      <c r="Y761" s="8"/>
      <c r="Z761" s="8"/>
    </row>
    <row r="762" spans="1:26" ht="11.25" customHeight="1" x14ac:dyDescent="0.2">
      <c r="A762" s="89"/>
      <c r="B762" s="95"/>
      <c r="C762" s="56"/>
      <c r="D762" s="56"/>
      <c r="E762" s="7"/>
      <c r="F762" s="7"/>
      <c r="G762" s="8"/>
      <c r="H762" s="8"/>
      <c r="I762" s="8"/>
      <c r="J762" s="99"/>
      <c r="K762" s="100"/>
      <c r="L762" s="99"/>
      <c r="M762" s="100"/>
      <c r="N762" s="50"/>
      <c r="O762" s="7"/>
      <c r="P762" s="7"/>
      <c r="Q762" s="8"/>
      <c r="R762" s="8"/>
      <c r="S762" s="8"/>
      <c r="T762" s="8"/>
      <c r="U762" s="8"/>
      <c r="V762" s="8"/>
      <c r="W762" s="8"/>
      <c r="X762" s="8"/>
      <c r="Y762" s="8"/>
      <c r="Z762" s="8"/>
    </row>
    <row r="763" spans="1:26" ht="11.25" customHeight="1" x14ac:dyDescent="0.2">
      <c r="A763" s="89"/>
      <c r="B763" s="95"/>
      <c r="C763" s="56"/>
      <c r="D763" s="56"/>
      <c r="E763" s="7"/>
      <c r="F763" s="7"/>
      <c r="G763" s="8"/>
      <c r="H763" s="8"/>
      <c r="I763" s="8"/>
      <c r="J763" s="99"/>
      <c r="K763" s="100"/>
      <c r="L763" s="99"/>
      <c r="M763" s="100"/>
      <c r="N763" s="50"/>
      <c r="O763" s="7"/>
      <c r="P763" s="7"/>
      <c r="Q763" s="8"/>
      <c r="R763" s="8"/>
      <c r="S763" s="8"/>
      <c r="T763" s="8"/>
      <c r="U763" s="8"/>
      <c r="V763" s="8"/>
      <c r="W763" s="8"/>
      <c r="X763" s="8"/>
      <c r="Y763" s="8"/>
      <c r="Z763" s="8"/>
    </row>
    <row r="764" spans="1:26" ht="11.25" customHeight="1" x14ac:dyDescent="0.2">
      <c r="A764" s="89"/>
      <c r="B764" s="95"/>
      <c r="C764" s="56"/>
      <c r="D764" s="56"/>
      <c r="E764" s="7"/>
      <c r="F764" s="7"/>
      <c r="G764" s="8"/>
      <c r="H764" s="8"/>
      <c r="I764" s="8"/>
      <c r="J764" s="99"/>
      <c r="K764" s="100"/>
      <c r="L764" s="99"/>
      <c r="M764" s="100"/>
      <c r="N764" s="50"/>
      <c r="O764" s="7"/>
      <c r="P764" s="7"/>
      <c r="Q764" s="8"/>
      <c r="R764" s="8"/>
      <c r="S764" s="8"/>
      <c r="T764" s="8"/>
      <c r="U764" s="8"/>
      <c r="V764" s="8"/>
      <c r="W764" s="8"/>
      <c r="X764" s="8"/>
      <c r="Y764" s="8"/>
      <c r="Z764" s="8"/>
    </row>
    <row r="765" spans="1:26" ht="11.25" customHeight="1" x14ac:dyDescent="0.2">
      <c r="A765" s="89"/>
      <c r="B765" s="95"/>
      <c r="C765" s="56"/>
      <c r="D765" s="56"/>
      <c r="E765" s="7"/>
      <c r="F765" s="7"/>
      <c r="G765" s="8"/>
      <c r="H765" s="8"/>
      <c r="I765" s="8"/>
      <c r="J765" s="99"/>
      <c r="K765" s="100"/>
      <c r="L765" s="99"/>
      <c r="M765" s="100"/>
      <c r="N765" s="50"/>
      <c r="O765" s="7"/>
      <c r="P765" s="7"/>
      <c r="Q765" s="8"/>
      <c r="R765" s="8"/>
      <c r="S765" s="8"/>
      <c r="T765" s="8"/>
      <c r="U765" s="8"/>
      <c r="V765" s="8"/>
      <c r="W765" s="8"/>
      <c r="X765" s="8"/>
      <c r="Y765" s="8"/>
      <c r="Z765" s="8"/>
    </row>
    <row r="766" spans="1:26" ht="11.25" customHeight="1" x14ac:dyDescent="0.2">
      <c r="A766" s="89"/>
      <c r="B766" s="95"/>
      <c r="C766" s="56"/>
      <c r="D766" s="56"/>
      <c r="E766" s="7"/>
      <c r="F766" s="7"/>
      <c r="G766" s="8"/>
      <c r="H766" s="8"/>
      <c r="I766" s="8"/>
      <c r="J766" s="99"/>
      <c r="K766" s="100"/>
      <c r="L766" s="99"/>
      <c r="M766" s="100"/>
      <c r="N766" s="50"/>
      <c r="O766" s="7"/>
      <c r="P766" s="7"/>
      <c r="Q766" s="8"/>
      <c r="R766" s="8"/>
      <c r="S766" s="8"/>
      <c r="T766" s="8"/>
      <c r="U766" s="8"/>
      <c r="V766" s="8"/>
      <c r="W766" s="8"/>
      <c r="X766" s="8"/>
      <c r="Y766" s="8"/>
      <c r="Z766" s="8"/>
    </row>
    <row r="767" spans="1:26" ht="11.25" customHeight="1" x14ac:dyDescent="0.2">
      <c r="A767" s="89"/>
      <c r="B767" s="95"/>
      <c r="C767" s="56"/>
      <c r="D767" s="56"/>
      <c r="E767" s="7"/>
      <c r="F767" s="7"/>
      <c r="G767" s="8"/>
      <c r="H767" s="8"/>
      <c r="I767" s="8"/>
      <c r="J767" s="99"/>
      <c r="K767" s="100"/>
      <c r="L767" s="99"/>
      <c r="M767" s="100"/>
      <c r="N767" s="50"/>
      <c r="O767" s="7"/>
      <c r="P767" s="7"/>
      <c r="Q767" s="8"/>
      <c r="R767" s="8"/>
      <c r="S767" s="8"/>
      <c r="T767" s="8"/>
      <c r="U767" s="8"/>
      <c r="V767" s="8"/>
      <c r="W767" s="8"/>
      <c r="X767" s="8"/>
      <c r="Y767" s="8"/>
      <c r="Z767" s="8"/>
    </row>
    <row r="768" spans="1:26" ht="11.25" customHeight="1" x14ac:dyDescent="0.2">
      <c r="A768" s="89"/>
      <c r="B768" s="95"/>
      <c r="C768" s="56"/>
      <c r="D768" s="56"/>
      <c r="E768" s="7"/>
      <c r="F768" s="7"/>
      <c r="G768" s="8"/>
      <c r="H768" s="8"/>
      <c r="I768" s="8"/>
      <c r="J768" s="99"/>
      <c r="K768" s="100"/>
      <c r="L768" s="99"/>
      <c r="M768" s="100"/>
      <c r="N768" s="50"/>
      <c r="O768" s="7"/>
      <c r="P768" s="7"/>
      <c r="Q768" s="8"/>
      <c r="R768" s="8"/>
      <c r="S768" s="8"/>
      <c r="T768" s="8"/>
      <c r="U768" s="8"/>
      <c r="V768" s="8"/>
      <c r="W768" s="8"/>
      <c r="X768" s="8"/>
      <c r="Y768" s="8"/>
      <c r="Z768" s="8"/>
    </row>
    <row r="769" spans="1:26" ht="11.25" customHeight="1" x14ac:dyDescent="0.2">
      <c r="A769" s="89"/>
      <c r="B769" s="95"/>
      <c r="C769" s="56"/>
      <c r="D769" s="56"/>
      <c r="E769" s="7"/>
      <c r="F769" s="7"/>
      <c r="G769" s="8"/>
      <c r="H769" s="8"/>
      <c r="I769" s="8"/>
      <c r="J769" s="99"/>
      <c r="K769" s="100"/>
      <c r="L769" s="99"/>
      <c r="M769" s="100"/>
      <c r="N769" s="50"/>
      <c r="O769" s="7"/>
      <c r="P769" s="7"/>
      <c r="Q769" s="8"/>
      <c r="R769" s="8"/>
      <c r="S769" s="8"/>
      <c r="T769" s="8"/>
      <c r="U769" s="8"/>
      <c r="V769" s="8"/>
      <c r="W769" s="8"/>
      <c r="X769" s="8"/>
      <c r="Y769" s="8"/>
      <c r="Z769" s="8"/>
    </row>
    <row r="770" spans="1:26" ht="11.25" customHeight="1" x14ac:dyDescent="0.2">
      <c r="A770" s="89"/>
      <c r="B770" s="95"/>
      <c r="C770" s="56"/>
      <c r="D770" s="56"/>
      <c r="E770" s="7"/>
      <c r="F770" s="7"/>
      <c r="G770" s="8"/>
      <c r="H770" s="8"/>
      <c r="I770" s="8"/>
      <c r="J770" s="99"/>
      <c r="K770" s="100"/>
      <c r="L770" s="99"/>
      <c r="M770" s="100"/>
      <c r="N770" s="50"/>
      <c r="O770" s="7"/>
      <c r="P770" s="7"/>
      <c r="Q770" s="8"/>
      <c r="R770" s="8"/>
      <c r="S770" s="8"/>
      <c r="T770" s="8"/>
      <c r="U770" s="8"/>
      <c r="V770" s="8"/>
      <c r="W770" s="8"/>
      <c r="X770" s="8"/>
      <c r="Y770" s="8"/>
      <c r="Z770" s="8"/>
    </row>
    <row r="771" spans="1:26" ht="11.25" customHeight="1" x14ac:dyDescent="0.2">
      <c r="A771" s="89"/>
      <c r="B771" s="95"/>
      <c r="C771" s="56"/>
      <c r="D771" s="56"/>
      <c r="E771" s="7"/>
      <c r="F771" s="7"/>
      <c r="G771" s="8"/>
      <c r="H771" s="8"/>
      <c r="I771" s="8"/>
      <c r="J771" s="99"/>
      <c r="K771" s="100"/>
      <c r="L771" s="99"/>
      <c r="M771" s="100"/>
      <c r="N771" s="50"/>
      <c r="O771" s="7"/>
      <c r="P771" s="7"/>
      <c r="Q771" s="8"/>
      <c r="R771" s="8"/>
      <c r="S771" s="8"/>
      <c r="T771" s="8"/>
      <c r="U771" s="8"/>
      <c r="V771" s="8"/>
      <c r="W771" s="8"/>
      <c r="X771" s="8"/>
      <c r="Y771" s="8"/>
      <c r="Z771" s="8"/>
    </row>
    <row r="772" spans="1:26" ht="11.25" customHeight="1" x14ac:dyDescent="0.2">
      <c r="A772" s="89"/>
      <c r="B772" s="95"/>
      <c r="C772" s="56"/>
      <c r="D772" s="56"/>
      <c r="E772" s="7"/>
      <c r="F772" s="7"/>
      <c r="G772" s="8"/>
      <c r="H772" s="8"/>
      <c r="I772" s="8"/>
      <c r="J772" s="99"/>
      <c r="K772" s="100"/>
      <c r="L772" s="99"/>
      <c r="M772" s="100"/>
      <c r="N772" s="50"/>
      <c r="O772" s="7"/>
      <c r="P772" s="7"/>
      <c r="Q772" s="8"/>
      <c r="R772" s="8"/>
      <c r="S772" s="8"/>
      <c r="T772" s="8"/>
      <c r="U772" s="8"/>
      <c r="V772" s="8"/>
      <c r="W772" s="8"/>
      <c r="X772" s="8"/>
      <c r="Y772" s="8"/>
      <c r="Z772" s="8"/>
    </row>
    <row r="773" spans="1:26" ht="11.25" customHeight="1" x14ac:dyDescent="0.2">
      <c r="A773" s="89"/>
      <c r="B773" s="95"/>
      <c r="C773" s="56"/>
      <c r="D773" s="56"/>
      <c r="E773" s="7"/>
      <c r="F773" s="7"/>
      <c r="G773" s="8"/>
      <c r="H773" s="8"/>
      <c r="I773" s="8"/>
      <c r="J773" s="99"/>
      <c r="K773" s="100"/>
      <c r="L773" s="99"/>
      <c r="M773" s="100"/>
      <c r="N773" s="50"/>
      <c r="O773" s="7"/>
      <c r="P773" s="7"/>
      <c r="Q773" s="8"/>
      <c r="R773" s="8"/>
      <c r="S773" s="8"/>
      <c r="T773" s="8"/>
      <c r="U773" s="8"/>
      <c r="V773" s="8"/>
      <c r="W773" s="8"/>
      <c r="X773" s="8"/>
      <c r="Y773" s="8"/>
      <c r="Z773" s="8"/>
    </row>
    <row r="774" spans="1:26" ht="11.25" customHeight="1" x14ac:dyDescent="0.2">
      <c r="A774" s="89"/>
      <c r="B774" s="95"/>
      <c r="C774" s="56"/>
      <c r="D774" s="56"/>
      <c r="E774" s="7"/>
      <c r="F774" s="7"/>
      <c r="G774" s="8"/>
      <c r="H774" s="8"/>
      <c r="I774" s="8"/>
      <c r="J774" s="99"/>
      <c r="K774" s="100"/>
      <c r="L774" s="99"/>
      <c r="M774" s="100"/>
      <c r="N774" s="50"/>
      <c r="O774" s="7"/>
      <c r="P774" s="7"/>
      <c r="Q774" s="8"/>
      <c r="R774" s="8"/>
      <c r="S774" s="8"/>
      <c r="T774" s="8"/>
      <c r="U774" s="8"/>
      <c r="V774" s="8"/>
      <c r="W774" s="8"/>
      <c r="X774" s="8"/>
      <c r="Y774" s="8"/>
      <c r="Z774" s="8"/>
    </row>
    <row r="775" spans="1:26" ht="11.25" customHeight="1" x14ac:dyDescent="0.2">
      <c r="A775" s="89"/>
      <c r="B775" s="95"/>
      <c r="C775" s="56"/>
      <c r="D775" s="56"/>
      <c r="E775" s="7"/>
      <c r="F775" s="7"/>
      <c r="G775" s="8"/>
      <c r="H775" s="8"/>
      <c r="I775" s="8"/>
      <c r="J775" s="99"/>
      <c r="K775" s="100"/>
      <c r="L775" s="99"/>
      <c r="M775" s="100"/>
      <c r="N775" s="50"/>
      <c r="O775" s="7"/>
      <c r="P775" s="7"/>
      <c r="Q775" s="8"/>
      <c r="R775" s="8"/>
      <c r="S775" s="8"/>
      <c r="T775" s="8"/>
      <c r="U775" s="8"/>
      <c r="V775" s="8"/>
      <c r="W775" s="8"/>
      <c r="X775" s="8"/>
      <c r="Y775" s="8"/>
      <c r="Z775" s="8"/>
    </row>
    <row r="776" spans="1:26" ht="11.25" customHeight="1" x14ac:dyDescent="0.2">
      <c r="A776" s="89"/>
      <c r="B776" s="95"/>
      <c r="C776" s="56"/>
      <c r="D776" s="56"/>
      <c r="E776" s="7"/>
      <c r="F776" s="7"/>
      <c r="G776" s="8"/>
      <c r="H776" s="8"/>
      <c r="I776" s="8"/>
      <c r="J776" s="99"/>
      <c r="K776" s="100"/>
      <c r="L776" s="99"/>
      <c r="M776" s="100"/>
      <c r="N776" s="50"/>
      <c r="O776" s="7"/>
      <c r="P776" s="7"/>
      <c r="Q776" s="8"/>
      <c r="R776" s="8"/>
      <c r="S776" s="8"/>
      <c r="T776" s="8"/>
      <c r="U776" s="8"/>
      <c r="V776" s="8"/>
      <c r="W776" s="8"/>
      <c r="X776" s="8"/>
      <c r="Y776" s="8"/>
      <c r="Z776" s="8"/>
    </row>
    <row r="777" spans="1:26" ht="11.25" customHeight="1" x14ac:dyDescent="0.2">
      <c r="A777" s="89"/>
      <c r="B777" s="95"/>
      <c r="C777" s="56"/>
      <c r="D777" s="56"/>
      <c r="E777" s="7"/>
      <c r="F777" s="7"/>
      <c r="G777" s="8"/>
      <c r="H777" s="8"/>
      <c r="I777" s="8"/>
      <c r="J777" s="99"/>
      <c r="K777" s="100"/>
      <c r="L777" s="99"/>
      <c r="M777" s="100"/>
      <c r="N777" s="50"/>
      <c r="O777" s="7"/>
      <c r="P777" s="7"/>
      <c r="Q777" s="8"/>
      <c r="R777" s="8"/>
      <c r="S777" s="8"/>
      <c r="T777" s="8"/>
      <c r="U777" s="8"/>
      <c r="V777" s="8"/>
      <c r="W777" s="8"/>
      <c r="X777" s="8"/>
      <c r="Y777" s="8"/>
      <c r="Z777" s="8"/>
    </row>
    <row r="778" spans="1:26" ht="11.25" customHeight="1" x14ac:dyDescent="0.2">
      <c r="A778" s="89"/>
      <c r="B778" s="95"/>
      <c r="C778" s="56"/>
      <c r="D778" s="56"/>
      <c r="E778" s="7"/>
      <c r="F778" s="7"/>
      <c r="G778" s="8"/>
      <c r="H778" s="8"/>
      <c r="I778" s="8"/>
      <c r="J778" s="99"/>
      <c r="K778" s="100"/>
      <c r="L778" s="99"/>
      <c r="M778" s="100"/>
      <c r="N778" s="50"/>
      <c r="O778" s="7"/>
      <c r="P778" s="7"/>
      <c r="Q778" s="8"/>
      <c r="R778" s="8"/>
      <c r="S778" s="8"/>
      <c r="T778" s="8"/>
      <c r="U778" s="8"/>
      <c r="V778" s="8"/>
      <c r="W778" s="8"/>
      <c r="X778" s="8"/>
      <c r="Y778" s="8"/>
      <c r="Z778" s="8"/>
    </row>
    <row r="779" spans="1:26" ht="11.25" customHeight="1" x14ac:dyDescent="0.2">
      <c r="A779" s="89"/>
      <c r="B779" s="95"/>
      <c r="C779" s="56"/>
      <c r="D779" s="56"/>
      <c r="E779" s="7"/>
      <c r="F779" s="7"/>
      <c r="G779" s="8"/>
      <c r="H779" s="8"/>
      <c r="I779" s="8"/>
      <c r="J779" s="99"/>
      <c r="K779" s="100"/>
      <c r="L779" s="99"/>
      <c r="M779" s="100"/>
      <c r="N779" s="50"/>
      <c r="O779" s="7"/>
      <c r="P779" s="7"/>
      <c r="Q779" s="8"/>
      <c r="R779" s="8"/>
      <c r="S779" s="8"/>
      <c r="T779" s="8"/>
      <c r="U779" s="8"/>
      <c r="V779" s="8"/>
      <c r="W779" s="8"/>
      <c r="X779" s="8"/>
      <c r="Y779" s="8"/>
      <c r="Z779" s="8"/>
    </row>
    <row r="780" spans="1:26" ht="11.25" customHeight="1" x14ac:dyDescent="0.2">
      <c r="A780" s="89"/>
      <c r="B780" s="95"/>
      <c r="C780" s="56"/>
      <c r="D780" s="56"/>
      <c r="E780" s="7"/>
      <c r="F780" s="7"/>
      <c r="G780" s="8"/>
      <c r="H780" s="8"/>
      <c r="I780" s="8"/>
      <c r="J780" s="99"/>
      <c r="K780" s="100"/>
      <c r="L780" s="99"/>
      <c r="M780" s="100"/>
      <c r="N780" s="50"/>
      <c r="O780" s="7"/>
      <c r="P780" s="7"/>
      <c r="Q780" s="8"/>
      <c r="R780" s="8"/>
      <c r="S780" s="8"/>
      <c r="T780" s="8"/>
      <c r="U780" s="8"/>
      <c r="V780" s="8"/>
      <c r="W780" s="8"/>
      <c r="X780" s="8"/>
      <c r="Y780" s="8"/>
      <c r="Z780" s="8"/>
    </row>
    <row r="781" spans="1:26" ht="11.25" customHeight="1" x14ac:dyDescent="0.2">
      <c r="A781" s="89"/>
      <c r="B781" s="95"/>
      <c r="C781" s="56"/>
      <c r="D781" s="56"/>
      <c r="E781" s="7"/>
      <c r="F781" s="7"/>
      <c r="G781" s="8"/>
      <c r="H781" s="8"/>
      <c r="I781" s="8"/>
      <c r="J781" s="99"/>
      <c r="K781" s="100"/>
      <c r="L781" s="99"/>
      <c r="M781" s="100"/>
      <c r="N781" s="50"/>
      <c r="O781" s="7"/>
      <c r="P781" s="7"/>
      <c r="Q781" s="8"/>
      <c r="R781" s="8"/>
      <c r="S781" s="8"/>
      <c r="T781" s="8"/>
      <c r="U781" s="8"/>
      <c r="V781" s="8"/>
      <c r="W781" s="8"/>
      <c r="X781" s="8"/>
      <c r="Y781" s="8"/>
      <c r="Z781" s="8"/>
    </row>
    <row r="782" spans="1:26" ht="11.25" customHeight="1" x14ac:dyDescent="0.2">
      <c r="A782" s="89"/>
      <c r="B782" s="95"/>
      <c r="C782" s="56"/>
      <c r="D782" s="56"/>
      <c r="E782" s="7"/>
      <c r="F782" s="7"/>
      <c r="G782" s="8"/>
      <c r="H782" s="8"/>
      <c r="I782" s="8"/>
      <c r="J782" s="99"/>
      <c r="K782" s="100"/>
      <c r="L782" s="99"/>
      <c r="M782" s="100"/>
      <c r="N782" s="50"/>
      <c r="O782" s="7"/>
      <c r="P782" s="7"/>
      <c r="Q782" s="8"/>
      <c r="R782" s="8"/>
      <c r="S782" s="8"/>
      <c r="T782" s="8"/>
      <c r="U782" s="8"/>
      <c r="V782" s="8"/>
      <c r="W782" s="8"/>
      <c r="X782" s="8"/>
      <c r="Y782" s="8"/>
      <c r="Z782" s="8"/>
    </row>
    <row r="783" spans="1:26" ht="11.25" customHeight="1" x14ac:dyDescent="0.2">
      <c r="A783" s="89"/>
      <c r="B783" s="95"/>
      <c r="C783" s="56"/>
      <c r="D783" s="56"/>
      <c r="E783" s="7"/>
      <c r="F783" s="7"/>
      <c r="G783" s="8"/>
      <c r="H783" s="8"/>
      <c r="I783" s="8"/>
      <c r="J783" s="99"/>
      <c r="K783" s="100"/>
      <c r="L783" s="99"/>
      <c r="M783" s="100"/>
      <c r="N783" s="50"/>
      <c r="O783" s="7"/>
      <c r="P783" s="7"/>
      <c r="Q783" s="8"/>
      <c r="R783" s="8"/>
      <c r="S783" s="8"/>
      <c r="T783" s="8"/>
      <c r="U783" s="8"/>
      <c r="V783" s="8"/>
      <c r="W783" s="8"/>
      <c r="X783" s="8"/>
      <c r="Y783" s="8"/>
      <c r="Z783" s="8"/>
    </row>
    <row r="784" spans="1:26" ht="11.25" customHeight="1" x14ac:dyDescent="0.2">
      <c r="A784" s="89"/>
      <c r="B784" s="95"/>
      <c r="C784" s="56"/>
      <c r="D784" s="56"/>
      <c r="E784" s="7"/>
      <c r="F784" s="7"/>
      <c r="G784" s="8"/>
      <c r="H784" s="8"/>
      <c r="I784" s="8"/>
      <c r="J784" s="99"/>
      <c r="K784" s="100"/>
      <c r="L784" s="99"/>
      <c r="M784" s="100"/>
      <c r="N784" s="50"/>
      <c r="O784" s="7"/>
      <c r="P784" s="7"/>
      <c r="Q784" s="8"/>
      <c r="R784" s="8"/>
      <c r="S784" s="8"/>
      <c r="T784" s="8"/>
      <c r="U784" s="8"/>
      <c r="V784" s="8"/>
      <c r="W784" s="8"/>
      <c r="X784" s="8"/>
      <c r="Y784" s="8"/>
      <c r="Z784" s="8"/>
    </row>
    <row r="785" spans="1:26" ht="11.25" customHeight="1" x14ac:dyDescent="0.2">
      <c r="A785" s="89"/>
      <c r="B785" s="95"/>
      <c r="C785" s="56"/>
      <c r="D785" s="56"/>
      <c r="E785" s="7"/>
      <c r="F785" s="7"/>
      <c r="G785" s="8"/>
      <c r="H785" s="8"/>
      <c r="I785" s="8"/>
      <c r="J785" s="99"/>
      <c r="K785" s="100"/>
      <c r="L785" s="99"/>
      <c r="M785" s="100"/>
      <c r="N785" s="50"/>
      <c r="O785" s="7"/>
      <c r="P785" s="7"/>
      <c r="Q785" s="8"/>
      <c r="R785" s="8"/>
      <c r="S785" s="8"/>
      <c r="T785" s="8"/>
      <c r="U785" s="8"/>
      <c r="V785" s="8"/>
      <c r="W785" s="8"/>
      <c r="X785" s="8"/>
      <c r="Y785" s="8"/>
      <c r="Z785" s="8"/>
    </row>
    <row r="786" spans="1:26" ht="11.25" customHeight="1" x14ac:dyDescent="0.2">
      <c r="A786" s="89"/>
      <c r="B786" s="95"/>
      <c r="C786" s="56"/>
      <c r="D786" s="56"/>
      <c r="E786" s="7"/>
      <c r="F786" s="7"/>
      <c r="G786" s="8"/>
      <c r="H786" s="8"/>
      <c r="I786" s="8"/>
      <c r="J786" s="99"/>
      <c r="K786" s="100"/>
      <c r="L786" s="99"/>
      <c r="M786" s="100"/>
      <c r="N786" s="50"/>
      <c r="O786" s="7"/>
      <c r="P786" s="7"/>
      <c r="Q786" s="8"/>
      <c r="R786" s="8"/>
      <c r="S786" s="8"/>
      <c r="T786" s="8"/>
      <c r="U786" s="8"/>
      <c r="V786" s="8"/>
      <c r="W786" s="8"/>
      <c r="X786" s="8"/>
      <c r="Y786" s="8"/>
      <c r="Z786" s="8"/>
    </row>
    <row r="787" spans="1:26" ht="11.25" customHeight="1" x14ac:dyDescent="0.2">
      <c r="A787" s="89"/>
      <c r="B787" s="95"/>
      <c r="C787" s="56"/>
      <c r="D787" s="56"/>
      <c r="E787" s="7"/>
      <c r="F787" s="7"/>
      <c r="G787" s="8"/>
      <c r="H787" s="8"/>
      <c r="I787" s="8"/>
      <c r="J787" s="99"/>
      <c r="K787" s="100"/>
      <c r="L787" s="99"/>
      <c r="M787" s="100"/>
      <c r="N787" s="50"/>
      <c r="O787" s="7"/>
      <c r="P787" s="7"/>
      <c r="Q787" s="8"/>
      <c r="R787" s="8"/>
      <c r="S787" s="8"/>
      <c r="T787" s="8"/>
      <c r="U787" s="8"/>
      <c r="V787" s="8"/>
      <c r="W787" s="8"/>
      <c r="X787" s="8"/>
      <c r="Y787" s="8"/>
      <c r="Z787" s="8"/>
    </row>
    <row r="788" spans="1:26" ht="11.25" customHeight="1" x14ac:dyDescent="0.2">
      <c r="A788" s="89"/>
      <c r="B788" s="95"/>
      <c r="C788" s="56"/>
      <c r="D788" s="56"/>
      <c r="E788" s="7"/>
      <c r="F788" s="7"/>
      <c r="G788" s="8"/>
      <c r="H788" s="8"/>
      <c r="I788" s="8"/>
      <c r="J788" s="99"/>
      <c r="K788" s="100"/>
      <c r="L788" s="99"/>
      <c r="M788" s="100"/>
      <c r="N788" s="50"/>
      <c r="O788" s="7"/>
      <c r="P788" s="7"/>
      <c r="Q788" s="8"/>
      <c r="R788" s="8"/>
      <c r="S788" s="8"/>
      <c r="T788" s="8"/>
      <c r="U788" s="8"/>
      <c r="V788" s="8"/>
      <c r="W788" s="8"/>
      <c r="X788" s="8"/>
      <c r="Y788" s="8"/>
      <c r="Z788" s="8"/>
    </row>
    <row r="789" spans="1:26" ht="11.25" customHeight="1" x14ac:dyDescent="0.2">
      <c r="A789" s="89"/>
      <c r="B789" s="95"/>
      <c r="C789" s="56"/>
      <c r="D789" s="56"/>
      <c r="E789" s="7"/>
      <c r="F789" s="7"/>
      <c r="G789" s="8"/>
      <c r="H789" s="8"/>
      <c r="I789" s="8"/>
      <c r="J789" s="99"/>
      <c r="K789" s="100"/>
      <c r="L789" s="99"/>
      <c r="M789" s="100"/>
      <c r="N789" s="50"/>
      <c r="O789" s="7"/>
      <c r="P789" s="7"/>
      <c r="Q789" s="8"/>
      <c r="R789" s="8"/>
      <c r="S789" s="8"/>
      <c r="T789" s="8"/>
      <c r="U789" s="8"/>
      <c r="V789" s="8"/>
      <c r="W789" s="8"/>
      <c r="X789" s="8"/>
      <c r="Y789" s="8"/>
      <c r="Z789" s="8"/>
    </row>
    <row r="790" spans="1:26" ht="11.25" customHeight="1" x14ac:dyDescent="0.2">
      <c r="A790" s="89"/>
      <c r="B790" s="95"/>
      <c r="C790" s="56"/>
      <c r="D790" s="56"/>
      <c r="E790" s="7"/>
      <c r="F790" s="7"/>
      <c r="G790" s="8"/>
      <c r="H790" s="8"/>
      <c r="I790" s="8"/>
      <c r="J790" s="99"/>
      <c r="K790" s="100"/>
      <c r="L790" s="99"/>
      <c r="M790" s="100"/>
      <c r="N790" s="50"/>
      <c r="O790" s="7"/>
      <c r="P790" s="7"/>
      <c r="Q790" s="8"/>
      <c r="R790" s="8"/>
      <c r="S790" s="8"/>
      <c r="T790" s="8"/>
      <c r="U790" s="8"/>
      <c r="V790" s="8"/>
      <c r="W790" s="8"/>
      <c r="X790" s="8"/>
      <c r="Y790" s="8"/>
      <c r="Z790" s="8"/>
    </row>
    <row r="791" spans="1:26" ht="11.25" customHeight="1" x14ac:dyDescent="0.2">
      <c r="A791" s="89"/>
      <c r="B791" s="95"/>
      <c r="C791" s="56"/>
      <c r="D791" s="56"/>
      <c r="E791" s="7"/>
      <c r="F791" s="7"/>
      <c r="G791" s="8"/>
      <c r="H791" s="8"/>
      <c r="I791" s="8"/>
      <c r="J791" s="99"/>
      <c r="K791" s="100"/>
      <c r="L791" s="99"/>
      <c r="M791" s="100"/>
      <c r="N791" s="50"/>
      <c r="O791" s="7"/>
      <c r="P791" s="7"/>
      <c r="Q791" s="8"/>
      <c r="R791" s="8"/>
      <c r="S791" s="8"/>
      <c r="T791" s="8"/>
      <c r="U791" s="8"/>
      <c r="V791" s="8"/>
      <c r="W791" s="8"/>
      <c r="X791" s="8"/>
      <c r="Y791" s="8"/>
      <c r="Z791" s="8"/>
    </row>
    <row r="792" spans="1:26" ht="11.25" customHeight="1" x14ac:dyDescent="0.2">
      <c r="A792" s="89"/>
      <c r="B792" s="95"/>
      <c r="C792" s="56"/>
      <c r="D792" s="56"/>
      <c r="E792" s="7"/>
      <c r="F792" s="7"/>
      <c r="G792" s="8"/>
      <c r="H792" s="8"/>
      <c r="I792" s="8"/>
      <c r="J792" s="99"/>
      <c r="K792" s="100"/>
      <c r="L792" s="99"/>
      <c r="M792" s="100"/>
      <c r="N792" s="50"/>
      <c r="O792" s="7"/>
      <c r="P792" s="7"/>
      <c r="Q792" s="8"/>
      <c r="R792" s="8"/>
      <c r="S792" s="8"/>
      <c r="T792" s="8"/>
      <c r="U792" s="8"/>
      <c r="V792" s="8"/>
      <c r="W792" s="8"/>
      <c r="X792" s="8"/>
      <c r="Y792" s="8"/>
      <c r="Z792" s="8"/>
    </row>
    <row r="793" spans="1:26" ht="11.25" customHeight="1" x14ac:dyDescent="0.2">
      <c r="A793" s="89"/>
      <c r="B793" s="95"/>
      <c r="C793" s="56"/>
      <c r="D793" s="56"/>
      <c r="E793" s="7"/>
      <c r="F793" s="7"/>
      <c r="G793" s="8"/>
      <c r="H793" s="8"/>
      <c r="I793" s="8"/>
      <c r="J793" s="99"/>
      <c r="K793" s="100"/>
      <c r="L793" s="99"/>
      <c r="M793" s="100"/>
      <c r="N793" s="50"/>
      <c r="O793" s="7"/>
      <c r="P793" s="7"/>
      <c r="Q793" s="8"/>
      <c r="R793" s="8"/>
      <c r="S793" s="8"/>
      <c r="T793" s="8"/>
      <c r="U793" s="8"/>
      <c r="V793" s="8"/>
      <c r="W793" s="8"/>
      <c r="X793" s="8"/>
      <c r="Y793" s="8"/>
      <c r="Z793" s="8"/>
    </row>
    <row r="794" spans="1:26" ht="11.25" customHeight="1" x14ac:dyDescent="0.2">
      <c r="A794" s="89"/>
      <c r="B794" s="95"/>
      <c r="C794" s="56"/>
      <c r="D794" s="56"/>
      <c r="E794" s="7"/>
      <c r="F794" s="7"/>
      <c r="G794" s="8"/>
      <c r="H794" s="8"/>
      <c r="I794" s="8"/>
      <c r="J794" s="99"/>
      <c r="K794" s="100"/>
      <c r="L794" s="99"/>
      <c r="M794" s="100"/>
      <c r="N794" s="50"/>
      <c r="O794" s="7"/>
      <c r="P794" s="7"/>
      <c r="Q794" s="8"/>
      <c r="R794" s="8"/>
      <c r="S794" s="8"/>
      <c r="T794" s="8"/>
      <c r="U794" s="8"/>
      <c r="V794" s="8"/>
      <c r="W794" s="8"/>
      <c r="X794" s="8"/>
      <c r="Y794" s="8"/>
      <c r="Z794" s="8"/>
    </row>
    <row r="795" spans="1:26" ht="11.25" customHeight="1" x14ac:dyDescent="0.2">
      <c r="A795" s="89"/>
      <c r="B795" s="95"/>
      <c r="C795" s="56"/>
      <c r="D795" s="56"/>
      <c r="E795" s="7"/>
      <c r="F795" s="7"/>
      <c r="G795" s="8"/>
      <c r="H795" s="8"/>
      <c r="I795" s="8"/>
      <c r="J795" s="99"/>
      <c r="K795" s="100"/>
      <c r="L795" s="99"/>
      <c r="M795" s="100"/>
      <c r="N795" s="50"/>
      <c r="O795" s="7"/>
      <c r="P795" s="7"/>
      <c r="Q795" s="8"/>
      <c r="R795" s="8"/>
      <c r="S795" s="8"/>
      <c r="T795" s="8"/>
      <c r="U795" s="8"/>
      <c r="V795" s="8"/>
      <c r="W795" s="8"/>
      <c r="X795" s="8"/>
      <c r="Y795" s="8"/>
      <c r="Z795" s="8"/>
    </row>
    <row r="796" spans="1:26" ht="11.25" customHeight="1" x14ac:dyDescent="0.2">
      <c r="A796" s="89"/>
      <c r="B796" s="95"/>
      <c r="C796" s="56"/>
      <c r="D796" s="56"/>
      <c r="E796" s="7"/>
      <c r="F796" s="7"/>
      <c r="G796" s="8"/>
      <c r="H796" s="8"/>
      <c r="I796" s="8"/>
      <c r="J796" s="99"/>
      <c r="K796" s="100"/>
      <c r="L796" s="99"/>
      <c r="M796" s="100"/>
      <c r="N796" s="50"/>
      <c r="O796" s="7"/>
      <c r="P796" s="7"/>
      <c r="Q796" s="8"/>
      <c r="R796" s="8"/>
      <c r="S796" s="8"/>
      <c r="T796" s="8"/>
      <c r="U796" s="8"/>
      <c r="V796" s="8"/>
      <c r="W796" s="8"/>
      <c r="X796" s="8"/>
      <c r="Y796" s="8"/>
      <c r="Z796" s="8"/>
    </row>
    <row r="797" spans="1:26" ht="11.25" customHeight="1" x14ac:dyDescent="0.2">
      <c r="A797" s="89"/>
      <c r="B797" s="95"/>
      <c r="C797" s="56"/>
      <c r="D797" s="56"/>
      <c r="E797" s="7"/>
      <c r="F797" s="7"/>
      <c r="G797" s="8"/>
      <c r="H797" s="8"/>
      <c r="I797" s="8"/>
      <c r="J797" s="99"/>
      <c r="K797" s="100"/>
      <c r="L797" s="99"/>
      <c r="M797" s="100"/>
      <c r="N797" s="50"/>
      <c r="O797" s="7"/>
      <c r="P797" s="7"/>
      <c r="Q797" s="8"/>
      <c r="R797" s="8"/>
      <c r="S797" s="8"/>
      <c r="T797" s="8"/>
      <c r="U797" s="8"/>
      <c r="V797" s="8"/>
      <c r="W797" s="8"/>
      <c r="X797" s="8"/>
      <c r="Y797" s="8"/>
      <c r="Z797" s="8"/>
    </row>
    <row r="798" spans="1:26" ht="11.25" customHeight="1" x14ac:dyDescent="0.2">
      <c r="A798" s="89"/>
      <c r="B798" s="95"/>
      <c r="C798" s="56"/>
      <c r="D798" s="56"/>
      <c r="E798" s="7"/>
      <c r="F798" s="7"/>
      <c r="G798" s="8"/>
      <c r="H798" s="8"/>
      <c r="I798" s="8"/>
      <c r="J798" s="99"/>
      <c r="K798" s="100"/>
      <c r="L798" s="99"/>
      <c r="M798" s="100"/>
      <c r="N798" s="50"/>
      <c r="O798" s="7"/>
      <c r="P798" s="7"/>
      <c r="Q798" s="8"/>
      <c r="R798" s="8"/>
      <c r="S798" s="8"/>
      <c r="T798" s="8"/>
      <c r="U798" s="8"/>
      <c r="V798" s="8"/>
      <c r="W798" s="8"/>
      <c r="X798" s="8"/>
      <c r="Y798" s="8"/>
      <c r="Z798" s="8"/>
    </row>
    <row r="799" spans="1:26" ht="11.25" customHeight="1" x14ac:dyDescent="0.2">
      <c r="A799" s="89"/>
      <c r="B799" s="95"/>
      <c r="C799" s="56"/>
      <c r="D799" s="56"/>
      <c r="E799" s="7"/>
      <c r="F799" s="7"/>
      <c r="G799" s="8"/>
      <c r="H799" s="8"/>
      <c r="I799" s="8"/>
      <c r="J799" s="99"/>
      <c r="K799" s="100"/>
      <c r="L799" s="99"/>
      <c r="M799" s="100"/>
      <c r="N799" s="50"/>
      <c r="O799" s="7"/>
      <c r="P799" s="7"/>
      <c r="Q799" s="8"/>
      <c r="R799" s="8"/>
      <c r="S799" s="8"/>
      <c r="T799" s="8"/>
      <c r="U799" s="8"/>
      <c r="V799" s="8"/>
      <c r="W799" s="8"/>
      <c r="X799" s="8"/>
      <c r="Y799" s="8"/>
      <c r="Z799" s="8"/>
    </row>
    <row r="800" spans="1:26" ht="11.25" customHeight="1" x14ac:dyDescent="0.2">
      <c r="A800" s="89"/>
      <c r="B800" s="95"/>
      <c r="C800" s="56"/>
      <c r="D800" s="56"/>
      <c r="E800" s="7"/>
      <c r="F800" s="7"/>
      <c r="G800" s="8"/>
      <c r="H800" s="8"/>
      <c r="I800" s="8"/>
      <c r="J800" s="99"/>
      <c r="K800" s="100"/>
      <c r="L800" s="99"/>
      <c r="M800" s="100"/>
      <c r="N800" s="50"/>
      <c r="O800" s="7"/>
      <c r="P800" s="7"/>
      <c r="Q800" s="8"/>
      <c r="R800" s="8"/>
      <c r="S800" s="8"/>
      <c r="T800" s="8"/>
      <c r="U800" s="8"/>
      <c r="V800" s="8"/>
      <c r="W800" s="8"/>
      <c r="X800" s="8"/>
      <c r="Y800" s="8"/>
      <c r="Z800" s="8"/>
    </row>
    <row r="801" spans="1:26" ht="11.25" customHeight="1" x14ac:dyDescent="0.2">
      <c r="A801" s="89"/>
      <c r="B801" s="95"/>
      <c r="C801" s="56"/>
      <c r="D801" s="56"/>
      <c r="E801" s="7"/>
      <c r="F801" s="7"/>
      <c r="G801" s="8"/>
      <c r="H801" s="8"/>
      <c r="I801" s="8"/>
      <c r="J801" s="99"/>
      <c r="K801" s="100"/>
      <c r="L801" s="99"/>
      <c r="M801" s="100"/>
      <c r="N801" s="50"/>
      <c r="O801" s="7"/>
      <c r="P801" s="7"/>
      <c r="Q801" s="8"/>
      <c r="R801" s="8"/>
      <c r="S801" s="8"/>
      <c r="T801" s="8"/>
      <c r="U801" s="8"/>
      <c r="V801" s="8"/>
      <c r="W801" s="8"/>
      <c r="X801" s="8"/>
      <c r="Y801" s="8"/>
      <c r="Z801" s="8"/>
    </row>
    <row r="802" spans="1:26" ht="11.25" customHeight="1" x14ac:dyDescent="0.2">
      <c r="A802" s="89"/>
      <c r="B802" s="95"/>
      <c r="C802" s="56"/>
      <c r="D802" s="56"/>
      <c r="E802" s="7"/>
      <c r="F802" s="7"/>
      <c r="G802" s="8"/>
      <c r="H802" s="8"/>
      <c r="I802" s="8"/>
      <c r="J802" s="99"/>
      <c r="K802" s="100"/>
      <c r="L802" s="99"/>
      <c r="M802" s="100"/>
      <c r="N802" s="50"/>
      <c r="O802" s="7"/>
      <c r="P802" s="7"/>
      <c r="Q802" s="8"/>
      <c r="R802" s="8"/>
      <c r="S802" s="8"/>
      <c r="T802" s="8"/>
      <c r="U802" s="8"/>
      <c r="V802" s="8"/>
      <c r="W802" s="8"/>
      <c r="X802" s="8"/>
      <c r="Y802" s="8"/>
      <c r="Z802" s="8"/>
    </row>
    <row r="803" spans="1:26" ht="11.25" customHeight="1" x14ac:dyDescent="0.2">
      <c r="A803" s="89"/>
      <c r="B803" s="95"/>
      <c r="C803" s="56"/>
      <c r="D803" s="56"/>
      <c r="E803" s="7"/>
      <c r="F803" s="7"/>
      <c r="G803" s="8"/>
      <c r="H803" s="8"/>
      <c r="I803" s="8"/>
      <c r="J803" s="99"/>
      <c r="K803" s="100"/>
      <c r="L803" s="99"/>
      <c r="M803" s="100"/>
      <c r="N803" s="50"/>
      <c r="O803" s="7"/>
      <c r="P803" s="7"/>
      <c r="Q803" s="8"/>
      <c r="R803" s="8"/>
      <c r="S803" s="8"/>
      <c r="T803" s="8"/>
      <c r="U803" s="8"/>
      <c r="V803" s="8"/>
      <c r="W803" s="8"/>
      <c r="X803" s="8"/>
      <c r="Y803" s="8"/>
      <c r="Z803" s="8"/>
    </row>
    <row r="804" spans="1:26" ht="11.25" customHeight="1" x14ac:dyDescent="0.2">
      <c r="A804" s="89"/>
      <c r="B804" s="95"/>
      <c r="C804" s="56"/>
      <c r="D804" s="56"/>
      <c r="E804" s="7"/>
      <c r="F804" s="7"/>
      <c r="G804" s="8"/>
      <c r="H804" s="8"/>
      <c r="I804" s="8"/>
      <c r="J804" s="99"/>
      <c r="K804" s="100"/>
      <c r="L804" s="99"/>
      <c r="M804" s="100"/>
      <c r="N804" s="50"/>
      <c r="O804" s="7"/>
      <c r="P804" s="7"/>
      <c r="Q804" s="8"/>
      <c r="R804" s="8"/>
      <c r="S804" s="8"/>
      <c r="T804" s="8"/>
      <c r="U804" s="8"/>
      <c r="V804" s="8"/>
      <c r="W804" s="8"/>
      <c r="X804" s="8"/>
      <c r="Y804" s="8"/>
      <c r="Z804" s="8"/>
    </row>
    <row r="805" spans="1:26" ht="11.25" customHeight="1" x14ac:dyDescent="0.2">
      <c r="A805" s="89"/>
      <c r="B805" s="95"/>
      <c r="C805" s="56"/>
      <c r="D805" s="56"/>
      <c r="E805" s="7"/>
      <c r="F805" s="7"/>
      <c r="G805" s="8"/>
      <c r="H805" s="8"/>
      <c r="I805" s="8"/>
      <c r="J805" s="99"/>
      <c r="K805" s="100"/>
      <c r="L805" s="99"/>
      <c r="M805" s="100"/>
      <c r="N805" s="50"/>
      <c r="O805" s="7"/>
      <c r="P805" s="7"/>
      <c r="Q805" s="8"/>
      <c r="R805" s="8"/>
      <c r="S805" s="8"/>
      <c r="T805" s="8"/>
      <c r="U805" s="8"/>
      <c r="V805" s="8"/>
      <c r="W805" s="8"/>
      <c r="X805" s="8"/>
      <c r="Y805" s="8"/>
      <c r="Z805" s="8"/>
    </row>
    <row r="806" spans="1:26" ht="11.25" customHeight="1" x14ac:dyDescent="0.2">
      <c r="A806" s="89"/>
      <c r="B806" s="95"/>
      <c r="C806" s="56"/>
      <c r="D806" s="56"/>
      <c r="E806" s="7"/>
      <c r="F806" s="7"/>
      <c r="G806" s="8"/>
      <c r="H806" s="8"/>
      <c r="I806" s="8"/>
      <c r="J806" s="99"/>
      <c r="K806" s="100"/>
      <c r="L806" s="99"/>
      <c r="M806" s="100"/>
      <c r="N806" s="50"/>
      <c r="O806" s="7"/>
      <c r="P806" s="7"/>
      <c r="Q806" s="8"/>
      <c r="R806" s="8"/>
      <c r="S806" s="8"/>
      <c r="T806" s="8"/>
      <c r="U806" s="8"/>
      <c r="V806" s="8"/>
      <c r="W806" s="8"/>
      <c r="X806" s="8"/>
      <c r="Y806" s="8"/>
      <c r="Z806" s="8"/>
    </row>
    <row r="807" spans="1:26" ht="11.25" customHeight="1" x14ac:dyDescent="0.2">
      <c r="A807" s="89"/>
      <c r="B807" s="95"/>
      <c r="C807" s="56"/>
      <c r="D807" s="56"/>
      <c r="E807" s="7"/>
      <c r="F807" s="7"/>
      <c r="G807" s="8"/>
      <c r="H807" s="8"/>
      <c r="I807" s="8"/>
      <c r="J807" s="99"/>
      <c r="K807" s="100"/>
      <c r="L807" s="99"/>
      <c r="M807" s="100"/>
      <c r="N807" s="50"/>
      <c r="O807" s="7"/>
      <c r="P807" s="7"/>
      <c r="Q807" s="8"/>
      <c r="R807" s="8"/>
      <c r="S807" s="8"/>
      <c r="T807" s="8"/>
      <c r="U807" s="8"/>
      <c r="V807" s="8"/>
      <c r="W807" s="8"/>
      <c r="X807" s="8"/>
      <c r="Y807" s="8"/>
      <c r="Z807" s="8"/>
    </row>
    <row r="808" spans="1:26" ht="11.25" customHeight="1" x14ac:dyDescent="0.2">
      <c r="A808" s="89"/>
      <c r="B808" s="95"/>
      <c r="C808" s="56"/>
      <c r="D808" s="56"/>
      <c r="E808" s="7"/>
      <c r="F808" s="7"/>
      <c r="G808" s="8"/>
      <c r="H808" s="8"/>
      <c r="I808" s="8"/>
      <c r="J808" s="99"/>
      <c r="K808" s="100"/>
      <c r="L808" s="99"/>
      <c r="M808" s="100"/>
      <c r="N808" s="50"/>
      <c r="O808" s="7"/>
      <c r="P808" s="7"/>
      <c r="Q808" s="8"/>
      <c r="R808" s="8"/>
      <c r="S808" s="8"/>
      <c r="T808" s="8"/>
      <c r="U808" s="8"/>
      <c r="V808" s="8"/>
      <c r="W808" s="8"/>
      <c r="X808" s="8"/>
      <c r="Y808" s="8"/>
      <c r="Z808" s="8"/>
    </row>
    <row r="809" spans="1:26" ht="11.25" customHeight="1" x14ac:dyDescent="0.2">
      <c r="A809" s="89"/>
      <c r="B809" s="95"/>
      <c r="C809" s="56"/>
      <c r="D809" s="56"/>
      <c r="E809" s="7"/>
      <c r="F809" s="7"/>
      <c r="G809" s="8"/>
      <c r="H809" s="8"/>
      <c r="I809" s="8"/>
      <c r="J809" s="99"/>
      <c r="K809" s="100"/>
      <c r="L809" s="99"/>
      <c r="M809" s="100"/>
      <c r="N809" s="50"/>
      <c r="O809" s="7"/>
      <c r="P809" s="7"/>
      <c r="Q809" s="8"/>
      <c r="R809" s="8"/>
      <c r="S809" s="8"/>
      <c r="T809" s="8"/>
      <c r="U809" s="8"/>
      <c r="V809" s="8"/>
      <c r="W809" s="8"/>
      <c r="X809" s="8"/>
      <c r="Y809" s="8"/>
      <c r="Z809" s="8"/>
    </row>
    <row r="810" spans="1:26" ht="11.25" customHeight="1" x14ac:dyDescent="0.2">
      <c r="A810" s="89"/>
      <c r="B810" s="95"/>
      <c r="C810" s="56"/>
      <c r="D810" s="56"/>
      <c r="E810" s="7"/>
      <c r="F810" s="7"/>
      <c r="G810" s="8"/>
      <c r="H810" s="8"/>
      <c r="I810" s="8"/>
      <c r="J810" s="99"/>
      <c r="K810" s="100"/>
      <c r="L810" s="99"/>
      <c r="M810" s="100"/>
      <c r="N810" s="50"/>
      <c r="O810" s="7"/>
      <c r="P810" s="7"/>
      <c r="Q810" s="8"/>
      <c r="R810" s="8"/>
      <c r="S810" s="8"/>
      <c r="T810" s="8"/>
      <c r="U810" s="8"/>
      <c r="V810" s="8"/>
      <c r="W810" s="8"/>
      <c r="X810" s="8"/>
      <c r="Y810" s="8"/>
      <c r="Z810" s="8"/>
    </row>
    <row r="811" spans="1:26" ht="11.25" customHeight="1" x14ac:dyDescent="0.2">
      <c r="A811" s="89"/>
      <c r="B811" s="95"/>
      <c r="C811" s="56"/>
      <c r="D811" s="56"/>
      <c r="E811" s="7"/>
      <c r="F811" s="7"/>
      <c r="G811" s="8"/>
      <c r="H811" s="8"/>
      <c r="I811" s="8"/>
      <c r="J811" s="99"/>
      <c r="K811" s="100"/>
      <c r="L811" s="99"/>
      <c r="M811" s="100"/>
      <c r="N811" s="50"/>
      <c r="O811" s="7"/>
      <c r="P811" s="7"/>
      <c r="Q811" s="8"/>
      <c r="R811" s="8"/>
      <c r="S811" s="8"/>
      <c r="T811" s="8"/>
      <c r="U811" s="8"/>
      <c r="V811" s="8"/>
      <c r="W811" s="8"/>
      <c r="X811" s="8"/>
      <c r="Y811" s="8"/>
      <c r="Z811" s="8"/>
    </row>
    <row r="812" spans="1:26" ht="11.25" customHeight="1" x14ac:dyDescent="0.2">
      <c r="A812" s="89"/>
      <c r="B812" s="95"/>
      <c r="C812" s="56"/>
      <c r="D812" s="56"/>
      <c r="E812" s="7"/>
      <c r="F812" s="7"/>
      <c r="G812" s="8"/>
      <c r="H812" s="8"/>
      <c r="I812" s="8"/>
      <c r="J812" s="99"/>
      <c r="K812" s="100"/>
      <c r="L812" s="99"/>
      <c r="M812" s="100"/>
      <c r="N812" s="50"/>
      <c r="O812" s="7"/>
      <c r="P812" s="7"/>
      <c r="Q812" s="8"/>
      <c r="R812" s="8"/>
      <c r="S812" s="8"/>
      <c r="T812" s="8"/>
      <c r="U812" s="8"/>
      <c r="V812" s="8"/>
      <c r="W812" s="8"/>
      <c r="X812" s="8"/>
      <c r="Y812" s="8"/>
      <c r="Z812" s="8"/>
    </row>
    <row r="813" spans="1:26" ht="11.25" customHeight="1" x14ac:dyDescent="0.2">
      <c r="A813" s="89"/>
      <c r="B813" s="95"/>
      <c r="C813" s="56"/>
      <c r="D813" s="56"/>
      <c r="E813" s="7"/>
      <c r="F813" s="7"/>
      <c r="G813" s="8"/>
      <c r="H813" s="8"/>
      <c r="I813" s="8"/>
      <c r="J813" s="99"/>
      <c r="K813" s="100"/>
      <c r="L813" s="99"/>
      <c r="M813" s="100"/>
      <c r="N813" s="50"/>
      <c r="O813" s="7"/>
      <c r="P813" s="7"/>
      <c r="Q813" s="8"/>
      <c r="R813" s="8"/>
      <c r="S813" s="8"/>
      <c r="T813" s="8"/>
      <c r="U813" s="8"/>
      <c r="V813" s="8"/>
      <c r="W813" s="8"/>
      <c r="X813" s="8"/>
      <c r="Y813" s="8"/>
      <c r="Z813" s="8"/>
    </row>
    <row r="814" spans="1:26" ht="11.25" customHeight="1" x14ac:dyDescent="0.2">
      <c r="A814" s="89"/>
      <c r="B814" s="95"/>
      <c r="C814" s="56"/>
      <c r="D814" s="56"/>
      <c r="E814" s="7"/>
      <c r="F814" s="7"/>
      <c r="G814" s="8"/>
      <c r="H814" s="8"/>
      <c r="I814" s="8"/>
      <c r="J814" s="99"/>
      <c r="K814" s="100"/>
      <c r="L814" s="99"/>
      <c r="M814" s="100"/>
      <c r="N814" s="50"/>
      <c r="O814" s="7"/>
      <c r="P814" s="7"/>
      <c r="Q814" s="8"/>
      <c r="R814" s="8"/>
      <c r="S814" s="8"/>
      <c r="T814" s="8"/>
      <c r="U814" s="8"/>
      <c r="V814" s="8"/>
      <c r="W814" s="8"/>
      <c r="X814" s="8"/>
      <c r="Y814" s="8"/>
      <c r="Z814" s="8"/>
    </row>
    <row r="815" spans="1:26" ht="11.25" customHeight="1" x14ac:dyDescent="0.2">
      <c r="A815" s="89"/>
      <c r="B815" s="95"/>
      <c r="C815" s="56"/>
      <c r="D815" s="56"/>
      <c r="E815" s="7"/>
      <c r="F815" s="7"/>
      <c r="G815" s="8"/>
      <c r="H815" s="8"/>
      <c r="I815" s="8"/>
      <c r="J815" s="99"/>
      <c r="K815" s="100"/>
      <c r="L815" s="99"/>
      <c r="M815" s="100"/>
      <c r="N815" s="50"/>
      <c r="O815" s="7"/>
      <c r="P815" s="7"/>
      <c r="Q815" s="8"/>
      <c r="R815" s="8"/>
      <c r="S815" s="8"/>
      <c r="T815" s="8"/>
      <c r="U815" s="8"/>
      <c r="V815" s="8"/>
      <c r="W815" s="8"/>
      <c r="X815" s="8"/>
      <c r="Y815" s="8"/>
      <c r="Z815" s="8"/>
    </row>
    <row r="816" spans="1:26" ht="11.25" customHeight="1" x14ac:dyDescent="0.2">
      <c r="A816" s="89"/>
      <c r="B816" s="95"/>
      <c r="C816" s="56"/>
      <c r="D816" s="56"/>
      <c r="E816" s="7"/>
      <c r="F816" s="7"/>
      <c r="G816" s="8"/>
      <c r="H816" s="8"/>
      <c r="I816" s="8"/>
      <c r="J816" s="99"/>
      <c r="K816" s="100"/>
      <c r="L816" s="99"/>
      <c r="M816" s="100"/>
      <c r="N816" s="50"/>
      <c r="O816" s="7"/>
      <c r="P816" s="7"/>
      <c r="Q816" s="8"/>
      <c r="R816" s="8"/>
      <c r="S816" s="8"/>
      <c r="T816" s="8"/>
      <c r="U816" s="8"/>
      <c r="V816" s="8"/>
      <c r="W816" s="8"/>
      <c r="X816" s="8"/>
      <c r="Y816" s="8"/>
      <c r="Z816" s="8"/>
    </row>
    <row r="817" spans="1:26" ht="11.25" customHeight="1" x14ac:dyDescent="0.2">
      <c r="A817" s="89"/>
      <c r="B817" s="95"/>
      <c r="C817" s="56"/>
      <c r="D817" s="56"/>
      <c r="E817" s="7"/>
      <c r="F817" s="7"/>
      <c r="G817" s="8"/>
      <c r="H817" s="8"/>
      <c r="I817" s="8"/>
      <c r="J817" s="99"/>
      <c r="K817" s="100"/>
      <c r="L817" s="99"/>
      <c r="M817" s="100"/>
      <c r="N817" s="50"/>
      <c r="O817" s="7"/>
      <c r="P817" s="7"/>
      <c r="Q817" s="8"/>
      <c r="R817" s="8"/>
      <c r="S817" s="8"/>
      <c r="T817" s="8"/>
      <c r="U817" s="8"/>
      <c r="V817" s="8"/>
      <c r="W817" s="8"/>
      <c r="X817" s="8"/>
      <c r="Y817" s="8"/>
      <c r="Z817" s="8"/>
    </row>
    <row r="818" spans="1:26" ht="11.25" customHeight="1" x14ac:dyDescent="0.2">
      <c r="A818" s="89"/>
      <c r="B818" s="95"/>
      <c r="C818" s="56"/>
      <c r="D818" s="56"/>
      <c r="E818" s="7"/>
      <c r="F818" s="7"/>
      <c r="G818" s="8"/>
      <c r="H818" s="8"/>
      <c r="I818" s="8"/>
      <c r="J818" s="99"/>
      <c r="K818" s="100"/>
      <c r="L818" s="99"/>
      <c r="M818" s="100"/>
      <c r="N818" s="50"/>
      <c r="O818" s="7"/>
      <c r="P818" s="7"/>
      <c r="Q818" s="8"/>
      <c r="R818" s="8"/>
      <c r="S818" s="8"/>
      <c r="T818" s="8"/>
      <c r="U818" s="8"/>
      <c r="V818" s="8"/>
      <c r="W818" s="8"/>
      <c r="X818" s="8"/>
      <c r="Y818" s="8"/>
      <c r="Z818" s="8"/>
    </row>
    <row r="819" spans="1:26" ht="11.25" customHeight="1" x14ac:dyDescent="0.2">
      <c r="A819" s="89"/>
      <c r="B819" s="95"/>
      <c r="C819" s="56"/>
      <c r="D819" s="56"/>
      <c r="E819" s="7"/>
      <c r="F819" s="7"/>
      <c r="G819" s="8"/>
      <c r="H819" s="8"/>
      <c r="I819" s="8"/>
      <c r="J819" s="99"/>
      <c r="K819" s="100"/>
      <c r="L819" s="99"/>
      <c r="M819" s="100"/>
      <c r="N819" s="50"/>
      <c r="O819" s="7"/>
      <c r="P819" s="7"/>
      <c r="Q819" s="8"/>
      <c r="R819" s="8"/>
      <c r="S819" s="8"/>
      <c r="T819" s="8"/>
      <c r="U819" s="8"/>
      <c r="V819" s="8"/>
      <c r="W819" s="8"/>
      <c r="X819" s="8"/>
      <c r="Y819" s="8"/>
      <c r="Z819" s="8"/>
    </row>
    <row r="820" spans="1:26" ht="11.25" customHeight="1" x14ac:dyDescent="0.2">
      <c r="A820" s="89"/>
      <c r="B820" s="95"/>
      <c r="C820" s="56"/>
      <c r="D820" s="56"/>
      <c r="E820" s="7"/>
      <c r="F820" s="7"/>
      <c r="G820" s="8"/>
      <c r="H820" s="8"/>
      <c r="I820" s="8"/>
      <c r="J820" s="99"/>
      <c r="K820" s="100"/>
      <c r="L820" s="99"/>
      <c r="M820" s="100"/>
      <c r="N820" s="50"/>
      <c r="O820" s="7"/>
      <c r="P820" s="7"/>
      <c r="Q820" s="8"/>
      <c r="R820" s="8"/>
      <c r="S820" s="8"/>
      <c r="T820" s="8"/>
      <c r="U820" s="8"/>
      <c r="V820" s="8"/>
      <c r="W820" s="8"/>
      <c r="X820" s="8"/>
      <c r="Y820" s="8"/>
      <c r="Z820" s="8"/>
    </row>
    <row r="821" spans="1:26" ht="11.25" customHeight="1" x14ac:dyDescent="0.2">
      <c r="A821" s="89"/>
      <c r="B821" s="95"/>
      <c r="C821" s="56"/>
      <c r="D821" s="56"/>
      <c r="E821" s="7"/>
      <c r="F821" s="7"/>
      <c r="G821" s="8"/>
      <c r="H821" s="8"/>
      <c r="I821" s="8"/>
      <c r="J821" s="99"/>
      <c r="K821" s="100"/>
      <c r="L821" s="99"/>
      <c r="M821" s="100"/>
      <c r="N821" s="50"/>
      <c r="O821" s="7"/>
      <c r="P821" s="7"/>
      <c r="Q821" s="8"/>
      <c r="R821" s="8"/>
      <c r="S821" s="8"/>
      <c r="T821" s="8"/>
      <c r="U821" s="8"/>
      <c r="V821" s="8"/>
      <c r="W821" s="8"/>
      <c r="X821" s="8"/>
      <c r="Y821" s="8"/>
      <c r="Z821" s="8"/>
    </row>
    <row r="822" spans="1:26" ht="11.25" customHeight="1" x14ac:dyDescent="0.2">
      <c r="A822" s="89"/>
      <c r="B822" s="95"/>
      <c r="C822" s="56"/>
      <c r="D822" s="56"/>
      <c r="E822" s="7"/>
      <c r="F822" s="7"/>
      <c r="G822" s="8"/>
      <c r="H822" s="8"/>
      <c r="I822" s="8"/>
      <c r="J822" s="99"/>
      <c r="K822" s="100"/>
      <c r="L822" s="99"/>
      <c r="M822" s="100"/>
      <c r="N822" s="50"/>
      <c r="O822" s="7"/>
      <c r="P822" s="7"/>
      <c r="Q822" s="8"/>
      <c r="R822" s="8"/>
      <c r="S822" s="8"/>
      <c r="T822" s="8"/>
      <c r="U822" s="8"/>
      <c r="V822" s="8"/>
      <c r="W822" s="8"/>
      <c r="X822" s="8"/>
      <c r="Y822" s="8"/>
      <c r="Z822" s="8"/>
    </row>
    <row r="823" spans="1:26" ht="11.25" customHeight="1" x14ac:dyDescent="0.2">
      <c r="A823" s="89"/>
      <c r="B823" s="95"/>
      <c r="C823" s="56"/>
      <c r="D823" s="56"/>
      <c r="E823" s="7"/>
      <c r="F823" s="7"/>
      <c r="G823" s="8"/>
      <c r="H823" s="8"/>
      <c r="I823" s="8"/>
      <c r="J823" s="99"/>
      <c r="K823" s="100"/>
      <c r="L823" s="99"/>
      <c r="M823" s="100"/>
      <c r="N823" s="50"/>
      <c r="O823" s="7"/>
      <c r="P823" s="7"/>
      <c r="Q823" s="8"/>
      <c r="R823" s="8"/>
      <c r="S823" s="8"/>
      <c r="T823" s="8"/>
      <c r="U823" s="8"/>
      <c r="V823" s="8"/>
      <c r="W823" s="8"/>
      <c r="X823" s="8"/>
      <c r="Y823" s="8"/>
      <c r="Z823" s="8"/>
    </row>
    <row r="824" spans="1:26" ht="11.25" customHeight="1" x14ac:dyDescent="0.2">
      <c r="A824" s="89"/>
      <c r="B824" s="95"/>
      <c r="C824" s="56"/>
      <c r="D824" s="56"/>
      <c r="E824" s="7"/>
      <c r="F824" s="7"/>
      <c r="G824" s="8"/>
      <c r="H824" s="8"/>
      <c r="I824" s="8"/>
      <c r="J824" s="99"/>
      <c r="K824" s="100"/>
      <c r="L824" s="99"/>
      <c r="M824" s="100"/>
      <c r="N824" s="50"/>
      <c r="O824" s="7"/>
      <c r="P824" s="7"/>
      <c r="Q824" s="8"/>
      <c r="R824" s="8"/>
      <c r="S824" s="8"/>
      <c r="T824" s="8"/>
      <c r="U824" s="8"/>
      <c r="V824" s="8"/>
      <c r="W824" s="8"/>
      <c r="X824" s="8"/>
      <c r="Y824" s="8"/>
      <c r="Z824" s="8"/>
    </row>
    <row r="825" spans="1:26" ht="11.25" customHeight="1" x14ac:dyDescent="0.2">
      <c r="A825" s="89"/>
      <c r="B825" s="95"/>
      <c r="C825" s="56"/>
      <c r="D825" s="56"/>
      <c r="E825" s="7"/>
      <c r="F825" s="7"/>
      <c r="G825" s="8"/>
      <c r="H825" s="8"/>
      <c r="I825" s="8"/>
      <c r="J825" s="99"/>
      <c r="K825" s="100"/>
      <c r="L825" s="99"/>
      <c r="M825" s="100"/>
      <c r="N825" s="50"/>
      <c r="O825" s="7"/>
      <c r="P825" s="7"/>
      <c r="Q825" s="8"/>
      <c r="R825" s="8"/>
      <c r="S825" s="8"/>
      <c r="T825" s="8"/>
      <c r="U825" s="8"/>
      <c r="V825" s="8"/>
      <c r="W825" s="8"/>
      <c r="X825" s="8"/>
      <c r="Y825" s="8"/>
      <c r="Z825" s="8"/>
    </row>
    <row r="826" spans="1:26" ht="11.25" customHeight="1" x14ac:dyDescent="0.2">
      <c r="A826" s="89"/>
      <c r="B826" s="95"/>
      <c r="C826" s="56"/>
      <c r="D826" s="56"/>
      <c r="E826" s="7"/>
      <c r="F826" s="7"/>
      <c r="G826" s="8"/>
      <c r="H826" s="8"/>
      <c r="I826" s="8"/>
      <c r="J826" s="99"/>
      <c r="K826" s="100"/>
      <c r="L826" s="99"/>
      <c r="M826" s="100"/>
      <c r="N826" s="50"/>
      <c r="O826" s="7"/>
      <c r="P826" s="7"/>
      <c r="Q826" s="8"/>
      <c r="R826" s="8"/>
      <c r="S826" s="8"/>
      <c r="T826" s="8"/>
      <c r="U826" s="8"/>
      <c r="V826" s="8"/>
      <c r="W826" s="8"/>
      <c r="X826" s="8"/>
      <c r="Y826" s="8"/>
      <c r="Z826" s="8"/>
    </row>
    <row r="827" spans="1:26" ht="11.25" customHeight="1" x14ac:dyDescent="0.2">
      <c r="A827" s="89"/>
      <c r="B827" s="95"/>
      <c r="C827" s="56"/>
      <c r="D827" s="56"/>
      <c r="E827" s="7"/>
      <c r="F827" s="7"/>
      <c r="G827" s="8"/>
      <c r="H827" s="8"/>
      <c r="I827" s="8"/>
      <c r="J827" s="99"/>
      <c r="K827" s="100"/>
      <c r="L827" s="99"/>
      <c r="M827" s="100"/>
      <c r="N827" s="50"/>
      <c r="O827" s="7"/>
      <c r="P827" s="7"/>
      <c r="Q827" s="8"/>
      <c r="R827" s="8"/>
      <c r="S827" s="8"/>
      <c r="T827" s="8"/>
      <c r="U827" s="8"/>
      <c r="V827" s="8"/>
      <c r="W827" s="8"/>
      <c r="X827" s="8"/>
      <c r="Y827" s="8"/>
      <c r="Z827" s="8"/>
    </row>
    <row r="828" spans="1:26" ht="11.25" customHeight="1" x14ac:dyDescent="0.2">
      <c r="A828" s="89"/>
      <c r="B828" s="95"/>
      <c r="C828" s="56"/>
      <c r="D828" s="56"/>
      <c r="E828" s="7"/>
      <c r="F828" s="7"/>
      <c r="G828" s="8"/>
      <c r="H828" s="8"/>
      <c r="I828" s="8"/>
      <c r="J828" s="99"/>
      <c r="K828" s="100"/>
      <c r="L828" s="99"/>
      <c r="M828" s="100"/>
      <c r="N828" s="50"/>
      <c r="O828" s="7"/>
      <c r="P828" s="7"/>
      <c r="Q828" s="8"/>
      <c r="R828" s="8"/>
      <c r="S828" s="8"/>
      <c r="T828" s="8"/>
      <c r="U828" s="8"/>
      <c r="V828" s="8"/>
      <c r="W828" s="8"/>
      <c r="X828" s="8"/>
      <c r="Y828" s="8"/>
      <c r="Z828" s="8"/>
    </row>
    <row r="829" spans="1:26" ht="11.25" customHeight="1" x14ac:dyDescent="0.2">
      <c r="A829" s="89"/>
      <c r="B829" s="95"/>
      <c r="C829" s="56"/>
      <c r="D829" s="56"/>
      <c r="E829" s="7"/>
      <c r="F829" s="7"/>
      <c r="G829" s="8"/>
      <c r="H829" s="8"/>
      <c r="I829" s="8"/>
      <c r="J829" s="99"/>
      <c r="K829" s="100"/>
      <c r="L829" s="99"/>
      <c r="M829" s="100"/>
      <c r="N829" s="50"/>
      <c r="O829" s="7"/>
      <c r="P829" s="7"/>
      <c r="Q829" s="8"/>
      <c r="R829" s="8"/>
      <c r="S829" s="8"/>
      <c r="T829" s="8"/>
      <c r="U829" s="8"/>
      <c r="V829" s="8"/>
      <c r="W829" s="8"/>
      <c r="X829" s="8"/>
      <c r="Y829" s="8"/>
      <c r="Z829" s="8"/>
    </row>
    <row r="830" spans="1:26" ht="11.25" customHeight="1" x14ac:dyDescent="0.2">
      <c r="A830" s="89"/>
      <c r="B830" s="95"/>
      <c r="C830" s="56"/>
      <c r="D830" s="56"/>
      <c r="E830" s="7"/>
      <c r="F830" s="7"/>
      <c r="G830" s="8"/>
      <c r="H830" s="8"/>
      <c r="I830" s="8"/>
      <c r="J830" s="99"/>
      <c r="K830" s="100"/>
      <c r="L830" s="99"/>
      <c r="M830" s="100"/>
      <c r="N830" s="50"/>
      <c r="O830" s="7"/>
      <c r="P830" s="7"/>
      <c r="Q830" s="8"/>
      <c r="R830" s="8"/>
      <c r="S830" s="8"/>
      <c r="T830" s="8"/>
      <c r="U830" s="8"/>
      <c r="V830" s="8"/>
      <c r="W830" s="8"/>
      <c r="X830" s="8"/>
      <c r="Y830" s="8"/>
      <c r="Z830" s="8"/>
    </row>
    <row r="831" spans="1:26" ht="11.25" customHeight="1" x14ac:dyDescent="0.2">
      <c r="A831" s="89"/>
      <c r="B831" s="95"/>
      <c r="C831" s="56"/>
      <c r="D831" s="56"/>
      <c r="E831" s="7"/>
      <c r="F831" s="7"/>
      <c r="G831" s="8"/>
      <c r="H831" s="8"/>
      <c r="I831" s="8"/>
      <c r="J831" s="99"/>
      <c r="K831" s="100"/>
      <c r="L831" s="99"/>
      <c r="M831" s="100"/>
      <c r="N831" s="50"/>
      <c r="O831" s="7"/>
      <c r="P831" s="7"/>
      <c r="Q831" s="8"/>
      <c r="R831" s="8"/>
      <c r="S831" s="8"/>
      <c r="T831" s="8"/>
      <c r="U831" s="8"/>
      <c r="V831" s="8"/>
      <c r="W831" s="8"/>
      <c r="X831" s="8"/>
      <c r="Y831" s="8"/>
      <c r="Z831" s="8"/>
    </row>
    <row r="832" spans="1:26" ht="11.25" customHeight="1" x14ac:dyDescent="0.2">
      <c r="A832" s="89"/>
      <c r="B832" s="95"/>
      <c r="C832" s="56"/>
      <c r="D832" s="56"/>
      <c r="E832" s="7"/>
      <c r="F832" s="7"/>
      <c r="G832" s="8"/>
      <c r="H832" s="8"/>
      <c r="I832" s="8"/>
      <c r="J832" s="99"/>
      <c r="K832" s="100"/>
      <c r="L832" s="99"/>
      <c r="M832" s="100"/>
      <c r="N832" s="50"/>
      <c r="O832" s="7"/>
      <c r="P832" s="7"/>
      <c r="Q832" s="8"/>
      <c r="R832" s="8"/>
      <c r="S832" s="8"/>
      <c r="T832" s="8"/>
      <c r="U832" s="8"/>
      <c r="V832" s="8"/>
      <c r="W832" s="8"/>
      <c r="X832" s="8"/>
      <c r="Y832" s="8"/>
      <c r="Z832" s="8"/>
    </row>
    <row r="833" spans="1:26" ht="11.25" customHeight="1" x14ac:dyDescent="0.2">
      <c r="A833" s="89"/>
      <c r="B833" s="95"/>
      <c r="C833" s="56"/>
      <c r="D833" s="56"/>
      <c r="E833" s="7"/>
      <c r="F833" s="7"/>
      <c r="G833" s="8"/>
      <c r="H833" s="8"/>
      <c r="I833" s="8"/>
      <c r="J833" s="99"/>
      <c r="K833" s="100"/>
      <c r="L833" s="99"/>
      <c r="M833" s="100"/>
      <c r="N833" s="50"/>
      <c r="O833" s="7"/>
      <c r="P833" s="7"/>
      <c r="Q833" s="8"/>
      <c r="R833" s="8"/>
      <c r="S833" s="8"/>
      <c r="T833" s="8"/>
      <c r="U833" s="8"/>
      <c r="V833" s="8"/>
      <c r="W833" s="8"/>
      <c r="X833" s="8"/>
      <c r="Y833" s="8"/>
      <c r="Z833" s="8"/>
    </row>
    <row r="834" spans="1:26" ht="11.25" customHeight="1" x14ac:dyDescent="0.2">
      <c r="A834" s="89"/>
      <c r="B834" s="95"/>
      <c r="C834" s="56"/>
      <c r="D834" s="56"/>
      <c r="E834" s="7"/>
      <c r="F834" s="7"/>
      <c r="G834" s="8"/>
      <c r="H834" s="8"/>
      <c r="I834" s="8"/>
      <c r="J834" s="99"/>
      <c r="K834" s="100"/>
      <c r="L834" s="99"/>
      <c r="M834" s="100"/>
      <c r="N834" s="50"/>
      <c r="O834" s="7"/>
      <c r="P834" s="7"/>
      <c r="Q834" s="8"/>
      <c r="R834" s="8"/>
      <c r="S834" s="8"/>
      <c r="T834" s="8"/>
      <c r="U834" s="8"/>
      <c r="V834" s="8"/>
      <c r="W834" s="8"/>
      <c r="X834" s="8"/>
      <c r="Y834" s="8"/>
      <c r="Z834" s="8"/>
    </row>
    <row r="835" spans="1:26" ht="11.25" customHeight="1" x14ac:dyDescent="0.2">
      <c r="A835" s="89"/>
      <c r="B835" s="95"/>
      <c r="C835" s="56"/>
      <c r="D835" s="56"/>
      <c r="E835" s="7"/>
      <c r="F835" s="7"/>
      <c r="G835" s="8"/>
      <c r="H835" s="8"/>
      <c r="I835" s="8"/>
      <c r="J835" s="99"/>
      <c r="K835" s="100"/>
      <c r="L835" s="99"/>
      <c r="M835" s="100"/>
      <c r="N835" s="50"/>
      <c r="O835" s="7"/>
      <c r="P835" s="7"/>
      <c r="Q835" s="8"/>
      <c r="R835" s="8"/>
      <c r="S835" s="8"/>
      <c r="T835" s="8"/>
      <c r="U835" s="8"/>
      <c r="V835" s="8"/>
      <c r="W835" s="8"/>
      <c r="X835" s="8"/>
      <c r="Y835" s="8"/>
      <c r="Z835" s="8"/>
    </row>
    <row r="836" spans="1:26" ht="11.25" customHeight="1" x14ac:dyDescent="0.2">
      <c r="A836" s="89"/>
      <c r="B836" s="95"/>
      <c r="C836" s="56"/>
      <c r="D836" s="56"/>
      <c r="E836" s="7"/>
      <c r="F836" s="7"/>
      <c r="G836" s="8"/>
      <c r="H836" s="8"/>
      <c r="I836" s="8"/>
      <c r="J836" s="99"/>
      <c r="K836" s="100"/>
      <c r="L836" s="99"/>
      <c r="M836" s="100"/>
      <c r="N836" s="50"/>
      <c r="O836" s="7"/>
      <c r="P836" s="7"/>
      <c r="Q836" s="8"/>
      <c r="R836" s="8"/>
      <c r="S836" s="8"/>
      <c r="T836" s="8"/>
      <c r="U836" s="8"/>
      <c r="V836" s="8"/>
      <c r="W836" s="8"/>
      <c r="X836" s="8"/>
      <c r="Y836" s="8"/>
      <c r="Z836" s="8"/>
    </row>
    <row r="837" spans="1:26" ht="11.25" customHeight="1" x14ac:dyDescent="0.2">
      <c r="A837" s="89"/>
      <c r="B837" s="95"/>
      <c r="C837" s="56"/>
      <c r="D837" s="56"/>
      <c r="E837" s="7"/>
      <c r="F837" s="7"/>
      <c r="G837" s="8"/>
      <c r="H837" s="8"/>
      <c r="I837" s="8"/>
      <c r="J837" s="99"/>
      <c r="K837" s="100"/>
      <c r="L837" s="99"/>
      <c r="M837" s="100"/>
      <c r="N837" s="50"/>
      <c r="O837" s="7"/>
      <c r="P837" s="7"/>
      <c r="Q837" s="8"/>
      <c r="R837" s="8"/>
      <c r="S837" s="8"/>
      <c r="T837" s="8"/>
      <c r="U837" s="8"/>
      <c r="V837" s="8"/>
      <c r="W837" s="8"/>
      <c r="X837" s="8"/>
      <c r="Y837" s="8"/>
      <c r="Z837" s="8"/>
    </row>
    <row r="838" spans="1:26" ht="11.25" customHeight="1" x14ac:dyDescent="0.2">
      <c r="A838" s="89"/>
      <c r="B838" s="95"/>
      <c r="C838" s="56"/>
      <c r="D838" s="56"/>
      <c r="E838" s="7"/>
      <c r="F838" s="7"/>
      <c r="G838" s="8"/>
      <c r="H838" s="8"/>
      <c r="I838" s="8"/>
      <c r="J838" s="99"/>
      <c r="K838" s="100"/>
      <c r="L838" s="99"/>
      <c r="M838" s="100"/>
      <c r="N838" s="50"/>
      <c r="O838" s="7"/>
      <c r="P838" s="7"/>
      <c r="Q838" s="8"/>
      <c r="R838" s="8"/>
      <c r="S838" s="8"/>
      <c r="T838" s="8"/>
      <c r="U838" s="8"/>
      <c r="V838" s="8"/>
      <c r="W838" s="8"/>
      <c r="X838" s="8"/>
      <c r="Y838" s="8"/>
      <c r="Z838" s="8"/>
    </row>
    <row r="839" spans="1:26" ht="11.25" customHeight="1" x14ac:dyDescent="0.2">
      <c r="A839" s="89"/>
      <c r="B839" s="95"/>
      <c r="C839" s="56"/>
      <c r="D839" s="56"/>
      <c r="E839" s="7"/>
      <c r="F839" s="7"/>
      <c r="G839" s="8"/>
      <c r="H839" s="8"/>
      <c r="I839" s="8"/>
      <c r="J839" s="99"/>
      <c r="K839" s="100"/>
      <c r="L839" s="99"/>
      <c r="M839" s="100"/>
      <c r="N839" s="50"/>
      <c r="O839" s="7"/>
      <c r="P839" s="7"/>
      <c r="Q839" s="8"/>
      <c r="R839" s="8"/>
      <c r="S839" s="8"/>
      <c r="T839" s="8"/>
      <c r="U839" s="8"/>
      <c r="V839" s="8"/>
      <c r="W839" s="8"/>
      <c r="X839" s="8"/>
      <c r="Y839" s="8"/>
      <c r="Z839" s="8"/>
    </row>
    <row r="840" spans="1:26" ht="11.25" customHeight="1" x14ac:dyDescent="0.2">
      <c r="A840" s="89"/>
      <c r="B840" s="95"/>
      <c r="C840" s="56"/>
      <c r="D840" s="56"/>
      <c r="E840" s="7"/>
      <c r="F840" s="7"/>
      <c r="G840" s="8"/>
      <c r="H840" s="8"/>
      <c r="I840" s="8"/>
      <c r="J840" s="99"/>
      <c r="K840" s="100"/>
      <c r="L840" s="99"/>
      <c r="M840" s="100"/>
      <c r="N840" s="50"/>
      <c r="O840" s="7"/>
      <c r="P840" s="7"/>
      <c r="Q840" s="8"/>
      <c r="R840" s="8"/>
      <c r="S840" s="8"/>
      <c r="T840" s="8"/>
      <c r="U840" s="8"/>
      <c r="V840" s="8"/>
      <c r="W840" s="8"/>
      <c r="X840" s="8"/>
      <c r="Y840" s="8"/>
      <c r="Z840" s="8"/>
    </row>
    <row r="841" spans="1:26" ht="11.25" customHeight="1" x14ac:dyDescent="0.2">
      <c r="A841" s="89"/>
      <c r="B841" s="95"/>
      <c r="C841" s="56"/>
      <c r="D841" s="56"/>
      <c r="E841" s="7"/>
      <c r="F841" s="7"/>
      <c r="G841" s="8"/>
      <c r="H841" s="8"/>
      <c r="I841" s="8"/>
      <c r="J841" s="99"/>
      <c r="K841" s="100"/>
      <c r="L841" s="99"/>
      <c r="M841" s="100"/>
      <c r="N841" s="50"/>
      <c r="O841" s="7"/>
      <c r="P841" s="7"/>
      <c r="Q841" s="8"/>
      <c r="R841" s="8"/>
      <c r="S841" s="8"/>
      <c r="T841" s="8"/>
      <c r="U841" s="8"/>
      <c r="V841" s="8"/>
      <c r="W841" s="8"/>
      <c r="X841" s="8"/>
      <c r="Y841" s="8"/>
      <c r="Z841" s="8"/>
    </row>
    <row r="842" spans="1:26" ht="11.25" customHeight="1" x14ac:dyDescent="0.2">
      <c r="A842" s="89"/>
      <c r="B842" s="95"/>
      <c r="C842" s="56"/>
      <c r="D842" s="56"/>
      <c r="E842" s="7"/>
      <c r="F842" s="7"/>
      <c r="G842" s="8"/>
      <c r="H842" s="8"/>
      <c r="I842" s="8"/>
      <c r="J842" s="99"/>
      <c r="K842" s="100"/>
      <c r="L842" s="99"/>
      <c r="M842" s="100"/>
      <c r="N842" s="50"/>
      <c r="O842" s="7"/>
      <c r="P842" s="7"/>
      <c r="Q842" s="8"/>
      <c r="R842" s="8"/>
      <c r="S842" s="8"/>
      <c r="T842" s="8"/>
      <c r="U842" s="8"/>
      <c r="V842" s="8"/>
      <c r="W842" s="8"/>
      <c r="X842" s="8"/>
      <c r="Y842" s="8"/>
      <c r="Z842" s="8"/>
    </row>
    <row r="843" spans="1:26" ht="11.25" customHeight="1" x14ac:dyDescent="0.2">
      <c r="A843" s="89"/>
      <c r="B843" s="95"/>
      <c r="C843" s="56"/>
      <c r="D843" s="56"/>
      <c r="E843" s="7"/>
      <c r="F843" s="7"/>
      <c r="G843" s="8"/>
      <c r="H843" s="8"/>
      <c r="I843" s="8"/>
      <c r="J843" s="99"/>
      <c r="K843" s="100"/>
      <c r="L843" s="99"/>
      <c r="M843" s="100"/>
      <c r="N843" s="50"/>
      <c r="O843" s="7"/>
      <c r="P843" s="7"/>
      <c r="Q843" s="8"/>
      <c r="R843" s="8"/>
      <c r="S843" s="8"/>
      <c r="T843" s="8"/>
      <c r="U843" s="8"/>
      <c r="V843" s="8"/>
      <c r="W843" s="8"/>
      <c r="X843" s="8"/>
      <c r="Y843" s="8"/>
      <c r="Z843" s="8"/>
    </row>
    <row r="844" spans="1:26" ht="11.25" customHeight="1" x14ac:dyDescent="0.2">
      <c r="A844" s="89"/>
      <c r="B844" s="95"/>
      <c r="C844" s="56"/>
      <c r="D844" s="56"/>
      <c r="E844" s="7"/>
      <c r="F844" s="7"/>
      <c r="G844" s="8"/>
      <c r="H844" s="8"/>
      <c r="I844" s="8"/>
      <c r="J844" s="99"/>
      <c r="K844" s="100"/>
      <c r="L844" s="99"/>
      <c r="M844" s="100"/>
      <c r="N844" s="50"/>
      <c r="O844" s="7"/>
      <c r="P844" s="7"/>
      <c r="Q844" s="8"/>
      <c r="R844" s="8"/>
      <c r="S844" s="8"/>
      <c r="T844" s="8"/>
      <c r="U844" s="8"/>
      <c r="V844" s="8"/>
      <c r="W844" s="8"/>
      <c r="X844" s="8"/>
      <c r="Y844" s="8"/>
      <c r="Z844" s="8"/>
    </row>
    <row r="845" spans="1:26" ht="11.25" customHeight="1" x14ac:dyDescent="0.2">
      <c r="A845" s="89"/>
      <c r="B845" s="95"/>
      <c r="C845" s="56"/>
      <c r="D845" s="56"/>
      <c r="E845" s="7"/>
      <c r="F845" s="7"/>
      <c r="G845" s="8"/>
      <c r="H845" s="8"/>
      <c r="I845" s="8"/>
      <c r="J845" s="99"/>
      <c r="K845" s="100"/>
      <c r="L845" s="99"/>
      <c r="M845" s="100"/>
      <c r="N845" s="50"/>
      <c r="O845" s="7"/>
      <c r="P845" s="7"/>
      <c r="Q845" s="8"/>
      <c r="R845" s="8"/>
      <c r="S845" s="8"/>
      <c r="T845" s="8"/>
      <c r="U845" s="8"/>
      <c r="V845" s="8"/>
      <c r="W845" s="8"/>
      <c r="X845" s="8"/>
      <c r="Y845" s="8"/>
      <c r="Z845" s="8"/>
    </row>
    <row r="846" spans="1:26" ht="11.25" customHeight="1" x14ac:dyDescent="0.2">
      <c r="A846" s="89"/>
      <c r="B846" s="95"/>
      <c r="C846" s="56"/>
      <c r="D846" s="56"/>
      <c r="E846" s="7"/>
      <c r="F846" s="7"/>
      <c r="G846" s="8"/>
      <c r="H846" s="8"/>
      <c r="I846" s="8"/>
      <c r="J846" s="99"/>
      <c r="K846" s="100"/>
      <c r="L846" s="99"/>
      <c r="M846" s="100"/>
      <c r="N846" s="50"/>
      <c r="O846" s="7"/>
      <c r="P846" s="7"/>
      <c r="Q846" s="8"/>
      <c r="R846" s="8"/>
      <c r="S846" s="8"/>
      <c r="T846" s="8"/>
      <c r="U846" s="8"/>
      <c r="V846" s="8"/>
      <c r="W846" s="8"/>
      <c r="X846" s="8"/>
      <c r="Y846" s="8"/>
      <c r="Z846" s="8"/>
    </row>
    <row r="847" spans="1:26" ht="11.25" customHeight="1" x14ac:dyDescent="0.2">
      <c r="A847" s="89"/>
      <c r="B847" s="95"/>
      <c r="C847" s="56"/>
      <c r="D847" s="56"/>
      <c r="E847" s="7"/>
      <c r="F847" s="7"/>
      <c r="G847" s="8"/>
      <c r="H847" s="8"/>
      <c r="I847" s="8"/>
      <c r="J847" s="99"/>
      <c r="K847" s="100"/>
      <c r="L847" s="99"/>
      <c r="M847" s="100"/>
      <c r="N847" s="50"/>
      <c r="O847" s="7"/>
      <c r="P847" s="7"/>
      <c r="Q847" s="8"/>
      <c r="R847" s="8"/>
      <c r="S847" s="8"/>
      <c r="T847" s="8"/>
      <c r="U847" s="8"/>
      <c r="V847" s="8"/>
      <c r="W847" s="8"/>
      <c r="X847" s="8"/>
      <c r="Y847" s="8"/>
      <c r="Z847" s="8"/>
    </row>
    <row r="848" spans="1:26" ht="11.25" customHeight="1" x14ac:dyDescent="0.2">
      <c r="A848" s="89"/>
      <c r="B848" s="95"/>
      <c r="C848" s="56"/>
      <c r="D848" s="56"/>
      <c r="E848" s="7"/>
      <c r="F848" s="7"/>
      <c r="G848" s="8"/>
      <c r="H848" s="8"/>
      <c r="I848" s="8"/>
      <c r="J848" s="99"/>
      <c r="K848" s="100"/>
      <c r="L848" s="99"/>
      <c r="M848" s="100"/>
      <c r="N848" s="50"/>
      <c r="O848" s="7"/>
      <c r="P848" s="7"/>
      <c r="Q848" s="8"/>
      <c r="R848" s="8"/>
      <c r="S848" s="8"/>
      <c r="T848" s="8"/>
      <c r="U848" s="8"/>
      <c r="V848" s="8"/>
      <c r="W848" s="8"/>
      <c r="X848" s="8"/>
      <c r="Y848" s="8"/>
      <c r="Z848" s="8"/>
    </row>
    <row r="849" spans="1:26" ht="11.25" customHeight="1" x14ac:dyDescent="0.2">
      <c r="A849" s="89"/>
      <c r="B849" s="95"/>
      <c r="C849" s="56"/>
      <c r="D849" s="56"/>
      <c r="E849" s="7"/>
      <c r="F849" s="7"/>
      <c r="G849" s="8"/>
      <c r="H849" s="8"/>
      <c r="I849" s="8"/>
      <c r="J849" s="99"/>
      <c r="K849" s="100"/>
      <c r="L849" s="99"/>
      <c r="M849" s="100"/>
      <c r="N849" s="50"/>
      <c r="O849" s="7"/>
      <c r="P849" s="7"/>
      <c r="Q849" s="8"/>
      <c r="R849" s="8"/>
      <c r="S849" s="8"/>
      <c r="T849" s="8"/>
      <c r="U849" s="8"/>
      <c r="V849" s="8"/>
      <c r="W849" s="8"/>
      <c r="X849" s="8"/>
      <c r="Y849" s="8"/>
      <c r="Z849" s="8"/>
    </row>
    <row r="850" spans="1:26" ht="11.25" customHeight="1" x14ac:dyDescent="0.2">
      <c r="A850" s="89"/>
      <c r="B850" s="95"/>
      <c r="C850" s="56"/>
      <c r="D850" s="56"/>
      <c r="E850" s="7"/>
      <c r="F850" s="7"/>
      <c r="G850" s="8"/>
      <c r="H850" s="8"/>
      <c r="I850" s="8"/>
      <c r="J850" s="99"/>
      <c r="K850" s="100"/>
      <c r="L850" s="99"/>
      <c r="M850" s="100"/>
      <c r="N850" s="50"/>
      <c r="O850" s="7"/>
      <c r="P850" s="7"/>
      <c r="Q850" s="8"/>
      <c r="R850" s="8"/>
      <c r="S850" s="8"/>
      <c r="T850" s="8"/>
      <c r="U850" s="8"/>
      <c r="V850" s="8"/>
      <c r="W850" s="8"/>
      <c r="X850" s="8"/>
      <c r="Y850" s="8"/>
      <c r="Z850" s="8"/>
    </row>
    <row r="851" spans="1:26" ht="11.25" customHeight="1" x14ac:dyDescent="0.2">
      <c r="A851" s="89"/>
      <c r="B851" s="95"/>
      <c r="C851" s="56"/>
      <c r="D851" s="56"/>
      <c r="E851" s="7"/>
      <c r="F851" s="7"/>
      <c r="G851" s="8"/>
      <c r="H851" s="8"/>
      <c r="I851" s="8"/>
      <c r="J851" s="99"/>
      <c r="K851" s="100"/>
      <c r="L851" s="99"/>
      <c r="M851" s="100"/>
      <c r="N851" s="50"/>
      <c r="O851" s="7"/>
      <c r="P851" s="7"/>
      <c r="Q851" s="8"/>
      <c r="R851" s="8"/>
      <c r="S851" s="8"/>
      <c r="T851" s="8"/>
      <c r="U851" s="8"/>
      <c r="V851" s="8"/>
      <c r="W851" s="8"/>
      <c r="X851" s="8"/>
      <c r="Y851" s="8"/>
      <c r="Z851" s="8"/>
    </row>
    <row r="852" spans="1:26" ht="11.25" customHeight="1" x14ac:dyDescent="0.2">
      <c r="A852" s="89"/>
      <c r="B852" s="95"/>
      <c r="C852" s="56"/>
      <c r="D852" s="56"/>
      <c r="E852" s="7"/>
      <c r="F852" s="7"/>
      <c r="G852" s="8"/>
      <c r="H852" s="8"/>
      <c r="I852" s="8"/>
      <c r="J852" s="99"/>
      <c r="K852" s="100"/>
      <c r="L852" s="99"/>
      <c r="M852" s="100"/>
      <c r="N852" s="50"/>
      <c r="O852" s="7"/>
      <c r="P852" s="7"/>
      <c r="Q852" s="8"/>
      <c r="R852" s="8"/>
      <c r="S852" s="8"/>
      <c r="T852" s="8"/>
      <c r="U852" s="8"/>
      <c r="V852" s="8"/>
      <c r="W852" s="8"/>
      <c r="X852" s="8"/>
      <c r="Y852" s="8"/>
      <c r="Z852" s="8"/>
    </row>
    <row r="853" spans="1:26" ht="11.25" customHeight="1" x14ac:dyDescent="0.2">
      <c r="A853" s="89"/>
      <c r="B853" s="95"/>
      <c r="C853" s="56"/>
      <c r="D853" s="56"/>
      <c r="E853" s="7"/>
      <c r="F853" s="7"/>
      <c r="G853" s="8"/>
      <c r="H853" s="8"/>
      <c r="I853" s="8"/>
      <c r="J853" s="99"/>
      <c r="K853" s="100"/>
      <c r="L853" s="99"/>
      <c r="M853" s="100"/>
      <c r="N853" s="50"/>
      <c r="O853" s="7"/>
      <c r="P853" s="7"/>
      <c r="Q853" s="8"/>
      <c r="R853" s="8"/>
      <c r="S853" s="8"/>
      <c r="T853" s="8"/>
      <c r="U853" s="8"/>
      <c r="V853" s="8"/>
      <c r="W853" s="8"/>
      <c r="X853" s="8"/>
      <c r="Y853" s="8"/>
      <c r="Z853" s="8"/>
    </row>
    <row r="854" spans="1:26" ht="11.25" customHeight="1" x14ac:dyDescent="0.2">
      <c r="A854" s="89"/>
      <c r="B854" s="95"/>
      <c r="C854" s="56"/>
      <c r="D854" s="56"/>
      <c r="E854" s="7"/>
      <c r="F854" s="7"/>
      <c r="G854" s="8"/>
      <c r="H854" s="8"/>
      <c r="I854" s="8"/>
      <c r="J854" s="99"/>
      <c r="K854" s="100"/>
      <c r="L854" s="99"/>
      <c r="M854" s="100"/>
      <c r="N854" s="50"/>
      <c r="O854" s="7"/>
      <c r="P854" s="7"/>
      <c r="Q854" s="8"/>
      <c r="R854" s="8"/>
      <c r="S854" s="8"/>
      <c r="T854" s="8"/>
      <c r="U854" s="8"/>
      <c r="V854" s="8"/>
      <c r="W854" s="8"/>
      <c r="X854" s="8"/>
      <c r="Y854" s="8"/>
      <c r="Z854" s="8"/>
    </row>
    <row r="855" spans="1:26" ht="11.25" customHeight="1" x14ac:dyDescent="0.2">
      <c r="A855" s="89"/>
      <c r="B855" s="95"/>
      <c r="C855" s="56"/>
      <c r="D855" s="56"/>
      <c r="E855" s="7"/>
      <c r="F855" s="7"/>
      <c r="G855" s="8"/>
      <c r="H855" s="8"/>
      <c r="I855" s="8"/>
      <c r="J855" s="99"/>
      <c r="K855" s="100"/>
      <c r="L855" s="99"/>
      <c r="M855" s="100"/>
      <c r="N855" s="50"/>
      <c r="O855" s="7"/>
      <c r="P855" s="7"/>
      <c r="Q855" s="8"/>
      <c r="R855" s="8"/>
      <c r="S855" s="8"/>
      <c r="T855" s="8"/>
      <c r="U855" s="8"/>
      <c r="V855" s="8"/>
      <c r="W855" s="8"/>
      <c r="X855" s="8"/>
      <c r="Y855" s="8"/>
      <c r="Z855" s="8"/>
    </row>
    <row r="856" spans="1:26" ht="11.25" customHeight="1" x14ac:dyDescent="0.2">
      <c r="A856" s="89"/>
      <c r="B856" s="95"/>
      <c r="C856" s="56"/>
      <c r="D856" s="56"/>
      <c r="E856" s="7"/>
      <c r="F856" s="7"/>
      <c r="G856" s="8"/>
      <c r="H856" s="8"/>
      <c r="I856" s="8"/>
      <c r="J856" s="99"/>
      <c r="K856" s="100"/>
      <c r="L856" s="99"/>
      <c r="M856" s="100"/>
      <c r="N856" s="50"/>
      <c r="O856" s="7"/>
      <c r="P856" s="7"/>
      <c r="Q856" s="8"/>
      <c r="R856" s="8"/>
      <c r="S856" s="8"/>
      <c r="T856" s="8"/>
      <c r="U856" s="8"/>
      <c r="V856" s="8"/>
      <c r="W856" s="8"/>
      <c r="X856" s="8"/>
      <c r="Y856" s="8"/>
      <c r="Z856" s="8"/>
    </row>
    <row r="857" spans="1:26" ht="11.25" customHeight="1" x14ac:dyDescent="0.2">
      <c r="A857" s="89"/>
      <c r="B857" s="95"/>
      <c r="C857" s="56"/>
      <c r="D857" s="56"/>
      <c r="E857" s="7"/>
      <c r="F857" s="7"/>
      <c r="G857" s="8"/>
      <c r="H857" s="8"/>
      <c r="I857" s="8"/>
      <c r="J857" s="99"/>
      <c r="K857" s="100"/>
      <c r="L857" s="99"/>
      <c r="M857" s="100"/>
      <c r="N857" s="50"/>
      <c r="O857" s="7"/>
      <c r="P857" s="7"/>
      <c r="Q857" s="8"/>
      <c r="R857" s="8"/>
      <c r="S857" s="8"/>
      <c r="T857" s="8"/>
      <c r="U857" s="8"/>
      <c r="V857" s="8"/>
      <c r="W857" s="8"/>
      <c r="X857" s="8"/>
      <c r="Y857" s="8"/>
      <c r="Z857" s="8"/>
    </row>
    <row r="858" spans="1:26" ht="11.25" customHeight="1" x14ac:dyDescent="0.2">
      <c r="A858" s="89"/>
      <c r="B858" s="95"/>
      <c r="C858" s="56"/>
      <c r="D858" s="56"/>
      <c r="E858" s="7"/>
      <c r="F858" s="7"/>
      <c r="G858" s="8"/>
      <c r="H858" s="8"/>
      <c r="I858" s="8"/>
      <c r="J858" s="99"/>
      <c r="K858" s="100"/>
      <c r="L858" s="99"/>
      <c r="M858" s="100"/>
      <c r="N858" s="50"/>
      <c r="O858" s="7"/>
      <c r="P858" s="7"/>
      <c r="Q858" s="8"/>
      <c r="R858" s="8"/>
      <c r="S858" s="8"/>
      <c r="T858" s="8"/>
      <c r="U858" s="8"/>
      <c r="V858" s="8"/>
      <c r="W858" s="8"/>
      <c r="X858" s="8"/>
      <c r="Y858" s="8"/>
      <c r="Z858" s="8"/>
    </row>
    <row r="859" spans="1:26" ht="11.25" customHeight="1" x14ac:dyDescent="0.2">
      <c r="A859" s="89"/>
      <c r="B859" s="95"/>
      <c r="C859" s="56"/>
      <c r="D859" s="56"/>
      <c r="E859" s="7"/>
      <c r="F859" s="7"/>
      <c r="G859" s="8"/>
      <c r="H859" s="8"/>
      <c r="I859" s="8"/>
      <c r="J859" s="99"/>
      <c r="K859" s="100"/>
      <c r="L859" s="99"/>
      <c r="M859" s="100"/>
      <c r="N859" s="50"/>
      <c r="O859" s="7"/>
      <c r="P859" s="7"/>
      <c r="Q859" s="8"/>
      <c r="R859" s="8"/>
      <c r="S859" s="8"/>
      <c r="T859" s="8"/>
      <c r="U859" s="8"/>
      <c r="V859" s="8"/>
      <c r="W859" s="8"/>
      <c r="X859" s="8"/>
      <c r="Y859" s="8"/>
      <c r="Z859" s="8"/>
    </row>
    <row r="860" spans="1:26" ht="11.25" customHeight="1" x14ac:dyDescent="0.2">
      <c r="A860" s="89"/>
      <c r="B860" s="95"/>
      <c r="C860" s="56"/>
      <c r="D860" s="56"/>
      <c r="E860" s="7"/>
      <c r="F860" s="7"/>
      <c r="G860" s="8"/>
      <c r="H860" s="8"/>
      <c r="I860" s="8"/>
      <c r="J860" s="99"/>
      <c r="K860" s="100"/>
      <c r="L860" s="99"/>
      <c r="M860" s="100"/>
      <c r="N860" s="50"/>
      <c r="O860" s="7"/>
      <c r="P860" s="7"/>
      <c r="Q860" s="8"/>
      <c r="R860" s="8"/>
      <c r="S860" s="8"/>
      <c r="T860" s="8"/>
      <c r="U860" s="8"/>
      <c r="V860" s="8"/>
      <c r="W860" s="8"/>
      <c r="X860" s="8"/>
      <c r="Y860" s="8"/>
      <c r="Z860" s="8"/>
    </row>
    <row r="861" spans="1:26" ht="11.25" customHeight="1" x14ac:dyDescent="0.2">
      <c r="A861" s="89"/>
      <c r="B861" s="95"/>
      <c r="C861" s="56"/>
      <c r="D861" s="56"/>
      <c r="E861" s="7"/>
      <c r="F861" s="7"/>
      <c r="G861" s="8"/>
      <c r="H861" s="8"/>
      <c r="I861" s="8"/>
      <c r="J861" s="99"/>
      <c r="K861" s="100"/>
      <c r="L861" s="99"/>
      <c r="M861" s="100"/>
      <c r="N861" s="50"/>
      <c r="O861" s="7"/>
      <c r="P861" s="7"/>
      <c r="Q861" s="8"/>
      <c r="R861" s="8"/>
      <c r="S861" s="8"/>
      <c r="T861" s="8"/>
      <c r="U861" s="8"/>
      <c r="V861" s="8"/>
      <c r="W861" s="8"/>
      <c r="X861" s="8"/>
      <c r="Y861" s="8"/>
      <c r="Z861" s="8"/>
    </row>
    <row r="862" spans="1:26" ht="11.25" customHeight="1" x14ac:dyDescent="0.2">
      <c r="A862" s="89"/>
      <c r="B862" s="95"/>
      <c r="C862" s="56"/>
      <c r="D862" s="56"/>
      <c r="E862" s="7"/>
      <c r="F862" s="7"/>
      <c r="G862" s="8"/>
      <c r="H862" s="8"/>
      <c r="I862" s="8"/>
      <c r="J862" s="99"/>
      <c r="K862" s="100"/>
      <c r="L862" s="99"/>
      <c r="M862" s="100"/>
      <c r="N862" s="50"/>
      <c r="O862" s="7"/>
      <c r="P862" s="7"/>
      <c r="Q862" s="8"/>
      <c r="R862" s="8"/>
      <c r="S862" s="8"/>
      <c r="T862" s="8"/>
      <c r="U862" s="8"/>
      <c r="V862" s="8"/>
      <c r="W862" s="8"/>
      <c r="X862" s="8"/>
      <c r="Y862" s="8"/>
      <c r="Z862" s="8"/>
    </row>
    <row r="863" spans="1:26" ht="11.25" customHeight="1" x14ac:dyDescent="0.2">
      <c r="A863" s="89"/>
      <c r="B863" s="95"/>
      <c r="C863" s="56"/>
      <c r="D863" s="56"/>
      <c r="E863" s="7"/>
      <c r="F863" s="7"/>
      <c r="G863" s="8"/>
      <c r="H863" s="8"/>
      <c r="I863" s="8"/>
      <c r="J863" s="99"/>
      <c r="K863" s="100"/>
      <c r="L863" s="99"/>
      <c r="M863" s="100"/>
      <c r="N863" s="50"/>
      <c r="O863" s="7"/>
      <c r="P863" s="7"/>
      <c r="Q863" s="8"/>
      <c r="R863" s="8"/>
      <c r="S863" s="8"/>
      <c r="T863" s="8"/>
      <c r="U863" s="8"/>
      <c r="V863" s="8"/>
      <c r="W863" s="8"/>
      <c r="X863" s="8"/>
      <c r="Y863" s="8"/>
      <c r="Z863" s="8"/>
    </row>
    <row r="864" spans="1:26" ht="11.25" customHeight="1" x14ac:dyDescent="0.2">
      <c r="A864" s="89"/>
      <c r="B864" s="95"/>
      <c r="C864" s="56"/>
      <c r="D864" s="56"/>
      <c r="E864" s="7"/>
      <c r="F864" s="7"/>
      <c r="G864" s="8"/>
      <c r="H864" s="8"/>
      <c r="I864" s="8"/>
      <c r="J864" s="99"/>
      <c r="K864" s="100"/>
      <c r="L864" s="99"/>
      <c r="M864" s="100"/>
      <c r="N864" s="50"/>
      <c r="O864" s="7"/>
      <c r="P864" s="7"/>
      <c r="Q864" s="8"/>
      <c r="R864" s="8"/>
      <c r="S864" s="8"/>
      <c r="T864" s="8"/>
      <c r="U864" s="8"/>
      <c r="V864" s="8"/>
      <c r="W864" s="8"/>
      <c r="X864" s="8"/>
      <c r="Y864" s="8"/>
      <c r="Z864" s="8"/>
    </row>
    <row r="865" spans="1:26" ht="11.25" customHeight="1" x14ac:dyDescent="0.2">
      <c r="A865" s="89"/>
      <c r="B865" s="95"/>
      <c r="C865" s="56"/>
      <c r="D865" s="56"/>
      <c r="E865" s="7"/>
      <c r="F865" s="7"/>
      <c r="G865" s="8"/>
      <c r="H865" s="8"/>
      <c r="I865" s="8"/>
      <c r="J865" s="99"/>
      <c r="K865" s="100"/>
      <c r="L865" s="99"/>
      <c r="M865" s="100"/>
      <c r="N865" s="50"/>
      <c r="O865" s="7"/>
      <c r="P865" s="7"/>
      <c r="Q865" s="8"/>
      <c r="R865" s="8"/>
      <c r="S865" s="8"/>
      <c r="T865" s="8"/>
      <c r="U865" s="8"/>
      <c r="V865" s="8"/>
      <c r="W865" s="8"/>
      <c r="X865" s="8"/>
      <c r="Y865" s="8"/>
      <c r="Z865" s="8"/>
    </row>
    <row r="866" spans="1:26" ht="11.25" customHeight="1" x14ac:dyDescent="0.2">
      <c r="A866" s="89"/>
      <c r="B866" s="95"/>
      <c r="C866" s="56"/>
      <c r="D866" s="56"/>
      <c r="E866" s="7"/>
      <c r="F866" s="7"/>
      <c r="G866" s="8"/>
      <c r="H866" s="8"/>
      <c r="I866" s="8"/>
      <c r="J866" s="99"/>
      <c r="K866" s="100"/>
      <c r="L866" s="99"/>
      <c r="M866" s="100"/>
      <c r="N866" s="50"/>
      <c r="O866" s="7"/>
      <c r="P866" s="7"/>
      <c r="Q866" s="8"/>
      <c r="R866" s="8"/>
      <c r="S866" s="8"/>
      <c r="T866" s="8"/>
      <c r="U866" s="8"/>
      <c r="V866" s="8"/>
      <c r="W866" s="8"/>
      <c r="X866" s="8"/>
      <c r="Y866" s="8"/>
      <c r="Z866" s="8"/>
    </row>
    <row r="867" spans="1:26" ht="11.25" customHeight="1" x14ac:dyDescent="0.2">
      <c r="A867" s="89"/>
      <c r="B867" s="95"/>
      <c r="C867" s="56"/>
      <c r="D867" s="56"/>
      <c r="E867" s="7"/>
      <c r="F867" s="7"/>
      <c r="G867" s="8"/>
      <c r="H867" s="8"/>
      <c r="I867" s="8"/>
      <c r="J867" s="99"/>
      <c r="K867" s="100"/>
      <c r="L867" s="99"/>
      <c r="M867" s="100"/>
      <c r="N867" s="50"/>
      <c r="O867" s="7"/>
      <c r="P867" s="7"/>
      <c r="Q867" s="8"/>
      <c r="R867" s="8"/>
      <c r="S867" s="8"/>
      <c r="T867" s="8"/>
      <c r="U867" s="8"/>
      <c r="V867" s="8"/>
      <c r="W867" s="8"/>
      <c r="X867" s="8"/>
      <c r="Y867" s="8"/>
      <c r="Z867" s="8"/>
    </row>
    <row r="868" spans="1:26" ht="11.25" customHeight="1" x14ac:dyDescent="0.2">
      <c r="A868" s="89"/>
      <c r="B868" s="95"/>
      <c r="C868" s="56"/>
      <c r="D868" s="56"/>
      <c r="E868" s="7"/>
      <c r="F868" s="7"/>
      <c r="G868" s="8"/>
      <c r="H868" s="8"/>
      <c r="I868" s="8"/>
      <c r="J868" s="99"/>
      <c r="K868" s="100"/>
      <c r="L868" s="99"/>
      <c r="M868" s="100"/>
      <c r="N868" s="50"/>
      <c r="O868" s="7"/>
      <c r="P868" s="7"/>
      <c r="Q868" s="8"/>
      <c r="R868" s="8"/>
      <c r="S868" s="8"/>
      <c r="T868" s="8"/>
      <c r="U868" s="8"/>
      <c r="V868" s="8"/>
      <c r="W868" s="8"/>
      <c r="X868" s="8"/>
      <c r="Y868" s="8"/>
      <c r="Z868" s="8"/>
    </row>
    <row r="869" spans="1:26" ht="11.25" customHeight="1" x14ac:dyDescent="0.2">
      <c r="A869" s="89"/>
      <c r="B869" s="95"/>
      <c r="C869" s="56"/>
      <c r="D869" s="56"/>
      <c r="E869" s="7"/>
      <c r="F869" s="7"/>
      <c r="G869" s="8"/>
      <c r="H869" s="8"/>
      <c r="I869" s="8"/>
      <c r="J869" s="99"/>
      <c r="K869" s="100"/>
      <c r="L869" s="99"/>
      <c r="M869" s="100"/>
      <c r="N869" s="50"/>
      <c r="O869" s="7"/>
      <c r="P869" s="7"/>
      <c r="Q869" s="8"/>
      <c r="R869" s="8"/>
      <c r="S869" s="8"/>
      <c r="T869" s="8"/>
      <c r="U869" s="8"/>
      <c r="V869" s="8"/>
      <c r="W869" s="8"/>
      <c r="X869" s="8"/>
      <c r="Y869" s="8"/>
      <c r="Z869" s="8"/>
    </row>
    <row r="870" spans="1:26" ht="11.25" customHeight="1" x14ac:dyDescent="0.2">
      <c r="A870" s="89"/>
      <c r="B870" s="95"/>
      <c r="C870" s="56"/>
      <c r="D870" s="56"/>
      <c r="E870" s="7"/>
      <c r="F870" s="7"/>
      <c r="G870" s="8"/>
      <c r="H870" s="8"/>
      <c r="I870" s="8"/>
      <c r="J870" s="99"/>
      <c r="K870" s="100"/>
      <c r="L870" s="99"/>
      <c r="M870" s="100"/>
      <c r="N870" s="50"/>
      <c r="O870" s="7"/>
      <c r="P870" s="7"/>
      <c r="Q870" s="8"/>
      <c r="R870" s="8"/>
      <c r="S870" s="8"/>
      <c r="T870" s="8"/>
      <c r="U870" s="8"/>
      <c r="V870" s="8"/>
      <c r="W870" s="8"/>
      <c r="X870" s="8"/>
      <c r="Y870" s="8"/>
      <c r="Z870" s="8"/>
    </row>
    <row r="871" spans="1:26" ht="11.25" customHeight="1" x14ac:dyDescent="0.2">
      <c r="A871" s="89"/>
      <c r="B871" s="95"/>
      <c r="C871" s="56"/>
      <c r="D871" s="56"/>
      <c r="E871" s="7"/>
      <c r="F871" s="7"/>
      <c r="G871" s="8"/>
      <c r="H871" s="8"/>
      <c r="I871" s="8"/>
      <c r="J871" s="99"/>
      <c r="K871" s="100"/>
      <c r="L871" s="99"/>
      <c r="M871" s="100"/>
      <c r="N871" s="50"/>
      <c r="O871" s="7"/>
      <c r="P871" s="7"/>
      <c r="Q871" s="8"/>
      <c r="R871" s="8"/>
      <c r="S871" s="8"/>
      <c r="T871" s="8"/>
      <c r="U871" s="8"/>
      <c r="V871" s="8"/>
      <c r="W871" s="8"/>
      <c r="X871" s="8"/>
      <c r="Y871" s="8"/>
      <c r="Z871" s="8"/>
    </row>
    <row r="872" spans="1:26" ht="11.25" customHeight="1" x14ac:dyDescent="0.2">
      <c r="A872" s="89"/>
      <c r="B872" s="95"/>
      <c r="C872" s="56"/>
      <c r="D872" s="56"/>
      <c r="E872" s="7"/>
      <c r="F872" s="7"/>
      <c r="G872" s="8"/>
      <c r="H872" s="8"/>
      <c r="I872" s="8"/>
      <c r="J872" s="99"/>
      <c r="K872" s="100"/>
      <c r="L872" s="99"/>
      <c r="M872" s="100"/>
      <c r="N872" s="50"/>
      <c r="O872" s="7"/>
      <c r="P872" s="7"/>
      <c r="Q872" s="8"/>
      <c r="R872" s="8"/>
      <c r="S872" s="8"/>
      <c r="T872" s="8"/>
      <c r="U872" s="8"/>
      <c r="V872" s="8"/>
      <c r="W872" s="8"/>
      <c r="X872" s="8"/>
      <c r="Y872" s="8"/>
      <c r="Z872" s="8"/>
    </row>
    <row r="873" spans="1:26" ht="11.25" customHeight="1" x14ac:dyDescent="0.2">
      <c r="A873" s="89"/>
      <c r="B873" s="95"/>
      <c r="C873" s="56"/>
      <c r="D873" s="56"/>
      <c r="E873" s="7"/>
      <c r="F873" s="7"/>
      <c r="G873" s="8"/>
      <c r="H873" s="8"/>
      <c r="I873" s="8"/>
      <c r="J873" s="99"/>
      <c r="K873" s="100"/>
      <c r="L873" s="99"/>
      <c r="M873" s="100"/>
      <c r="N873" s="50"/>
      <c r="O873" s="7"/>
      <c r="P873" s="7"/>
      <c r="Q873" s="8"/>
      <c r="R873" s="8"/>
      <c r="S873" s="8"/>
      <c r="T873" s="8"/>
      <c r="U873" s="8"/>
      <c r="V873" s="8"/>
      <c r="W873" s="8"/>
      <c r="X873" s="8"/>
      <c r="Y873" s="8"/>
      <c r="Z873" s="8"/>
    </row>
    <row r="874" spans="1:26" ht="11.25" customHeight="1" x14ac:dyDescent="0.2">
      <c r="A874" s="89"/>
      <c r="B874" s="95"/>
      <c r="C874" s="56"/>
      <c r="D874" s="56"/>
      <c r="E874" s="7"/>
      <c r="F874" s="7"/>
      <c r="G874" s="8"/>
      <c r="H874" s="8"/>
      <c r="I874" s="8"/>
      <c r="J874" s="99"/>
      <c r="K874" s="100"/>
      <c r="L874" s="99"/>
      <c r="M874" s="100"/>
      <c r="N874" s="50"/>
      <c r="O874" s="7"/>
      <c r="P874" s="7"/>
      <c r="Q874" s="8"/>
      <c r="R874" s="8"/>
      <c r="S874" s="8"/>
      <c r="T874" s="8"/>
      <c r="U874" s="8"/>
      <c r="V874" s="8"/>
      <c r="W874" s="8"/>
      <c r="X874" s="8"/>
      <c r="Y874" s="8"/>
      <c r="Z874" s="8"/>
    </row>
    <row r="875" spans="1:26" ht="11.25" customHeight="1" x14ac:dyDescent="0.2">
      <c r="A875" s="89"/>
      <c r="B875" s="95"/>
      <c r="C875" s="56"/>
      <c r="D875" s="56"/>
      <c r="E875" s="7"/>
      <c r="F875" s="7"/>
      <c r="G875" s="8"/>
      <c r="H875" s="8"/>
      <c r="I875" s="8"/>
      <c r="J875" s="99"/>
      <c r="K875" s="100"/>
      <c r="L875" s="99"/>
      <c r="M875" s="100"/>
      <c r="N875" s="50"/>
      <c r="O875" s="7"/>
      <c r="P875" s="7"/>
      <c r="Q875" s="8"/>
      <c r="R875" s="8"/>
      <c r="S875" s="8"/>
      <c r="T875" s="8"/>
      <c r="U875" s="8"/>
      <c r="V875" s="8"/>
      <c r="W875" s="8"/>
      <c r="X875" s="8"/>
      <c r="Y875" s="8"/>
      <c r="Z875" s="8"/>
    </row>
    <row r="876" spans="1:26" ht="11.25" customHeight="1" x14ac:dyDescent="0.2">
      <c r="A876" s="89"/>
      <c r="B876" s="95"/>
      <c r="C876" s="56"/>
      <c r="D876" s="56"/>
      <c r="E876" s="7"/>
      <c r="F876" s="7"/>
      <c r="G876" s="8"/>
      <c r="H876" s="8"/>
      <c r="I876" s="8"/>
      <c r="J876" s="99"/>
      <c r="K876" s="100"/>
      <c r="L876" s="99"/>
      <c r="M876" s="100"/>
      <c r="N876" s="50"/>
      <c r="O876" s="7"/>
      <c r="P876" s="7"/>
      <c r="Q876" s="8"/>
      <c r="R876" s="8"/>
      <c r="S876" s="8"/>
      <c r="T876" s="8"/>
      <c r="U876" s="8"/>
      <c r="V876" s="8"/>
      <c r="W876" s="8"/>
      <c r="X876" s="8"/>
      <c r="Y876" s="8"/>
      <c r="Z876" s="8"/>
    </row>
    <row r="877" spans="1:26" ht="11.25" customHeight="1" x14ac:dyDescent="0.2">
      <c r="A877" s="89"/>
      <c r="B877" s="95"/>
      <c r="C877" s="56"/>
      <c r="D877" s="56"/>
      <c r="E877" s="7"/>
      <c r="F877" s="7"/>
      <c r="G877" s="8"/>
      <c r="H877" s="8"/>
      <c r="I877" s="8"/>
      <c r="J877" s="99"/>
      <c r="K877" s="100"/>
      <c r="L877" s="99"/>
      <c r="M877" s="100"/>
      <c r="N877" s="50"/>
      <c r="O877" s="7"/>
      <c r="P877" s="7"/>
      <c r="Q877" s="8"/>
      <c r="R877" s="8"/>
      <c r="S877" s="8"/>
      <c r="T877" s="8"/>
      <c r="U877" s="8"/>
      <c r="V877" s="8"/>
      <c r="W877" s="8"/>
      <c r="X877" s="8"/>
      <c r="Y877" s="8"/>
      <c r="Z877" s="8"/>
    </row>
    <row r="878" spans="1:26" ht="11.25" customHeight="1" x14ac:dyDescent="0.2">
      <c r="A878" s="89"/>
      <c r="B878" s="95"/>
      <c r="C878" s="56"/>
      <c r="D878" s="56"/>
      <c r="E878" s="7"/>
      <c r="F878" s="7"/>
      <c r="G878" s="8"/>
      <c r="H878" s="8"/>
      <c r="I878" s="8"/>
      <c r="J878" s="99"/>
      <c r="K878" s="100"/>
      <c r="L878" s="99"/>
      <c r="M878" s="100"/>
      <c r="N878" s="50"/>
      <c r="O878" s="7"/>
      <c r="P878" s="7"/>
      <c r="Q878" s="8"/>
      <c r="R878" s="8"/>
      <c r="S878" s="8"/>
      <c r="T878" s="8"/>
      <c r="U878" s="8"/>
      <c r="V878" s="8"/>
      <c r="W878" s="8"/>
      <c r="X878" s="8"/>
      <c r="Y878" s="8"/>
      <c r="Z878" s="8"/>
    </row>
    <row r="879" spans="1:26" ht="11.25" customHeight="1" x14ac:dyDescent="0.2">
      <c r="A879" s="89"/>
      <c r="B879" s="95"/>
      <c r="C879" s="56"/>
      <c r="D879" s="56"/>
      <c r="E879" s="7"/>
      <c r="F879" s="7"/>
      <c r="G879" s="8"/>
      <c r="H879" s="8"/>
      <c r="I879" s="8"/>
      <c r="J879" s="99"/>
      <c r="K879" s="100"/>
      <c r="L879" s="99"/>
      <c r="M879" s="100"/>
      <c r="N879" s="50"/>
      <c r="O879" s="7"/>
      <c r="P879" s="7"/>
      <c r="Q879" s="8"/>
      <c r="R879" s="8"/>
      <c r="S879" s="8"/>
      <c r="T879" s="8"/>
      <c r="U879" s="8"/>
      <c r="V879" s="8"/>
      <c r="W879" s="8"/>
      <c r="X879" s="8"/>
      <c r="Y879" s="8"/>
      <c r="Z879" s="8"/>
    </row>
    <row r="880" spans="1:26" ht="11.25" customHeight="1" x14ac:dyDescent="0.2">
      <c r="A880" s="89"/>
      <c r="B880" s="95"/>
      <c r="C880" s="56"/>
      <c r="D880" s="56"/>
      <c r="E880" s="7"/>
      <c r="F880" s="7"/>
      <c r="G880" s="8"/>
      <c r="H880" s="8"/>
      <c r="I880" s="8"/>
      <c r="J880" s="99"/>
      <c r="K880" s="100"/>
      <c r="L880" s="99"/>
      <c r="M880" s="100"/>
      <c r="N880" s="50"/>
      <c r="O880" s="7"/>
      <c r="P880" s="7"/>
      <c r="Q880" s="8"/>
      <c r="R880" s="8"/>
      <c r="S880" s="8"/>
      <c r="T880" s="8"/>
      <c r="U880" s="8"/>
      <c r="V880" s="8"/>
      <c r="W880" s="8"/>
      <c r="X880" s="8"/>
      <c r="Y880" s="8"/>
      <c r="Z880" s="8"/>
    </row>
    <row r="881" spans="1:26" ht="11.25" customHeight="1" x14ac:dyDescent="0.2">
      <c r="A881" s="89"/>
      <c r="B881" s="95"/>
      <c r="C881" s="56"/>
      <c r="D881" s="56"/>
      <c r="E881" s="7"/>
      <c r="F881" s="7"/>
      <c r="G881" s="8"/>
      <c r="H881" s="8"/>
      <c r="I881" s="8"/>
      <c r="J881" s="99"/>
      <c r="K881" s="100"/>
      <c r="L881" s="99"/>
      <c r="M881" s="100"/>
      <c r="N881" s="50"/>
      <c r="O881" s="7"/>
      <c r="P881" s="7"/>
      <c r="Q881" s="8"/>
      <c r="R881" s="8"/>
      <c r="S881" s="8"/>
      <c r="T881" s="8"/>
      <c r="U881" s="8"/>
      <c r="V881" s="8"/>
      <c r="W881" s="8"/>
      <c r="X881" s="8"/>
      <c r="Y881" s="8"/>
      <c r="Z881" s="8"/>
    </row>
    <row r="882" spans="1:26" ht="11.25" customHeight="1" x14ac:dyDescent="0.2">
      <c r="A882" s="89"/>
      <c r="B882" s="95"/>
      <c r="C882" s="56"/>
      <c r="D882" s="56"/>
      <c r="E882" s="7"/>
      <c r="F882" s="7"/>
      <c r="G882" s="8"/>
      <c r="H882" s="8"/>
      <c r="I882" s="8"/>
      <c r="J882" s="99"/>
      <c r="K882" s="100"/>
      <c r="L882" s="99"/>
      <c r="M882" s="100"/>
      <c r="N882" s="50"/>
      <c r="O882" s="7"/>
      <c r="P882" s="7"/>
      <c r="Q882" s="8"/>
      <c r="R882" s="8"/>
      <c r="S882" s="8"/>
      <c r="T882" s="8"/>
      <c r="U882" s="8"/>
      <c r="V882" s="8"/>
      <c r="W882" s="8"/>
      <c r="X882" s="8"/>
      <c r="Y882" s="8"/>
      <c r="Z882" s="8"/>
    </row>
    <row r="883" spans="1:26" ht="11.25" customHeight="1" x14ac:dyDescent="0.2">
      <c r="A883" s="89"/>
      <c r="B883" s="95"/>
      <c r="C883" s="56"/>
      <c r="D883" s="56"/>
      <c r="E883" s="7"/>
      <c r="F883" s="7"/>
      <c r="G883" s="8"/>
      <c r="H883" s="8"/>
      <c r="I883" s="8"/>
      <c r="J883" s="99"/>
      <c r="K883" s="100"/>
      <c r="L883" s="99"/>
      <c r="M883" s="100"/>
      <c r="N883" s="50"/>
      <c r="O883" s="7"/>
      <c r="P883" s="7"/>
      <c r="Q883" s="8"/>
      <c r="R883" s="8"/>
      <c r="S883" s="8"/>
      <c r="T883" s="8"/>
      <c r="U883" s="8"/>
      <c r="V883" s="8"/>
      <c r="W883" s="8"/>
      <c r="X883" s="8"/>
      <c r="Y883" s="8"/>
      <c r="Z883" s="8"/>
    </row>
    <row r="884" spans="1:26" ht="11.25" customHeight="1" x14ac:dyDescent="0.2">
      <c r="A884" s="89"/>
      <c r="B884" s="95"/>
      <c r="C884" s="56"/>
      <c r="D884" s="56"/>
      <c r="E884" s="7"/>
      <c r="F884" s="7"/>
      <c r="G884" s="8"/>
      <c r="H884" s="8"/>
      <c r="I884" s="8"/>
      <c r="J884" s="99"/>
      <c r="K884" s="100"/>
      <c r="L884" s="99"/>
      <c r="M884" s="100"/>
      <c r="N884" s="50"/>
      <c r="O884" s="7"/>
      <c r="P884" s="7"/>
      <c r="Q884" s="8"/>
      <c r="R884" s="8"/>
      <c r="S884" s="8"/>
      <c r="T884" s="8"/>
      <c r="U884" s="8"/>
      <c r="V884" s="8"/>
      <c r="W884" s="8"/>
      <c r="X884" s="8"/>
      <c r="Y884" s="8"/>
      <c r="Z884" s="8"/>
    </row>
    <row r="885" spans="1:26" ht="11.25" customHeight="1" x14ac:dyDescent="0.2">
      <c r="A885" s="89"/>
      <c r="B885" s="95"/>
      <c r="C885" s="56"/>
      <c r="D885" s="56"/>
      <c r="E885" s="7"/>
      <c r="F885" s="7"/>
      <c r="G885" s="8"/>
      <c r="H885" s="8"/>
      <c r="I885" s="8"/>
      <c r="J885" s="99"/>
      <c r="K885" s="100"/>
      <c r="L885" s="99"/>
      <c r="M885" s="100"/>
      <c r="N885" s="50"/>
      <c r="O885" s="7"/>
      <c r="P885" s="7"/>
      <c r="Q885" s="8"/>
      <c r="R885" s="8"/>
      <c r="S885" s="8"/>
      <c r="T885" s="8"/>
      <c r="U885" s="8"/>
      <c r="V885" s="8"/>
      <c r="W885" s="8"/>
      <c r="X885" s="8"/>
      <c r="Y885" s="8"/>
      <c r="Z885" s="8"/>
    </row>
    <row r="886" spans="1:26" ht="11.25" customHeight="1" x14ac:dyDescent="0.2">
      <c r="A886" s="89"/>
      <c r="B886" s="95"/>
      <c r="C886" s="56"/>
      <c r="D886" s="56"/>
      <c r="E886" s="7"/>
      <c r="F886" s="7"/>
      <c r="G886" s="8"/>
      <c r="H886" s="8"/>
      <c r="I886" s="8"/>
      <c r="J886" s="99"/>
      <c r="K886" s="100"/>
      <c r="L886" s="99"/>
      <c r="M886" s="100"/>
      <c r="N886" s="50"/>
      <c r="O886" s="7"/>
      <c r="P886" s="7"/>
      <c r="Q886" s="8"/>
      <c r="R886" s="8"/>
      <c r="S886" s="8"/>
      <c r="T886" s="8"/>
      <c r="U886" s="8"/>
      <c r="V886" s="8"/>
      <c r="W886" s="8"/>
      <c r="X886" s="8"/>
      <c r="Y886" s="8"/>
      <c r="Z886" s="8"/>
    </row>
    <row r="887" spans="1:26" ht="11.25" customHeight="1" x14ac:dyDescent="0.2">
      <c r="A887" s="89"/>
      <c r="B887" s="95"/>
      <c r="C887" s="56"/>
      <c r="D887" s="56"/>
      <c r="E887" s="7"/>
      <c r="F887" s="7"/>
      <c r="G887" s="8"/>
      <c r="H887" s="8"/>
      <c r="I887" s="8"/>
      <c r="J887" s="99"/>
      <c r="K887" s="100"/>
      <c r="L887" s="99"/>
      <c r="M887" s="100"/>
      <c r="N887" s="50"/>
      <c r="O887" s="7"/>
      <c r="P887" s="7"/>
      <c r="Q887" s="8"/>
      <c r="R887" s="8"/>
      <c r="S887" s="8"/>
      <c r="T887" s="8"/>
      <c r="U887" s="8"/>
      <c r="V887" s="8"/>
      <c r="W887" s="8"/>
      <c r="X887" s="8"/>
      <c r="Y887" s="8"/>
      <c r="Z887" s="8"/>
    </row>
    <row r="888" spans="1:26" ht="11.25" customHeight="1" x14ac:dyDescent="0.2">
      <c r="A888" s="89"/>
      <c r="B888" s="95"/>
      <c r="C888" s="56"/>
      <c r="D888" s="56"/>
      <c r="E888" s="7"/>
      <c r="F888" s="7"/>
      <c r="G888" s="8"/>
      <c r="H888" s="8"/>
      <c r="I888" s="8"/>
      <c r="J888" s="99"/>
      <c r="K888" s="100"/>
      <c r="L888" s="99"/>
      <c r="M888" s="100"/>
      <c r="N888" s="50"/>
      <c r="O888" s="7"/>
      <c r="P888" s="7"/>
      <c r="Q888" s="8"/>
      <c r="R888" s="8"/>
      <c r="S888" s="8"/>
      <c r="T888" s="8"/>
      <c r="U888" s="8"/>
      <c r="V888" s="8"/>
      <c r="W888" s="8"/>
      <c r="X888" s="8"/>
      <c r="Y888" s="8"/>
      <c r="Z888" s="8"/>
    </row>
    <row r="889" spans="1:26" ht="11.25" customHeight="1" x14ac:dyDescent="0.2">
      <c r="A889" s="89"/>
      <c r="B889" s="95"/>
      <c r="C889" s="56"/>
      <c r="D889" s="56"/>
      <c r="E889" s="7"/>
      <c r="F889" s="7"/>
      <c r="G889" s="8"/>
      <c r="H889" s="8"/>
      <c r="I889" s="8"/>
      <c r="J889" s="99"/>
      <c r="K889" s="100"/>
      <c r="L889" s="99"/>
      <c r="M889" s="100"/>
      <c r="N889" s="50"/>
      <c r="O889" s="7"/>
      <c r="P889" s="7"/>
      <c r="Q889" s="8"/>
      <c r="R889" s="8"/>
      <c r="S889" s="8"/>
      <c r="T889" s="8"/>
      <c r="U889" s="8"/>
      <c r="V889" s="8"/>
      <c r="W889" s="8"/>
      <c r="X889" s="8"/>
      <c r="Y889" s="8"/>
      <c r="Z889" s="8"/>
    </row>
    <row r="890" spans="1:26" ht="11.25" customHeight="1" x14ac:dyDescent="0.2">
      <c r="A890" s="89"/>
      <c r="B890" s="95"/>
      <c r="C890" s="56"/>
      <c r="D890" s="56"/>
      <c r="E890" s="7"/>
      <c r="F890" s="7"/>
      <c r="G890" s="8"/>
      <c r="H890" s="8"/>
      <c r="I890" s="8"/>
      <c r="J890" s="99"/>
      <c r="K890" s="100"/>
      <c r="L890" s="99"/>
      <c r="M890" s="100"/>
      <c r="N890" s="50"/>
      <c r="O890" s="7"/>
      <c r="P890" s="7"/>
      <c r="Q890" s="8"/>
      <c r="R890" s="8"/>
      <c r="S890" s="8"/>
      <c r="T890" s="8"/>
      <c r="U890" s="8"/>
      <c r="V890" s="8"/>
      <c r="W890" s="8"/>
      <c r="X890" s="8"/>
      <c r="Y890" s="8"/>
      <c r="Z890" s="8"/>
    </row>
    <row r="891" spans="1:26" ht="11.25" customHeight="1" x14ac:dyDescent="0.2">
      <c r="A891" s="89"/>
      <c r="B891" s="95"/>
      <c r="C891" s="56"/>
      <c r="D891" s="56"/>
      <c r="E891" s="7"/>
      <c r="F891" s="7"/>
      <c r="G891" s="8"/>
      <c r="H891" s="8"/>
      <c r="I891" s="8"/>
      <c r="J891" s="99"/>
      <c r="K891" s="100"/>
      <c r="L891" s="99"/>
      <c r="M891" s="100"/>
      <c r="N891" s="50"/>
      <c r="O891" s="7"/>
      <c r="P891" s="7"/>
      <c r="Q891" s="8"/>
      <c r="R891" s="8"/>
      <c r="S891" s="8"/>
      <c r="T891" s="8"/>
      <c r="U891" s="8"/>
      <c r="V891" s="8"/>
      <c r="W891" s="8"/>
      <c r="X891" s="8"/>
      <c r="Y891" s="8"/>
      <c r="Z891" s="8"/>
    </row>
    <row r="892" spans="1:26" ht="11.25" customHeight="1" x14ac:dyDescent="0.2">
      <c r="A892" s="89"/>
      <c r="B892" s="95"/>
      <c r="C892" s="56"/>
      <c r="D892" s="56"/>
      <c r="E892" s="7"/>
      <c r="F892" s="7"/>
      <c r="G892" s="8"/>
      <c r="H892" s="8"/>
      <c r="I892" s="8"/>
      <c r="J892" s="99"/>
      <c r="K892" s="100"/>
      <c r="L892" s="99"/>
      <c r="M892" s="100"/>
      <c r="N892" s="50"/>
      <c r="O892" s="7"/>
      <c r="P892" s="7"/>
      <c r="Q892" s="8"/>
      <c r="R892" s="8"/>
      <c r="S892" s="8"/>
      <c r="T892" s="8"/>
      <c r="U892" s="8"/>
      <c r="V892" s="8"/>
      <c r="W892" s="8"/>
      <c r="X892" s="8"/>
      <c r="Y892" s="8"/>
      <c r="Z892" s="8"/>
    </row>
    <row r="893" spans="1:26" ht="11.25" customHeight="1" x14ac:dyDescent="0.2">
      <c r="A893" s="89"/>
      <c r="B893" s="95"/>
      <c r="C893" s="56"/>
      <c r="D893" s="56"/>
      <c r="E893" s="7"/>
      <c r="F893" s="7"/>
      <c r="G893" s="8"/>
      <c r="H893" s="8"/>
      <c r="I893" s="8"/>
      <c r="J893" s="99"/>
      <c r="K893" s="100"/>
      <c r="L893" s="99"/>
      <c r="M893" s="100"/>
      <c r="N893" s="50"/>
      <c r="O893" s="7"/>
      <c r="P893" s="7"/>
      <c r="Q893" s="8"/>
      <c r="R893" s="8"/>
      <c r="S893" s="8"/>
      <c r="T893" s="8"/>
      <c r="U893" s="8"/>
      <c r="V893" s="8"/>
      <c r="W893" s="8"/>
      <c r="X893" s="8"/>
      <c r="Y893" s="8"/>
      <c r="Z893" s="8"/>
    </row>
    <row r="894" spans="1:26" ht="11.25" customHeight="1" x14ac:dyDescent="0.2">
      <c r="A894" s="89"/>
      <c r="B894" s="95"/>
      <c r="C894" s="56"/>
      <c r="D894" s="56"/>
      <c r="E894" s="7"/>
      <c r="F894" s="7"/>
      <c r="G894" s="8"/>
      <c r="H894" s="8"/>
      <c r="I894" s="8"/>
      <c r="J894" s="99"/>
      <c r="K894" s="100"/>
      <c r="L894" s="99"/>
      <c r="M894" s="100"/>
      <c r="N894" s="50"/>
      <c r="O894" s="7"/>
      <c r="P894" s="7"/>
      <c r="Q894" s="8"/>
      <c r="R894" s="8"/>
      <c r="S894" s="8"/>
      <c r="T894" s="8"/>
      <c r="U894" s="8"/>
      <c r="V894" s="8"/>
      <c r="W894" s="8"/>
      <c r="X894" s="8"/>
      <c r="Y894" s="8"/>
      <c r="Z894" s="8"/>
    </row>
    <row r="895" spans="1:26" ht="11.25" customHeight="1" x14ac:dyDescent="0.2">
      <c r="A895" s="89"/>
      <c r="B895" s="95"/>
      <c r="C895" s="56"/>
      <c r="D895" s="56"/>
      <c r="E895" s="7"/>
      <c r="F895" s="7"/>
      <c r="G895" s="8"/>
      <c r="H895" s="8"/>
      <c r="I895" s="8"/>
      <c r="J895" s="99"/>
      <c r="K895" s="100"/>
      <c r="L895" s="99"/>
      <c r="M895" s="100"/>
      <c r="N895" s="50"/>
      <c r="O895" s="7"/>
      <c r="P895" s="7"/>
      <c r="Q895" s="8"/>
      <c r="R895" s="8"/>
      <c r="S895" s="8"/>
      <c r="T895" s="8"/>
      <c r="U895" s="8"/>
      <c r="V895" s="8"/>
      <c r="W895" s="8"/>
      <c r="X895" s="8"/>
      <c r="Y895" s="8"/>
      <c r="Z895" s="8"/>
    </row>
    <row r="896" spans="1:26" ht="11.25" customHeight="1" x14ac:dyDescent="0.2">
      <c r="A896" s="89"/>
      <c r="B896" s="95"/>
      <c r="C896" s="56"/>
      <c r="D896" s="56"/>
      <c r="E896" s="7"/>
      <c r="F896" s="7"/>
      <c r="G896" s="8"/>
      <c r="H896" s="8"/>
      <c r="I896" s="8"/>
      <c r="J896" s="99"/>
      <c r="K896" s="100"/>
      <c r="L896" s="99"/>
      <c r="M896" s="100"/>
      <c r="N896" s="50"/>
      <c r="O896" s="7"/>
      <c r="P896" s="7"/>
      <c r="Q896" s="8"/>
      <c r="R896" s="8"/>
      <c r="S896" s="8"/>
      <c r="T896" s="8"/>
      <c r="U896" s="8"/>
      <c r="V896" s="8"/>
      <c r="W896" s="8"/>
      <c r="X896" s="8"/>
      <c r="Y896" s="8"/>
      <c r="Z896" s="8"/>
    </row>
    <row r="897" spans="1:26" ht="11.25" customHeight="1" x14ac:dyDescent="0.2">
      <c r="A897" s="89"/>
      <c r="B897" s="95"/>
      <c r="C897" s="56"/>
      <c r="D897" s="56"/>
      <c r="E897" s="7"/>
      <c r="F897" s="7"/>
      <c r="G897" s="8"/>
      <c r="H897" s="8"/>
      <c r="I897" s="8"/>
      <c r="J897" s="99"/>
      <c r="K897" s="100"/>
      <c r="L897" s="99"/>
      <c r="M897" s="100"/>
      <c r="N897" s="50"/>
      <c r="O897" s="7"/>
      <c r="P897" s="7"/>
      <c r="Q897" s="8"/>
      <c r="R897" s="8"/>
      <c r="S897" s="8"/>
      <c r="T897" s="8"/>
      <c r="U897" s="8"/>
      <c r="V897" s="8"/>
      <c r="W897" s="8"/>
      <c r="X897" s="8"/>
      <c r="Y897" s="8"/>
      <c r="Z897" s="8"/>
    </row>
    <row r="898" spans="1:26" ht="11.25" customHeight="1" x14ac:dyDescent="0.2">
      <c r="A898" s="89"/>
      <c r="B898" s="95"/>
      <c r="C898" s="56"/>
      <c r="D898" s="56"/>
      <c r="E898" s="7"/>
      <c r="F898" s="7"/>
      <c r="G898" s="8"/>
      <c r="H898" s="8"/>
      <c r="I898" s="8"/>
      <c r="J898" s="99"/>
      <c r="K898" s="100"/>
      <c r="L898" s="99"/>
      <c r="M898" s="100"/>
      <c r="N898" s="50"/>
      <c r="O898" s="7"/>
      <c r="P898" s="7"/>
      <c r="Q898" s="8"/>
      <c r="R898" s="8"/>
      <c r="S898" s="8"/>
      <c r="T898" s="8"/>
      <c r="U898" s="8"/>
      <c r="V898" s="8"/>
      <c r="W898" s="8"/>
      <c r="X898" s="8"/>
      <c r="Y898" s="8"/>
      <c r="Z898" s="8"/>
    </row>
    <row r="899" spans="1:26" ht="11.25" customHeight="1" x14ac:dyDescent="0.2">
      <c r="A899" s="89"/>
      <c r="B899" s="95"/>
      <c r="C899" s="56"/>
      <c r="D899" s="56"/>
      <c r="E899" s="7"/>
      <c r="F899" s="7"/>
      <c r="G899" s="8"/>
      <c r="H899" s="8"/>
      <c r="I899" s="8"/>
      <c r="J899" s="99"/>
      <c r="K899" s="100"/>
      <c r="L899" s="99"/>
      <c r="M899" s="100"/>
      <c r="N899" s="50"/>
      <c r="O899" s="7"/>
      <c r="P899" s="7"/>
      <c r="Q899" s="8"/>
      <c r="R899" s="8"/>
      <c r="S899" s="8"/>
      <c r="T899" s="8"/>
      <c r="U899" s="8"/>
      <c r="V899" s="8"/>
      <c r="W899" s="8"/>
      <c r="X899" s="8"/>
      <c r="Y899" s="8"/>
      <c r="Z899" s="8"/>
    </row>
    <row r="900" spans="1:26" ht="11.25" customHeight="1" x14ac:dyDescent="0.2">
      <c r="A900" s="89"/>
      <c r="B900" s="95"/>
      <c r="C900" s="56"/>
      <c r="D900" s="56"/>
      <c r="E900" s="7"/>
      <c r="F900" s="7"/>
      <c r="G900" s="8"/>
      <c r="H900" s="8"/>
      <c r="I900" s="8"/>
      <c r="J900" s="99"/>
      <c r="K900" s="100"/>
      <c r="L900" s="99"/>
      <c r="M900" s="100"/>
      <c r="N900" s="50"/>
      <c r="O900" s="7"/>
      <c r="P900" s="7"/>
      <c r="Q900" s="8"/>
      <c r="R900" s="8"/>
      <c r="S900" s="8"/>
      <c r="T900" s="8"/>
      <c r="U900" s="8"/>
      <c r="V900" s="8"/>
      <c r="W900" s="8"/>
      <c r="X900" s="8"/>
      <c r="Y900" s="8"/>
      <c r="Z900" s="8"/>
    </row>
    <row r="901" spans="1:26" ht="11.25" customHeight="1" x14ac:dyDescent="0.2">
      <c r="A901" s="89"/>
      <c r="B901" s="95"/>
      <c r="C901" s="56"/>
      <c r="D901" s="56"/>
      <c r="E901" s="7"/>
      <c r="F901" s="7"/>
      <c r="G901" s="8"/>
      <c r="H901" s="8"/>
      <c r="I901" s="8"/>
      <c r="J901" s="99"/>
      <c r="K901" s="100"/>
      <c r="L901" s="99"/>
      <c r="M901" s="100"/>
      <c r="N901" s="50"/>
      <c r="O901" s="7"/>
      <c r="P901" s="7"/>
      <c r="Q901" s="8"/>
      <c r="R901" s="8"/>
      <c r="S901" s="8"/>
      <c r="T901" s="8"/>
      <c r="U901" s="8"/>
      <c r="V901" s="8"/>
      <c r="W901" s="8"/>
      <c r="X901" s="8"/>
      <c r="Y901" s="8"/>
      <c r="Z901" s="8"/>
    </row>
    <row r="902" spans="1:26" ht="11.25" customHeight="1" x14ac:dyDescent="0.2">
      <c r="A902" s="89"/>
      <c r="B902" s="95"/>
      <c r="C902" s="56"/>
      <c r="D902" s="56"/>
      <c r="E902" s="7"/>
      <c r="F902" s="7"/>
      <c r="G902" s="8"/>
      <c r="H902" s="8"/>
      <c r="I902" s="8"/>
      <c r="J902" s="99"/>
      <c r="K902" s="100"/>
      <c r="L902" s="99"/>
      <c r="M902" s="100"/>
      <c r="N902" s="50"/>
      <c r="O902" s="7"/>
      <c r="P902" s="7"/>
      <c r="Q902" s="8"/>
      <c r="R902" s="8"/>
      <c r="S902" s="8"/>
      <c r="T902" s="8"/>
      <c r="U902" s="8"/>
      <c r="V902" s="8"/>
      <c r="W902" s="8"/>
      <c r="X902" s="8"/>
      <c r="Y902" s="8"/>
      <c r="Z902" s="8"/>
    </row>
    <row r="903" spans="1:26" ht="11.25" customHeight="1" x14ac:dyDescent="0.2">
      <c r="A903" s="89"/>
      <c r="B903" s="95"/>
      <c r="C903" s="56"/>
      <c r="D903" s="56"/>
      <c r="E903" s="7"/>
      <c r="F903" s="7"/>
      <c r="G903" s="8"/>
      <c r="H903" s="8"/>
      <c r="I903" s="8"/>
      <c r="J903" s="99"/>
      <c r="K903" s="100"/>
      <c r="L903" s="99"/>
      <c r="M903" s="100"/>
      <c r="N903" s="50"/>
      <c r="O903" s="7"/>
      <c r="P903" s="7"/>
      <c r="Q903" s="8"/>
      <c r="R903" s="8"/>
      <c r="S903" s="8"/>
      <c r="T903" s="8"/>
      <c r="U903" s="8"/>
      <c r="V903" s="8"/>
      <c r="W903" s="8"/>
      <c r="X903" s="8"/>
      <c r="Y903" s="8"/>
      <c r="Z903" s="8"/>
    </row>
    <row r="904" spans="1:26" ht="11.25" customHeight="1" x14ac:dyDescent="0.2">
      <c r="A904" s="89"/>
      <c r="B904" s="95"/>
      <c r="C904" s="56"/>
      <c r="D904" s="56"/>
      <c r="E904" s="7"/>
      <c r="F904" s="7"/>
      <c r="G904" s="8"/>
      <c r="H904" s="8"/>
      <c r="I904" s="8"/>
      <c r="J904" s="99"/>
      <c r="K904" s="100"/>
      <c r="L904" s="99"/>
      <c r="M904" s="100"/>
      <c r="N904" s="50"/>
      <c r="O904" s="7"/>
      <c r="P904" s="7"/>
      <c r="Q904" s="8"/>
      <c r="R904" s="8"/>
      <c r="S904" s="8"/>
      <c r="T904" s="8"/>
      <c r="U904" s="8"/>
      <c r="V904" s="8"/>
      <c r="W904" s="8"/>
      <c r="X904" s="8"/>
      <c r="Y904" s="8"/>
      <c r="Z904" s="8"/>
    </row>
    <row r="905" spans="1:26" ht="11.25" customHeight="1" x14ac:dyDescent="0.2">
      <c r="A905" s="89"/>
      <c r="B905" s="95"/>
      <c r="C905" s="56"/>
      <c r="D905" s="56"/>
      <c r="E905" s="7"/>
      <c r="F905" s="7"/>
      <c r="G905" s="8"/>
      <c r="H905" s="8"/>
      <c r="I905" s="8"/>
      <c r="J905" s="99"/>
      <c r="K905" s="100"/>
      <c r="L905" s="99"/>
      <c r="M905" s="100"/>
      <c r="N905" s="50"/>
      <c r="O905" s="7"/>
      <c r="P905" s="7"/>
      <c r="Q905" s="8"/>
      <c r="R905" s="8"/>
      <c r="S905" s="8"/>
      <c r="T905" s="8"/>
      <c r="U905" s="8"/>
      <c r="V905" s="8"/>
      <c r="W905" s="8"/>
      <c r="X905" s="8"/>
      <c r="Y905" s="8"/>
      <c r="Z905" s="8"/>
    </row>
    <row r="906" spans="1:26" ht="11.25" customHeight="1" x14ac:dyDescent="0.2">
      <c r="A906" s="89"/>
      <c r="B906" s="95"/>
      <c r="C906" s="56"/>
      <c r="D906" s="56"/>
      <c r="E906" s="7"/>
      <c r="F906" s="7"/>
      <c r="G906" s="8"/>
      <c r="H906" s="8"/>
      <c r="I906" s="8"/>
      <c r="J906" s="99"/>
      <c r="K906" s="100"/>
      <c r="L906" s="99"/>
      <c r="M906" s="100"/>
      <c r="N906" s="50"/>
      <c r="O906" s="7"/>
      <c r="P906" s="7"/>
      <c r="Q906" s="8"/>
      <c r="R906" s="8"/>
      <c r="S906" s="8"/>
      <c r="T906" s="8"/>
      <c r="U906" s="8"/>
      <c r="V906" s="8"/>
      <c r="W906" s="8"/>
      <c r="X906" s="8"/>
      <c r="Y906" s="8"/>
      <c r="Z906" s="8"/>
    </row>
    <row r="907" spans="1:26" ht="11.25" customHeight="1" x14ac:dyDescent="0.2">
      <c r="A907" s="89"/>
      <c r="B907" s="95"/>
      <c r="C907" s="56"/>
      <c r="D907" s="56"/>
      <c r="E907" s="7"/>
      <c r="F907" s="7"/>
      <c r="G907" s="8"/>
      <c r="H907" s="8"/>
      <c r="I907" s="8"/>
      <c r="J907" s="99"/>
      <c r="K907" s="100"/>
      <c r="L907" s="99"/>
      <c r="M907" s="100"/>
      <c r="N907" s="50"/>
      <c r="O907" s="7"/>
      <c r="P907" s="7"/>
      <c r="Q907" s="8"/>
      <c r="R907" s="8"/>
      <c r="S907" s="8"/>
      <c r="T907" s="8"/>
      <c r="U907" s="8"/>
      <c r="V907" s="8"/>
      <c r="W907" s="8"/>
      <c r="X907" s="8"/>
      <c r="Y907" s="8"/>
      <c r="Z907" s="8"/>
    </row>
    <row r="908" spans="1:26" ht="11.25" customHeight="1" x14ac:dyDescent="0.2">
      <c r="A908" s="89"/>
      <c r="B908" s="95"/>
      <c r="C908" s="56"/>
      <c r="D908" s="56"/>
      <c r="E908" s="7"/>
      <c r="F908" s="7"/>
      <c r="G908" s="8"/>
      <c r="H908" s="8"/>
      <c r="I908" s="8"/>
      <c r="J908" s="99"/>
      <c r="K908" s="100"/>
      <c r="L908" s="99"/>
      <c r="M908" s="100"/>
      <c r="N908" s="50"/>
      <c r="O908" s="7"/>
      <c r="P908" s="7"/>
      <c r="Q908" s="8"/>
      <c r="R908" s="8"/>
      <c r="S908" s="8"/>
      <c r="T908" s="8"/>
      <c r="U908" s="8"/>
      <c r="V908" s="8"/>
      <c r="W908" s="8"/>
      <c r="X908" s="8"/>
      <c r="Y908" s="8"/>
      <c r="Z908" s="8"/>
    </row>
    <row r="909" spans="1:26" ht="11.25" customHeight="1" x14ac:dyDescent="0.2">
      <c r="A909" s="89"/>
      <c r="B909" s="95"/>
      <c r="C909" s="56"/>
      <c r="D909" s="56"/>
      <c r="E909" s="7"/>
      <c r="F909" s="7"/>
      <c r="G909" s="8"/>
      <c r="H909" s="8"/>
      <c r="I909" s="8"/>
      <c r="J909" s="99"/>
      <c r="K909" s="100"/>
      <c r="L909" s="99"/>
      <c r="M909" s="100"/>
      <c r="N909" s="50"/>
      <c r="O909" s="7"/>
      <c r="P909" s="7"/>
      <c r="Q909" s="8"/>
      <c r="R909" s="8"/>
      <c r="S909" s="8"/>
      <c r="T909" s="8"/>
      <c r="U909" s="8"/>
      <c r="V909" s="8"/>
      <c r="W909" s="8"/>
      <c r="X909" s="8"/>
      <c r="Y909" s="8"/>
      <c r="Z909" s="8"/>
    </row>
    <row r="910" spans="1:26" ht="11.25" customHeight="1" x14ac:dyDescent="0.2">
      <c r="A910" s="89"/>
      <c r="B910" s="95"/>
      <c r="C910" s="56"/>
      <c r="D910" s="56"/>
      <c r="E910" s="7"/>
      <c r="F910" s="7"/>
      <c r="G910" s="8"/>
      <c r="H910" s="8"/>
      <c r="I910" s="8"/>
      <c r="J910" s="99"/>
      <c r="K910" s="100"/>
      <c r="L910" s="99"/>
      <c r="M910" s="100"/>
      <c r="N910" s="50"/>
      <c r="O910" s="7"/>
      <c r="P910" s="7"/>
      <c r="Q910" s="8"/>
      <c r="R910" s="8"/>
      <c r="S910" s="8"/>
      <c r="T910" s="8"/>
      <c r="U910" s="8"/>
      <c r="V910" s="8"/>
      <c r="W910" s="8"/>
      <c r="X910" s="8"/>
      <c r="Y910" s="8"/>
      <c r="Z910" s="8"/>
    </row>
    <row r="911" spans="1:26" ht="11.25" customHeight="1" x14ac:dyDescent="0.2">
      <c r="A911" s="89"/>
      <c r="B911" s="95"/>
      <c r="C911" s="56"/>
      <c r="D911" s="56"/>
      <c r="E911" s="7"/>
      <c r="F911" s="7"/>
      <c r="G911" s="8"/>
      <c r="H911" s="8"/>
      <c r="I911" s="8"/>
      <c r="J911" s="99"/>
      <c r="K911" s="100"/>
      <c r="L911" s="99"/>
      <c r="M911" s="100"/>
      <c r="N911" s="50"/>
      <c r="O911" s="7"/>
      <c r="P911" s="7"/>
      <c r="Q911" s="8"/>
      <c r="R911" s="8"/>
      <c r="S911" s="8"/>
      <c r="T911" s="8"/>
      <c r="U911" s="8"/>
      <c r="V911" s="8"/>
      <c r="W911" s="8"/>
      <c r="X911" s="8"/>
      <c r="Y911" s="8"/>
      <c r="Z911" s="8"/>
    </row>
    <row r="912" spans="1:26" ht="11.25" customHeight="1" x14ac:dyDescent="0.2">
      <c r="A912" s="89"/>
      <c r="B912" s="95"/>
      <c r="C912" s="56"/>
      <c r="D912" s="56"/>
      <c r="E912" s="7"/>
      <c r="F912" s="7"/>
      <c r="G912" s="8"/>
      <c r="H912" s="8"/>
      <c r="I912" s="8"/>
      <c r="J912" s="99"/>
      <c r="K912" s="100"/>
      <c r="L912" s="99"/>
      <c r="M912" s="100"/>
      <c r="N912" s="50"/>
      <c r="O912" s="7"/>
      <c r="P912" s="7"/>
      <c r="Q912" s="8"/>
      <c r="R912" s="8"/>
      <c r="S912" s="8"/>
      <c r="T912" s="8"/>
      <c r="U912" s="8"/>
      <c r="V912" s="8"/>
      <c r="W912" s="8"/>
      <c r="X912" s="8"/>
      <c r="Y912" s="8"/>
      <c r="Z912" s="8"/>
    </row>
    <row r="913" spans="1:26" ht="11.25" customHeight="1" x14ac:dyDescent="0.2">
      <c r="A913" s="89"/>
      <c r="B913" s="95"/>
      <c r="C913" s="56"/>
      <c r="D913" s="56"/>
      <c r="E913" s="7"/>
      <c r="F913" s="7"/>
      <c r="G913" s="8"/>
      <c r="H913" s="8"/>
      <c r="I913" s="8"/>
      <c r="J913" s="99"/>
      <c r="K913" s="100"/>
      <c r="L913" s="99"/>
      <c r="M913" s="100"/>
      <c r="N913" s="50"/>
      <c r="O913" s="7"/>
      <c r="P913" s="7"/>
      <c r="Q913" s="8"/>
      <c r="R913" s="8"/>
      <c r="S913" s="8"/>
      <c r="T913" s="8"/>
      <c r="U913" s="8"/>
      <c r="V913" s="8"/>
      <c r="W913" s="8"/>
      <c r="X913" s="8"/>
      <c r="Y913" s="8"/>
      <c r="Z913" s="8"/>
    </row>
    <row r="914" spans="1:26" ht="11.25" customHeight="1" x14ac:dyDescent="0.2">
      <c r="A914" s="89"/>
      <c r="B914" s="95"/>
      <c r="C914" s="56"/>
      <c r="D914" s="56"/>
      <c r="E914" s="7"/>
      <c r="F914" s="7"/>
      <c r="G914" s="8"/>
      <c r="H914" s="8"/>
      <c r="I914" s="8"/>
      <c r="J914" s="99"/>
      <c r="K914" s="100"/>
      <c r="L914" s="99"/>
      <c r="M914" s="100"/>
      <c r="N914" s="50"/>
      <c r="O914" s="7"/>
      <c r="P914" s="7"/>
      <c r="Q914" s="8"/>
      <c r="R914" s="8"/>
      <c r="S914" s="8"/>
      <c r="T914" s="8"/>
      <c r="U914" s="8"/>
      <c r="V914" s="8"/>
      <c r="W914" s="8"/>
      <c r="X914" s="8"/>
      <c r="Y914" s="8"/>
      <c r="Z914" s="8"/>
    </row>
    <row r="915" spans="1:26" ht="11.25" customHeight="1" x14ac:dyDescent="0.2">
      <c r="A915" s="89"/>
      <c r="B915" s="95"/>
      <c r="C915" s="56"/>
      <c r="D915" s="56"/>
      <c r="E915" s="7"/>
      <c r="F915" s="7"/>
      <c r="G915" s="8"/>
      <c r="H915" s="8"/>
      <c r="I915" s="8"/>
      <c r="J915" s="99"/>
      <c r="K915" s="100"/>
      <c r="L915" s="99"/>
      <c r="M915" s="100"/>
      <c r="N915" s="50"/>
      <c r="O915" s="7"/>
      <c r="P915" s="7"/>
      <c r="Q915" s="8"/>
      <c r="R915" s="8"/>
      <c r="S915" s="8"/>
      <c r="T915" s="8"/>
      <c r="U915" s="8"/>
      <c r="V915" s="8"/>
      <c r="W915" s="8"/>
      <c r="X915" s="8"/>
      <c r="Y915" s="8"/>
      <c r="Z915" s="8"/>
    </row>
    <row r="916" spans="1:26" ht="11.25" customHeight="1" x14ac:dyDescent="0.2">
      <c r="A916" s="89"/>
      <c r="B916" s="95"/>
      <c r="C916" s="56"/>
      <c r="D916" s="56"/>
      <c r="E916" s="7"/>
      <c r="F916" s="7"/>
      <c r="G916" s="8"/>
      <c r="H916" s="8"/>
      <c r="I916" s="8"/>
      <c r="J916" s="99"/>
      <c r="K916" s="100"/>
      <c r="L916" s="99"/>
      <c r="M916" s="100"/>
      <c r="N916" s="50"/>
      <c r="O916" s="7"/>
      <c r="P916" s="7"/>
      <c r="Q916" s="8"/>
      <c r="R916" s="8"/>
      <c r="S916" s="8"/>
      <c r="T916" s="8"/>
      <c r="U916" s="8"/>
      <c r="V916" s="8"/>
      <c r="W916" s="8"/>
      <c r="X916" s="8"/>
      <c r="Y916" s="8"/>
      <c r="Z916" s="8"/>
    </row>
    <row r="917" spans="1:26" ht="11.25" customHeight="1" x14ac:dyDescent="0.2">
      <c r="A917" s="89"/>
      <c r="B917" s="95"/>
      <c r="C917" s="56"/>
      <c r="D917" s="56"/>
      <c r="E917" s="7"/>
      <c r="F917" s="7"/>
      <c r="G917" s="8"/>
      <c r="H917" s="8"/>
      <c r="I917" s="8"/>
      <c r="J917" s="99"/>
      <c r="K917" s="100"/>
      <c r="L917" s="99"/>
      <c r="M917" s="100"/>
      <c r="N917" s="50"/>
      <c r="O917" s="7"/>
      <c r="P917" s="7"/>
      <c r="Q917" s="8"/>
      <c r="R917" s="8"/>
      <c r="S917" s="8"/>
      <c r="T917" s="8"/>
      <c r="U917" s="8"/>
      <c r="V917" s="8"/>
      <c r="W917" s="8"/>
      <c r="X917" s="8"/>
      <c r="Y917" s="8"/>
      <c r="Z917" s="8"/>
    </row>
    <row r="918" spans="1:26" ht="11.25" customHeight="1" x14ac:dyDescent="0.2">
      <c r="A918" s="89"/>
      <c r="B918" s="95"/>
      <c r="C918" s="56"/>
      <c r="D918" s="56"/>
      <c r="E918" s="7"/>
      <c r="F918" s="7"/>
      <c r="G918" s="8"/>
      <c r="H918" s="8"/>
      <c r="I918" s="8"/>
      <c r="J918" s="99"/>
      <c r="K918" s="100"/>
      <c r="L918" s="99"/>
      <c r="M918" s="100"/>
      <c r="N918" s="50"/>
      <c r="O918" s="7"/>
      <c r="P918" s="7"/>
      <c r="Q918" s="8"/>
      <c r="R918" s="8"/>
      <c r="S918" s="8"/>
      <c r="T918" s="8"/>
      <c r="U918" s="8"/>
      <c r="V918" s="8"/>
      <c r="W918" s="8"/>
      <c r="X918" s="8"/>
      <c r="Y918" s="8"/>
      <c r="Z918" s="8"/>
    </row>
    <row r="919" spans="1:26" ht="11.25" customHeight="1" x14ac:dyDescent="0.2">
      <c r="A919" s="89"/>
      <c r="B919" s="95"/>
      <c r="C919" s="56"/>
      <c r="D919" s="56"/>
      <c r="E919" s="7"/>
      <c r="F919" s="7"/>
      <c r="G919" s="8"/>
      <c r="H919" s="8"/>
      <c r="I919" s="8"/>
      <c r="J919" s="99"/>
      <c r="K919" s="100"/>
      <c r="L919" s="99"/>
      <c r="M919" s="100"/>
      <c r="N919" s="50"/>
      <c r="O919" s="7"/>
      <c r="P919" s="7"/>
      <c r="Q919" s="8"/>
      <c r="R919" s="8"/>
      <c r="S919" s="8"/>
      <c r="T919" s="8"/>
      <c r="U919" s="8"/>
      <c r="V919" s="8"/>
      <c r="W919" s="8"/>
      <c r="X919" s="8"/>
      <c r="Y919" s="8"/>
      <c r="Z919" s="8"/>
    </row>
    <row r="920" spans="1:26" ht="11.25" customHeight="1" x14ac:dyDescent="0.2">
      <c r="A920" s="89"/>
      <c r="B920" s="95"/>
      <c r="C920" s="56"/>
      <c r="D920" s="56"/>
      <c r="E920" s="7"/>
      <c r="F920" s="7"/>
      <c r="G920" s="8"/>
      <c r="H920" s="8"/>
      <c r="I920" s="8"/>
      <c r="J920" s="99"/>
      <c r="K920" s="100"/>
      <c r="L920" s="99"/>
      <c r="M920" s="100"/>
      <c r="N920" s="50"/>
      <c r="O920" s="7"/>
      <c r="P920" s="7"/>
      <c r="Q920" s="8"/>
      <c r="R920" s="8"/>
      <c r="S920" s="8"/>
      <c r="T920" s="8"/>
      <c r="U920" s="8"/>
      <c r="V920" s="8"/>
      <c r="W920" s="8"/>
      <c r="X920" s="8"/>
      <c r="Y920" s="8"/>
      <c r="Z920" s="8"/>
    </row>
    <row r="921" spans="1:26" ht="11.25" customHeight="1" x14ac:dyDescent="0.2">
      <c r="A921" s="89"/>
      <c r="B921" s="95"/>
      <c r="C921" s="56"/>
      <c r="D921" s="56"/>
      <c r="E921" s="7"/>
      <c r="F921" s="7"/>
      <c r="G921" s="8"/>
      <c r="H921" s="8"/>
      <c r="I921" s="8"/>
      <c r="J921" s="99"/>
      <c r="K921" s="100"/>
      <c r="L921" s="99"/>
      <c r="M921" s="100"/>
      <c r="N921" s="50"/>
      <c r="O921" s="7"/>
      <c r="P921" s="7"/>
      <c r="Q921" s="8"/>
      <c r="R921" s="8"/>
      <c r="S921" s="8"/>
      <c r="T921" s="8"/>
      <c r="U921" s="8"/>
      <c r="V921" s="8"/>
      <c r="W921" s="8"/>
      <c r="X921" s="8"/>
      <c r="Y921" s="8"/>
      <c r="Z921" s="8"/>
    </row>
    <row r="922" spans="1:26" ht="11.25" customHeight="1" x14ac:dyDescent="0.2">
      <c r="A922" s="89"/>
      <c r="B922" s="95"/>
      <c r="C922" s="56"/>
      <c r="D922" s="56"/>
      <c r="E922" s="7"/>
      <c r="F922" s="7"/>
      <c r="G922" s="8"/>
      <c r="H922" s="8"/>
      <c r="I922" s="8"/>
      <c r="J922" s="99"/>
      <c r="K922" s="100"/>
      <c r="L922" s="99"/>
      <c r="M922" s="100"/>
      <c r="N922" s="50"/>
      <c r="O922" s="7"/>
      <c r="P922" s="7"/>
      <c r="Q922" s="8"/>
      <c r="R922" s="8"/>
      <c r="S922" s="8"/>
      <c r="T922" s="8"/>
      <c r="U922" s="8"/>
      <c r="V922" s="8"/>
      <c r="W922" s="8"/>
      <c r="X922" s="8"/>
      <c r="Y922" s="8"/>
      <c r="Z922" s="8"/>
    </row>
    <row r="923" spans="1:26" ht="11.25" customHeight="1" x14ac:dyDescent="0.2">
      <c r="A923" s="89"/>
      <c r="B923" s="95"/>
      <c r="C923" s="56"/>
      <c r="D923" s="56"/>
      <c r="E923" s="7"/>
      <c r="F923" s="7"/>
      <c r="G923" s="8"/>
      <c r="H923" s="8"/>
      <c r="I923" s="8"/>
      <c r="J923" s="99"/>
      <c r="K923" s="100"/>
      <c r="L923" s="99"/>
      <c r="M923" s="100"/>
      <c r="N923" s="50"/>
      <c r="O923" s="7"/>
      <c r="P923" s="7"/>
      <c r="Q923" s="8"/>
      <c r="R923" s="8"/>
      <c r="S923" s="8"/>
      <c r="T923" s="8"/>
      <c r="U923" s="8"/>
      <c r="V923" s="8"/>
      <c r="W923" s="8"/>
      <c r="X923" s="8"/>
      <c r="Y923" s="8"/>
      <c r="Z923" s="8"/>
    </row>
    <row r="924" spans="1:26" ht="11.25" customHeight="1" x14ac:dyDescent="0.2">
      <c r="A924" s="89"/>
      <c r="B924" s="95"/>
      <c r="C924" s="56"/>
      <c r="D924" s="56"/>
      <c r="E924" s="7"/>
      <c r="F924" s="7"/>
      <c r="G924" s="8"/>
      <c r="H924" s="8"/>
      <c r="I924" s="8"/>
      <c r="J924" s="99"/>
      <c r="K924" s="100"/>
      <c r="L924" s="99"/>
      <c r="M924" s="100"/>
      <c r="N924" s="50"/>
      <c r="O924" s="7"/>
      <c r="P924" s="7"/>
      <c r="Q924" s="8"/>
      <c r="R924" s="8"/>
      <c r="S924" s="8"/>
      <c r="T924" s="8"/>
      <c r="U924" s="8"/>
      <c r="V924" s="8"/>
      <c r="W924" s="8"/>
      <c r="X924" s="8"/>
      <c r="Y924" s="8"/>
      <c r="Z924" s="8"/>
    </row>
    <row r="925" spans="1:26" ht="11.25" customHeight="1" x14ac:dyDescent="0.2">
      <c r="A925" s="89"/>
      <c r="B925" s="95"/>
      <c r="C925" s="56"/>
      <c r="D925" s="56"/>
      <c r="E925" s="7"/>
      <c r="F925" s="7"/>
      <c r="G925" s="8"/>
      <c r="H925" s="8"/>
      <c r="I925" s="8"/>
      <c r="J925" s="99"/>
      <c r="K925" s="100"/>
      <c r="L925" s="99"/>
      <c r="M925" s="100"/>
      <c r="N925" s="50"/>
      <c r="O925" s="7"/>
      <c r="P925" s="7"/>
      <c r="Q925" s="8"/>
      <c r="R925" s="8"/>
      <c r="S925" s="8"/>
      <c r="T925" s="8"/>
      <c r="U925" s="8"/>
      <c r="V925" s="8"/>
      <c r="W925" s="8"/>
      <c r="X925" s="8"/>
      <c r="Y925" s="8"/>
      <c r="Z925" s="8"/>
    </row>
    <row r="926" spans="1:26" ht="11.25" customHeight="1" x14ac:dyDescent="0.2">
      <c r="A926" s="89"/>
      <c r="B926" s="95"/>
      <c r="C926" s="56"/>
      <c r="D926" s="56"/>
      <c r="E926" s="7"/>
      <c r="F926" s="7"/>
      <c r="G926" s="8"/>
      <c r="H926" s="8"/>
      <c r="I926" s="8"/>
      <c r="J926" s="99"/>
      <c r="K926" s="100"/>
      <c r="L926" s="99"/>
      <c r="M926" s="100"/>
      <c r="N926" s="50"/>
      <c r="O926" s="7"/>
      <c r="P926" s="7"/>
      <c r="Q926" s="8"/>
      <c r="R926" s="8"/>
      <c r="S926" s="8"/>
      <c r="T926" s="8"/>
      <c r="U926" s="8"/>
      <c r="V926" s="8"/>
      <c r="W926" s="8"/>
      <c r="X926" s="8"/>
      <c r="Y926" s="8"/>
      <c r="Z926" s="8"/>
    </row>
    <row r="927" spans="1:26" ht="11.25" customHeight="1" x14ac:dyDescent="0.2">
      <c r="A927" s="89"/>
      <c r="B927" s="95"/>
      <c r="C927" s="56"/>
      <c r="D927" s="56"/>
      <c r="E927" s="7"/>
      <c r="F927" s="7"/>
      <c r="G927" s="8"/>
      <c r="H927" s="8"/>
      <c r="I927" s="8"/>
      <c r="J927" s="99"/>
      <c r="K927" s="100"/>
      <c r="L927" s="99"/>
      <c r="M927" s="100"/>
      <c r="N927" s="50"/>
      <c r="O927" s="7"/>
      <c r="P927" s="7"/>
      <c r="Q927" s="8"/>
      <c r="R927" s="8"/>
      <c r="S927" s="8"/>
      <c r="T927" s="8"/>
      <c r="U927" s="8"/>
      <c r="V927" s="8"/>
      <c r="W927" s="8"/>
      <c r="X927" s="8"/>
      <c r="Y927" s="8"/>
      <c r="Z927" s="8"/>
    </row>
    <row r="928" spans="1:26" ht="11.25" customHeight="1" x14ac:dyDescent="0.2">
      <c r="A928" s="89"/>
      <c r="B928" s="95"/>
      <c r="C928" s="56"/>
      <c r="D928" s="56"/>
      <c r="E928" s="7"/>
      <c r="F928" s="7"/>
      <c r="G928" s="8"/>
      <c r="H928" s="8"/>
      <c r="I928" s="8"/>
      <c r="J928" s="99"/>
      <c r="K928" s="100"/>
      <c r="L928" s="99"/>
      <c r="M928" s="100"/>
      <c r="N928" s="50"/>
      <c r="O928" s="7"/>
      <c r="P928" s="7"/>
      <c r="Q928" s="8"/>
      <c r="R928" s="8"/>
      <c r="S928" s="8"/>
      <c r="T928" s="8"/>
      <c r="U928" s="8"/>
      <c r="V928" s="8"/>
      <c r="W928" s="8"/>
      <c r="X928" s="8"/>
      <c r="Y928" s="8"/>
      <c r="Z928" s="8"/>
    </row>
    <row r="929" spans="1:26" ht="11.25" customHeight="1" x14ac:dyDescent="0.2">
      <c r="A929" s="89"/>
      <c r="B929" s="95"/>
      <c r="C929" s="56"/>
      <c r="D929" s="56"/>
      <c r="E929" s="7"/>
      <c r="F929" s="7"/>
      <c r="G929" s="8"/>
      <c r="H929" s="8"/>
      <c r="I929" s="8"/>
      <c r="J929" s="99"/>
      <c r="K929" s="100"/>
      <c r="L929" s="99"/>
      <c r="M929" s="100"/>
      <c r="N929" s="50"/>
      <c r="O929" s="7"/>
      <c r="P929" s="7"/>
      <c r="Q929" s="8"/>
      <c r="R929" s="8"/>
      <c r="S929" s="8"/>
      <c r="T929" s="8"/>
      <c r="U929" s="8"/>
      <c r="V929" s="8"/>
      <c r="W929" s="8"/>
      <c r="X929" s="8"/>
      <c r="Y929" s="8"/>
      <c r="Z929" s="8"/>
    </row>
    <row r="930" spans="1:26" ht="11.25" customHeight="1" x14ac:dyDescent="0.2">
      <c r="A930" s="89"/>
      <c r="B930" s="95"/>
      <c r="C930" s="56"/>
      <c r="D930" s="56"/>
      <c r="E930" s="7"/>
      <c r="F930" s="7"/>
      <c r="G930" s="8"/>
      <c r="H930" s="8"/>
      <c r="I930" s="8"/>
      <c r="J930" s="99"/>
      <c r="K930" s="100"/>
      <c r="L930" s="99"/>
      <c r="M930" s="100"/>
      <c r="N930" s="50"/>
      <c r="O930" s="7"/>
      <c r="P930" s="7"/>
      <c r="Q930" s="8"/>
      <c r="R930" s="8"/>
      <c r="S930" s="8"/>
      <c r="T930" s="8"/>
      <c r="U930" s="8"/>
      <c r="V930" s="8"/>
      <c r="W930" s="8"/>
      <c r="X930" s="8"/>
      <c r="Y930" s="8"/>
      <c r="Z930" s="8"/>
    </row>
    <row r="931" spans="1:26" ht="11.25" customHeight="1" x14ac:dyDescent="0.2">
      <c r="A931" s="89"/>
      <c r="B931" s="95"/>
      <c r="C931" s="56"/>
      <c r="D931" s="56"/>
      <c r="E931" s="7"/>
      <c r="F931" s="7"/>
      <c r="G931" s="8"/>
      <c r="H931" s="8"/>
      <c r="I931" s="8"/>
      <c r="J931" s="99"/>
      <c r="K931" s="100"/>
      <c r="L931" s="99"/>
      <c r="M931" s="100"/>
      <c r="N931" s="50"/>
      <c r="O931" s="7"/>
      <c r="P931" s="7"/>
      <c r="Q931" s="8"/>
      <c r="R931" s="8"/>
      <c r="S931" s="8"/>
      <c r="T931" s="8"/>
      <c r="U931" s="8"/>
      <c r="V931" s="8"/>
      <c r="W931" s="8"/>
      <c r="X931" s="8"/>
      <c r="Y931" s="8"/>
      <c r="Z931" s="8"/>
    </row>
    <row r="932" spans="1:26" ht="11.25" customHeight="1" x14ac:dyDescent="0.2">
      <c r="A932" s="89"/>
      <c r="B932" s="95"/>
      <c r="C932" s="56"/>
      <c r="D932" s="56"/>
      <c r="E932" s="7"/>
      <c r="F932" s="7"/>
      <c r="G932" s="8"/>
      <c r="H932" s="8"/>
      <c r="I932" s="8"/>
      <c r="J932" s="99"/>
      <c r="K932" s="100"/>
      <c r="L932" s="99"/>
      <c r="M932" s="100"/>
      <c r="N932" s="50"/>
      <c r="O932" s="7"/>
      <c r="P932" s="7"/>
      <c r="Q932" s="8"/>
      <c r="R932" s="8"/>
      <c r="S932" s="8"/>
      <c r="T932" s="8"/>
      <c r="U932" s="8"/>
      <c r="V932" s="8"/>
      <c r="W932" s="8"/>
      <c r="X932" s="8"/>
      <c r="Y932" s="8"/>
      <c r="Z932" s="8"/>
    </row>
    <row r="933" spans="1:26" ht="11.25" customHeight="1" x14ac:dyDescent="0.2">
      <c r="A933" s="89"/>
      <c r="B933" s="95"/>
      <c r="C933" s="56"/>
      <c r="D933" s="56"/>
      <c r="E933" s="7"/>
      <c r="F933" s="7"/>
      <c r="G933" s="8"/>
      <c r="H933" s="8"/>
      <c r="I933" s="8"/>
      <c r="J933" s="99"/>
      <c r="K933" s="100"/>
      <c r="L933" s="99"/>
      <c r="M933" s="100"/>
      <c r="N933" s="50"/>
      <c r="O933" s="7"/>
      <c r="P933" s="7"/>
      <c r="Q933" s="8"/>
      <c r="R933" s="8"/>
      <c r="S933" s="8"/>
      <c r="T933" s="8"/>
      <c r="U933" s="8"/>
      <c r="V933" s="8"/>
      <c r="W933" s="8"/>
      <c r="X933" s="8"/>
      <c r="Y933" s="8"/>
      <c r="Z933" s="8"/>
    </row>
    <row r="934" spans="1:26" ht="11.25" customHeight="1" x14ac:dyDescent="0.2">
      <c r="A934" s="89"/>
      <c r="B934" s="95"/>
      <c r="C934" s="56"/>
      <c r="D934" s="56"/>
      <c r="E934" s="7"/>
      <c r="F934" s="7"/>
      <c r="G934" s="8"/>
      <c r="H934" s="8"/>
      <c r="I934" s="8"/>
      <c r="J934" s="99"/>
      <c r="K934" s="100"/>
      <c r="L934" s="99"/>
      <c r="M934" s="100"/>
      <c r="N934" s="50"/>
      <c r="O934" s="7"/>
      <c r="P934" s="7"/>
      <c r="Q934" s="8"/>
      <c r="R934" s="8"/>
      <c r="S934" s="8"/>
      <c r="T934" s="8"/>
      <c r="U934" s="8"/>
      <c r="V934" s="8"/>
      <c r="W934" s="8"/>
      <c r="X934" s="8"/>
      <c r="Y934" s="8"/>
      <c r="Z934" s="8"/>
    </row>
    <row r="935" spans="1:26" ht="11.25" customHeight="1" x14ac:dyDescent="0.2">
      <c r="A935" s="89"/>
      <c r="B935" s="95"/>
      <c r="C935" s="56"/>
      <c r="D935" s="56"/>
      <c r="E935" s="7"/>
      <c r="F935" s="7"/>
      <c r="G935" s="8"/>
      <c r="H935" s="8"/>
      <c r="I935" s="8"/>
      <c r="J935" s="99"/>
      <c r="K935" s="100"/>
      <c r="L935" s="99"/>
      <c r="M935" s="100"/>
      <c r="N935" s="50"/>
      <c r="O935" s="7"/>
      <c r="P935" s="7"/>
      <c r="Q935" s="8"/>
      <c r="R935" s="8"/>
      <c r="S935" s="8"/>
      <c r="T935" s="8"/>
      <c r="U935" s="8"/>
      <c r="V935" s="8"/>
      <c r="W935" s="8"/>
      <c r="X935" s="8"/>
      <c r="Y935" s="8"/>
      <c r="Z935" s="8"/>
    </row>
    <row r="936" spans="1:26" ht="11.25" customHeight="1" x14ac:dyDescent="0.2">
      <c r="A936" s="89"/>
      <c r="B936" s="95"/>
      <c r="C936" s="56"/>
      <c r="D936" s="56"/>
      <c r="E936" s="7"/>
      <c r="F936" s="7"/>
      <c r="G936" s="8"/>
      <c r="H936" s="8"/>
      <c r="I936" s="8"/>
      <c r="J936" s="99"/>
      <c r="K936" s="100"/>
      <c r="L936" s="99"/>
      <c r="M936" s="100"/>
      <c r="N936" s="50"/>
      <c r="O936" s="7"/>
      <c r="P936" s="7"/>
      <c r="Q936" s="8"/>
      <c r="R936" s="8"/>
      <c r="S936" s="8"/>
      <c r="T936" s="8"/>
      <c r="U936" s="8"/>
      <c r="V936" s="8"/>
      <c r="W936" s="8"/>
      <c r="X936" s="8"/>
      <c r="Y936" s="8"/>
      <c r="Z936" s="8"/>
    </row>
    <row r="937" spans="1:26" ht="11.25" customHeight="1" x14ac:dyDescent="0.2">
      <c r="A937" s="89"/>
      <c r="B937" s="95"/>
      <c r="C937" s="56"/>
      <c r="D937" s="56"/>
      <c r="E937" s="7"/>
      <c r="F937" s="7"/>
      <c r="G937" s="8"/>
      <c r="H937" s="8"/>
      <c r="I937" s="8"/>
      <c r="J937" s="99"/>
      <c r="K937" s="100"/>
      <c r="L937" s="99"/>
      <c r="M937" s="100"/>
      <c r="N937" s="50"/>
      <c r="O937" s="7"/>
      <c r="P937" s="7"/>
      <c r="Q937" s="8"/>
      <c r="R937" s="8"/>
      <c r="S937" s="8"/>
      <c r="T937" s="8"/>
      <c r="U937" s="8"/>
      <c r="V937" s="8"/>
      <c r="W937" s="8"/>
      <c r="X937" s="8"/>
      <c r="Y937" s="8"/>
      <c r="Z937" s="8"/>
    </row>
    <row r="938" spans="1:26" ht="11.25" customHeight="1" x14ac:dyDescent="0.2">
      <c r="A938" s="89"/>
      <c r="B938" s="95"/>
      <c r="C938" s="56"/>
      <c r="D938" s="56"/>
      <c r="E938" s="7"/>
      <c r="F938" s="7"/>
      <c r="G938" s="8"/>
      <c r="H938" s="8"/>
      <c r="I938" s="8"/>
      <c r="J938" s="99"/>
      <c r="K938" s="100"/>
      <c r="L938" s="99"/>
      <c r="M938" s="100"/>
      <c r="N938" s="50"/>
      <c r="O938" s="7"/>
      <c r="P938" s="7"/>
      <c r="Q938" s="8"/>
      <c r="R938" s="8"/>
      <c r="S938" s="8"/>
      <c r="T938" s="8"/>
      <c r="U938" s="8"/>
      <c r="V938" s="8"/>
      <c r="W938" s="8"/>
      <c r="X938" s="8"/>
      <c r="Y938" s="8"/>
      <c r="Z938" s="8"/>
    </row>
    <row r="939" spans="1:26" ht="11.25" customHeight="1" x14ac:dyDescent="0.2">
      <c r="A939" s="89"/>
      <c r="B939" s="95"/>
      <c r="C939" s="56"/>
      <c r="D939" s="56"/>
      <c r="E939" s="7"/>
      <c r="F939" s="7"/>
      <c r="G939" s="8"/>
      <c r="H939" s="8"/>
      <c r="I939" s="8"/>
      <c r="J939" s="99"/>
      <c r="K939" s="100"/>
      <c r="L939" s="99"/>
      <c r="M939" s="100"/>
      <c r="N939" s="50"/>
      <c r="O939" s="7"/>
      <c r="P939" s="7"/>
      <c r="Q939" s="8"/>
      <c r="R939" s="8"/>
      <c r="S939" s="8"/>
      <c r="T939" s="8"/>
      <c r="U939" s="8"/>
      <c r="V939" s="8"/>
      <c r="W939" s="8"/>
      <c r="X939" s="8"/>
      <c r="Y939" s="8"/>
      <c r="Z939" s="8"/>
    </row>
    <row r="940" spans="1:26" ht="11.25" customHeight="1" x14ac:dyDescent="0.2">
      <c r="A940" s="89"/>
      <c r="B940" s="95"/>
      <c r="C940" s="56"/>
      <c r="D940" s="56"/>
      <c r="E940" s="7"/>
      <c r="F940" s="7"/>
      <c r="G940" s="8"/>
      <c r="H940" s="8"/>
      <c r="I940" s="8"/>
      <c r="J940" s="99"/>
      <c r="K940" s="100"/>
      <c r="L940" s="99"/>
      <c r="M940" s="100"/>
      <c r="N940" s="50"/>
      <c r="O940" s="7"/>
      <c r="P940" s="7"/>
      <c r="Q940" s="8"/>
      <c r="R940" s="8"/>
      <c r="S940" s="8"/>
      <c r="T940" s="8"/>
      <c r="U940" s="8"/>
      <c r="V940" s="8"/>
      <c r="W940" s="8"/>
      <c r="X940" s="8"/>
      <c r="Y940" s="8"/>
      <c r="Z940" s="8"/>
    </row>
    <row r="941" spans="1:26" ht="11.25" customHeight="1" x14ac:dyDescent="0.2">
      <c r="A941" s="89"/>
      <c r="B941" s="95"/>
      <c r="C941" s="56"/>
      <c r="D941" s="56"/>
      <c r="E941" s="7"/>
      <c r="F941" s="7"/>
      <c r="G941" s="8"/>
      <c r="H941" s="8"/>
      <c r="I941" s="8"/>
      <c r="J941" s="99"/>
      <c r="K941" s="100"/>
      <c r="L941" s="99"/>
      <c r="M941" s="100"/>
      <c r="N941" s="50"/>
      <c r="O941" s="7"/>
      <c r="P941" s="7"/>
      <c r="Q941" s="8"/>
      <c r="R941" s="8"/>
      <c r="S941" s="8"/>
      <c r="T941" s="8"/>
      <c r="U941" s="8"/>
      <c r="V941" s="8"/>
      <c r="W941" s="8"/>
      <c r="X941" s="8"/>
      <c r="Y941" s="8"/>
      <c r="Z941" s="8"/>
    </row>
    <row r="942" spans="1:26" ht="11.25" customHeight="1" x14ac:dyDescent="0.2">
      <c r="A942" s="89"/>
      <c r="B942" s="95"/>
      <c r="C942" s="56"/>
      <c r="D942" s="56"/>
      <c r="E942" s="7"/>
      <c r="F942" s="7"/>
      <c r="G942" s="8"/>
      <c r="H942" s="8"/>
      <c r="I942" s="8"/>
      <c r="J942" s="99"/>
      <c r="K942" s="100"/>
      <c r="L942" s="99"/>
      <c r="M942" s="100"/>
      <c r="N942" s="50"/>
      <c r="O942" s="7"/>
      <c r="P942" s="7"/>
      <c r="Q942" s="8"/>
      <c r="R942" s="8"/>
      <c r="S942" s="8"/>
      <c r="T942" s="8"/>
      <c r="U942" s="8"/>
      <c r="V942" s="8"/>
      <c r="W942" s="8"/>
      <c r="X942" s="8"/>
      <c r="Y942" s="8"/>
      <c r="Z942" s="8"/>
    </row>
    <row r="943" spans="1:26" ht="11.25" customHeight="1" x14ac:dyDescent="0.2">
      <c r="A943" s="89"/>
      <c r="B943" s="95"/>
      <c r="C943" s="56"/>
      <c r="D943" s="56"/>
      <c r="E943" s="7"/>
      <c r="F943" s="7"/>
      <c r="G943" s="8"/>
      <c r="H943" s="8"/>
      <c r="I943" s="8"/>
      <c r="J943" s="99"/>
      <c r="K943" s="100"/>
      <c r="L943" s="99"/>
      <c r="M943" s="100"/>
      <c r="N943" s="50"/>
      <c r="O943" s="7"/>
      <c r="P943" s="7"/>
      <c r="Q943" s="8"/>
      <c r="R943" s="8"/>
      <c r="S943" s="8"/>
      <c r="T943" s="8"/>
      <c r="U943" s="8"/>
      <c r="V943" s="8"/>
      <c r="W943" s="8"/>
      <c r="X943" s="8"/>
      <c r="Y943" s="8"/>
      <c r="Z943" s="8"/>
    </row>
    <row r="944" spans="1:26" ht="11.25" customHeight="1" x14ac:dyDescent="0.2">
      <c r="A944" s="89"/>
      <c r="B944" s="95"/>
      <c r="C944" s="56"/>
      <c r="D944" s="56"/>
      <c r="E944" s="7"/>
      <c r="F944" s="7"/>
      <c r="G944" s="8"/>
      <c r="H944" s="8"/>
      <c r="I944" s="8"/>
      <c r="J944" s="99"/>
      <c r="K944" s="100"/>
      <c r="L944" s="99"/>
      <c r="M944" s="100"/>
      <c r="N944" s="50"/>
      <c r="O944" s="7"/>
      <c r="P944" s="7"/>
      <c r="Q944" s="8"/>
      <c r="R944" s="8"/>
      <c r="S944" s="8"/>
      <c r="T944" s="8"/>
      <c r="U944" s="8"/>
      <c r="V944" s="8"/>
      <c r="W944" s="8"/>
      <c r="X944" s="8"/>
      <c r="Y944" s="8"/>
      <c r="Z944" s="8"/>
    </row>
    <row r="945" spans="1:26" ht="11.25" customHeight="1" x14ac:dyDescent="0.2">
      <c r="A945" s="89"/>
      <c r="B945" s="95"/>
      <c r="C945" s="56"/>
      <c r="D945" s="56"/>
      <c r="E945" s="7"/>
      <c r="F945" s="7"/>
      <c r="G945" s="8"/>
      <c r="H945" s="8"/>
      <c r="I945" s="8"/>
      <c r="J945" s="99"/>
      <c r="K945" s="100"/>
      <c r="L945" s="99"/>
      <c r="M945" s="100"/>
      <c r="N945" s="50"/>
      <c r="O945" s="7"/>
      <c r="P945" s="7"/>
      <c r="Q945" s="8"/>
      <c r="R945" s="8"/>
      <c r="S945" s="8"/>
      <c r="T945" s="8"/>
      <c r="U945" s="8"/>
      <c r="V945" s="8"/>
      <c r="W945" s="8"/>
      <c r="X945" s="8"/>
      <c r="Y945" s="8"/>
      <c r="Z945" s="8"/>
    </row>
    <row r="946" spans="1:26" ht="11.25" customHeight="1" x14ac:dyDescent="0.2">
      <c r="A946" s="89"/>
      <c r="B946" s="95"/>
      <c r="C946" s="56"/>
      <c r="D946" s="56"/>
      <c r="E946" s="7"/>
      <c r="F946" s="7"/>
      <c r="G946" s="8"/>
      <c r="H946" s="8"/>
      <c r="I946" s="8"/>
      <c r="J946" s="99"/>
      <c r="K946" s="100"/>
      <c r="L946" s="99"/>
      <c r="M946" s="100"/>
      <c r="N946" s="50"/>
      <c r="O946" s="7"/>
      <c r="P946" s="7"/>
      <c r="Q946" s="8"/>
      <c r="R946" s="8"/>
      <c r="S946" s="8"/>
      <c r="T946" s="8"/>
      <c r="U946" s="8"/>
      <c r="V946" s="8"/>
      <c r="W946" s="8"/>
      <c r="X946" s="8"/>
      <c r="Y946" s="8"/>
      <c r="Z946" s="8"/>
    </row>
    <row r="947" spans="1:26" ht="11.25" customHeight="1" x14ac:dyDescent="0.2">
      <c r="A947" s="89"/>
      <c r="B947" s="95"/>
      <c r="C947" s="56"/>
      <c r="D947" s="56"/>
      <c r="E947" s="7"/>
      <c r="F947" s="7"/>
      <c r="G947" s="8"/>
      <c r="H947" s="8"/>
      <c r="I947" s="8"/>
      <c r="J947" s="99"/>
      <c r="K947" s="100"/>
      <c r="L947" s="99"/>
      <c r="M947" s="100"/>
      <c r="N947" s="50"/>
      <c r="O947" s="7"/>
      <c r="P947" s="7"/>
      <c r="Q947" s="8"/>
      <c r="R947" s="8"/>
      <c r="S947" s="8"/>
      <c r="T947" s="8"/>
      <c r="U947" s="8"/>
      <c r="V947" s="8"/>
      <c r="W947" s="8"/>
      <c r="X947" s="8"/>
      <c r="Y947" s="8"/>
      <c r="Z947" s="8"/>
    </row>
    <row r="948" spans="1:26" ht="11.25" customHeight="1" x14ac:dyDescent="0.2">
      <c r="A948" s="89"/>
      <c r="B948" s="95"/>
      <c r="C948" s="56"/>
      <c r="D948" s="56"/>
      <c r="E948" s="7"/>
      <c r="F948" s="7"/>
      <c r="G948" s="8"/>
      <c r="H948" s="8"/>
      <c r="I948" s="8"/>
      <c r="J948" s="99"/>
      <c r="K948" s="100"/>
      <c r="L948" s="99"/>
      <c r="M948" s="100"/>
      <c r="N948" s="50"/>
      <c r="O948" s="7"/>
      <c r="P948" s="7"/>
      <c r="Q948" s="8"/>
      <c r="R948" s="8"/>
      <c r="S948" s="8"/>
      <c r="T948" s="8"/>
      <c r="U948" s="8"/>
      <c r="V948" s="8"/>
      <c r="W948" s="8"/>
      <c r="X948" s="8"/>
      <c r="Y948" s="8"/>
      <c r="Z948" s="8"/>
    </row>
    <row r="949" spans="1:26" ht="11.25" customHeight="1" x14ac:dyDescent="0.2">
      <c r="A949" s="89"/>
      <c r="B949" s="95"/>
      <c r="C949" s="56"/>
      <c r="D949" s="56"/>
      <c r="E949" s="7"/>
      <c r="F949" s="7"/>
      <c r="G949" s="8"/>
      <c r="H949" s="8"/>
      <c r="I949" s="8"/>
      <c r="J949" s="99"/>
      <c r="K949" s="100"/>
      <c r="L949" s="99"/>
      <c r="M949" s="100"/>
      <c r="N949" s="50"/>
      <c r="O949" s="7"/>
      <c r="P949" s="7"/>
      <c r="Q949" s="8"/>
      <c r="R949" s="8"/>
      <c r="S949" s="8"/>
      <c r="T949" s="8"/>
      <c r="U949" s="8"/>
      <c r="V949" s="8"/>
      <c r="W949" s="8"/>
      <c r="X949" s="8"/>
      <c r="Y949" s="8"/>
      <c r="Z949" s="8"/>
    </row>
    <row r="950" spans="1:26" ht="11.25" customHeight="1" x14ac:dyDescent="0.2">
      <c r="A950" s="89"/>
      <c r="B950" s="95"/>
      <c r="C950" s="56"/>
      <c r="D950" s="56"/>
      <c r="E950" s="7"/>
      <c r="F950" s="7"/>
      <c r="G950" s="8"/>
      <c r="H950" s="8"/>
      <c r="I950" s="8"/>
      <c r="J950" s="99"/>
      <c r="K950" s="100"/>
      <c r="L950" s="99"/>
      <c r="M950" s="100"/>
      <c r="N950" s="50"/>
      <c r="O950" s="7"/>
      <c r="P950" s="7"/>
      <c r="Q950" s="8"/>
      <c r="R950" s="8"/>
      <c r="S950" s="8"/>
      <c r="T950" s="8"/>
      <c r="U950" s="8"/>
      <c r="V950" s="8"/>
      <c r="W950" s="8"/>
      <c r="X950" s="8"/>
      <c r="Y950" s="8"/>
      <c r="Z950" s="8"/>
    </row>
    <row r="951" spans="1:26" ht="11.25" customHeight="1" x14ac:dyDescent="0.2">
      <c r="A951" s="89"/>
      <c r="B951" s="95"/>
      <c r="C951" s="56"/>
      <c r="D951" s="56"/>
      <c r="E951" s="7"/>
      <c r="F951" s="7"/>
      <c r="G951" s="8"/>
      <c r="H951" s="8"/>
      <c r="I951" s="8"/>
      <c r="J951" s="99"/>
      <c r="K951" s="100"/>
      <c r="L951" s="99"/>
      <c r="M951" s="100"/>
      <c r="N951" s="50"/>
      <c r="O951" s="7"/>
      <c r="P951" s="7"/>
      <c r="Q951" s="8"/>
      <c r="R951" s="8"/>
      <c r="S951" s="8"/>
      <c r="T951" s="8"/>
      <c r="U951" s="8"/>
      <c r="V951" s="8"/>
      <c r="W951" s="8"/>
      <c r="X951" s="8"/>
      <c r="Y951" s="8"/>
      <c r="Z951" s="8"/>
    </row>
    <row r="952" spans="1:26" ht="11.25" customHeight="1" x14ac:dyDescent="0.2">
      <c r="A952" s="89"/>
      <c r="B952" s="95"/>
      <c r="C952" s="56"/>
      <c r="D952" s="56"/>
      <c r="E952" s="7"/>
      <c r="F952" s="7"/>
      <c r="G952" s="8"/>
      <c r="H952" s="8"/>
      <c r="I952" s="8"/>
      <c r="J952" s="99"/>
      <c r="K952" s="100"/>
      <c r="L952" s="99"/>
      <c r="M952" s="100"/>
      <c r="N952" s="50"/>
      <c r="O952" s="7"/>
      <c r="P952" s="7"/>
      <c r="Q952" s="8"/>
      <c r="R952" s="8"/>
      <c r="S952" s="8"/>
      <c r="T952" s="8"/>
      <c r="U952" s="8"/>
      <c r="V952" s="8"/>
      <c r="W952" s="8"/>
      <c r="X952" s="8"/>
      <c r="Y952" s="8"/>
      <c r="Z952" s="8"/>
    </row>
    <row r="953" spans="1:26" ht="11.25" customHeight="1" x14ac:dyDescent="0.2">
      <c r="A953" s="89"/>
      <c r="B953" s="95"/>
      <c r="C953" s="56"/>
      <c r="D953" s="56"/>
      <c r="E953" s="7"/>
      <c r="F953" s="7"/>
      <c r="G953" s="8"/>
      <c r="H953" s="8"/>
      <c r="I953" s="8"/>
      <c r="J953" s="99"/>
      <c r="K953" s="100"/>
      <c r="L953" s="99"/>
      <c r="M953" s="100"/>
      <c r="N953" s="50"/>
      <c r="O953" s="7"/>
      <c r="P953" s="7"/>
      <c r="Q953" s="8"/>
      <c r="R953" s="8"/>
      <c r="S953" s="8"/>
      <c r="T953" s="8"/>
      <c r="U953" s="8"/>
      <c r="V953" s="8"/>
      <c r="W953" s="8"/>
      <c r="X953" s="8"/>
      <c r="Y953" s="8"/>
      <c r="Z953" s="8"/>
    </row>
    <row r="954" spans="1:26" ht="11.25" customHeight="1" x14ac:dyDescent="0.2">
      <c r="A954" s="89"/>
      <c r="B954" s="95"/>
      <c r="C954" s="56"/>
      <c r="D954" s="56"/>
      <c r="E954" s="7"/>
      <c r="F954" s="7"/>
      <c r="G954" s="8"/>
      <c r="H954" s="8"/>
      <c r="I954" s="8"/>
      <c r="J954" s="99"/>
      <c r="K954" s="100"/>
      <c r="L954" s="99"/>
      <c r="M954" s="100"/>
      <c r="N954" s="50"/>
      <c r="O954" s="7"/>
      <c r="P954" s="7"/>
      <c r="Q954" s="8"/>
      <c r="R954" s="8"/>
      <c r="S954" s="8"/>
      <c r="T954" s="8"/>
      <c r="U954" s="8"/>
      <c r="V954" s="8"/>
      <c r="W954" s="8"/>
      <c r="X954" s="8"/>
      <c r="Y954" s="8"/>
      <c r="Z954" s="8"/>
    </row>
    <row r="955" spans="1:26" ht="11.25" customHeight="1" x14ac:dyDescent="0.2">
      <c r="A955" s="89"/>
      <c r="B955" s="95"/>
      <c r="C955" s="56"/>
      <c r="D955" s="56"/>
      <c r="E955" s="7"/>
      <c r="F955" s="7"/>
      <c r="G955" s="8"/>
      <c r="H955" s="8"/>
      <c r="I955" s="8"/>
      <c r="J955" s="99"/>
      <c r="K955" s="100"/>
      <c r="L955" s="99"/>
      <c r="M955" s="100"/>
      <c r="N955" s="50"/>
      <c r="O955" s="7"/>
      <c r="P955" s="7"/>
      <c r="Q955" s="8"/>
      <c r="R955" s="8"/>
      <c r="S955" s="8"/>
      <c r="T955" s="8"/>
      <c r="U955" s="8"/>
      <c r="V955" s="8"/>
      <c r="W955" s="8"/>
      <c r="X955" s="8"/>
      <c r="Y955" s="8"/>
      <c r="Z955" s="8"/>
    </row>
    <row r="956" spans="1:26" ht="11.25" customHeight="1" x14ac:dyDescent="0.2">
      <c r="A956" s="89"/>
      <c r="B956" s="95"/>
      <c r="C956" s="56"/>
      <c r="D956" s="56"/>
      <c r="E956" s="7"/>
      <c r="F956" s="7"/>
      <c r="G956" s="8"/>
      <c r="H956" s="8"/>
      <c r="I956" s="8"/>
      <c r="J956" s="99"/>
      <c r="K956" s="100"/>
      <c r="L956" s="99"/>
      <c r="M956" s="100"/>
      <c r="N956" s="50"/>
      <c r="O956" s="7"/>
      <c r="P956" s="7"/>
      <c r="Q956" s="8"/>
      <c r="R956" s="8"/>
      <c r="S956" s="8"/>
      <c r="T956" s="8"/>
      <c r="U956" s="8"/>
      <c r="V956" s="8"/>
      <c r="W956" s="8"/>
      <c r="X956" s="8"/>
      <c r="Y956" s="8"/>
      <c r="Z956" s="8"/>
    </row>
    <row r="957" spans="1:26" ht="11.25" customHeight="1" x14ac:dyDescent="0.2">
      <c r="A957" s="89"/>
      <c r="B957" s="95"/>
      <c r="C957" s="56"/>
      <c r="D957" s="56"/>
      <c r="E957" s="7"/>
      <c r="F957" s="7"/>
      <c r="G957" s="8"/>
      <c r="H957" s="8"/>
      <c r="I957" s="8"/>
      <c r="J957" s="99"/>
      <c r="K957" s="100"/>
      <c r="L957" s="99"/>
      <c r="M957" s="100"/>
      <c r="N957" s="50"/>
      <c r="O957" s="7"/>
      <c r="P957" s="7"/>
      <c r="Q957" s="8"/>
      <c r="R957" s="8"/>
      <c r="S957" s="8"/>
      <c r="T957" s="8"/>
      <c r="U957" s="8"/>
      <c r="V957" s="8"/>
      <c r="W957" s="8"/>
      <c r="X957" s="8"/>
      <c r="Y957" s="8"/>
      <c r="Z957" s="8"/>
    </row>
    <row r="958" spans="1:26" ht="11.25" customHeight="1" x14ac:dyDescent="0.2">
      <c r="A958" s="89"/>
      <c r="B958" s="95"/>
      <c r="C958" s="56"/>
      <c r="D958" s="56"/>
      <c r="E958" s="7"/>
      <c r="F958" s="7"/>
      <c r="G958" s="8"/>
      <c r="H958" s="8"/>
      <c r="I958" s="8"/>
      <c r="J958" s="99"/>
      <c r="K958" s="100"/>
      <c r="L958" s="99"/>
      <c r="M958" s="100"/>
      <c r="N958" s="50"/>
      <c r="O958" s="7"/>
      <c r="P958" s="7"/>
      <c r="Q958" s="8"/>
      <c r="R958" s="8"/>
      <c r="S958" s="8"/>
      <c r="T958" s="8"/>
      <c r="U958" s="8"/>
      <c r="V958" s="8"/>
      <c r="W958" s="8"/>
      <c r="X958" s="8"/>
      <c r="Y958" s="8"/>
      <c r="Z958" s="8"/>
    </row>
    <row r="959" spans="1:26" ht="11.25" customHeight="1" x14ac:dyDescent="0.2">
      <c r="A959" s="89"/>
      <c r="B959" s="95"/>
      <c r="C959" s="56"/>
      <c r="D959" s="56"/>
      <c r="E959" s="7"/>
      <c r="F959" s="7"/>
      <c r="G959" s="8"/>
      <c r="H959" s="8"/>
      <c r="I959" s="8"/>
      <c r="J959" s="99"/>
      <c r="K959" s="100"/>
      <c r="L959" s="99"/>
      <c r="M959" s="100"/>
      <c r="N959" s="50"/>
      <c r="O959" s="7"/>
      <c r="P959" s="7"/>
      <c r="Q959" s="8"/>
      <c r="R959" s="8"/>
      <c r="S959" s="8"/>
      <c r="T959" s="8"/>
      <c r="U959" s="8"/>
      <c r="V959" s="8"/>
      <c r="W959" s="8"/>
      <c r="X959" s="8"/>
      <c r="Y959" s="8"/>
      <c r="Z959" s="8"/>
    </row>
    <row r="960" spans="1:26" ht="11.25" customHeight="1" x14ac:dyDescent="0.2">
      <c r="A960" s="89"/>
      <c r="B960" s="95"/>
      <c r="C960" s="56"/>
      <c r="D960" s="56"/>
      <c r="E960" s="7"/>
      <c r="F960" s="7"/>
      <c r="G960" s="8"/>
      <c r="H960" s="8"/>
      <c r="I960" s="8"/>
      <c r="J960" s="99"/>
      <c r="K960" s="100"/>
      <c r="L960" s="99"/>
      <c r="M960" s="100"/>
      <c r="N960" s="50"/>
      <c r="O960" s="7"/>
      <c r="P960" s="7"/>
      <c r="Q960" s="8"/>
      <c r="R960" s="8"/>
      <c r="S960" s="8"/>
      <c r="T960" s="8"/>
      <c r="U960" s="8"/>
      <c r="V960" s="8"/>
      <c r="W960" s="8"/>
      <c r="X960" s="8"/>
      <c r="Y960" s="8"/>
      <c r="Z960" s="8"/>
    </row>
    <row r="961" spans="1:26" ht="11.25" customHeight="1" x14ac:dyDescent="0.2">
      <c r="A961" s="89"/>
      <c r="B961" s="95"/>
      <c r="C961" s="56"/>
      <c r="D961" s="56"/>
      <c r="E961" s="7"/>
      <c r="F961" s="7"/>
      <c r="G961" s="8"/>
      <c r="H961" s="8"/>
      <c r="I961" s="8"/>
      <c r="J961" s="99"/>
      <c r="K961" s="100"/>
      <c r="L961" s="99"/>
      <c r="M961" s="100"/>
      <c r="N961" s="50"/>
      <c r="O961" s="7"/>
      <c r="P961" s="7"/>
      <c r="Q961" s="8"/>
      <c r="R961" s="8"/>
      <c r="S961" s="8"/>
      <c r="T961" s="8"/>
      <c r="U961" s="8"/>
      <c r="V961" s="8"/>
      <c r="W961" s="8"/>
      <c r="X961" s="8"/>
      <c r="Y961" s="8"/>
      <c r="Z961" s="8"/>
    </row>
    <row r="962" spans="1:26" ht="11.25" customHeight="1" x14ac:dyDescent="0.2">
      <c r="A962" s="89"/>
      <c r="B962" s="95"/>
      <c r="C962" s="56"/>
      <c r="D962" s="56"/>
      <c r="E962" s="7"/>
      <c r="F962" s="7"/>
      <c r="G962" s="8"/>
      <c r="H962" s="8"/>
      <c r="I962" s="8"/>
      <c r="J962" s="99"/>
      <c r="K962" s="100"/>
      <c r="L962" s="99"/>
      <c r="M962" s="100"/>
      <c r="N962" s="50"/>
      <c r="O962" s="7"/>
      <c r="P962" s="7"/>
      <c r="Q962" s="8"/>
      <c r="R962" s="8"/>
      <c r="S962" s="8"/>
      <c r="T962" s="8"/>
      <c r="U962" s="8"/>
      <c r="V962" s="8"/>
      <c r="W962" s="8"/>
      <c r="X962" s="8"/>
      <c r="Y962" s="8"/>
      <c r="Z962" s="8"/>
    </row>
    <row r="963" spans="1:26" ht="11.25" customHeight="1" x14ac:dyDescent="0.2">
      <c r="A963" s="89"/>
      <c r="B963" s="95"/>
      <c r="C963" s="56"/>
      <c r="D963" s="56"/>
      <c r="E963" s="7"/>
      <c r="F963" s="7"/>
      <c r="G963" s="8"/>
      <c r="H963" s="8"/>
      <c r="I963" s="8"/>
      <c r="J963" s="99"/>
      <c r="K963" s="100"/>
      <c r="L963" s="99"/>
      <c r="M963" s="100"/>
      <c r="N963" s="50"/>
      <c r="O963" s="7"/>
      <c r="P963" s="7"/>
      <c r="Q963" s="8"/>
      <c r="R963" s="8"/>
      <c r="S963" s="8"/>
      <c r="T963" s="8"/>
      <c r="U963" s="8"/>
      <c r="V963" s="8"/>
      <c r="W963" s="8"/>
      <c r="X963" s="8"/>
      <c r="Y963" s="8"/>
      <c r="Z963" s="8"/>
    </row>
    <row r="964" spans="1:26" ht="11.25" customHeight="1" x14ac:dyDescent="0.2">
      <c r="A964" s="89"/>
      <c r="B964" s="95"/>
      <c r="C964" s="56"/>
      <c r="D964" s="56"/>
      <c r="E964" s="7"/>
      <c r="F964" s="7"/>
      <c r="G964" s="8"/>
      <c r="H964" s="8"/>
      <c r="I964" s="8"/>
      <c r="J964" s="99"/>
      <c r="K964" s="100"/>
      <c r="L964" s="99"/>
      <c r="M964" s="100"/>
      <c r="N964" s="50"/>
      <c r="O964" s="7"/>
      <c r="P964" s="7"/>
      <c r="Q964" s="8"/>
      <c r="R964" s="8"/>
      <c r="S964" s="8"/>
      <c r="T964" s="8"/>
      <c r="U964" s="8"/>
      <c r="V964" s="8"/>
      <c r="W964" s="8"/>
      <c r="X964" s="8"/>
      <c r="Y964" s="8"/>
      <c r="Z964" s="8"/>
    </row>
    <row r="965" spans="1:26" ht="11.25" customHeight="1" x14ac:dyDescent="0.2">
      <c r="A965" s="89"/>
      <c r="B965" s="95"/>
      <c r="C965" s="56"/>
      <c r="D965" s="56"/>
      <c r="E965" s="7"/>
      <c r="F965" s="7"/>
      <c r="G965" s="8"/>
      <c r="H965" s="8"/>
      <c r="I965" s="8"/>
      <c r="J965" s="99"/>
      <c r="K965" s="100"/>
      <c r="L965" s="99"/>
      <c r="M965" s="100"/>
      <c r="N965" s="50"/>
      <c r="O965" s="7"/>
      <c r="P965" s="7"/>
      <c r="Q965" s="8"/>
      <c r="R965" s="8"/>
      <c r="S965" s="8"/>
      <c r="T965" s="8"/>
      <c r="U965" s="8"/>
      <c r="V965" s="8"/>
      <c r="W965" s="8"/>
      <c r="X965" s="8"/>
      <c r="Y965" s="8"/>
      <c r="Z965" s="8"/>
    </row>
    <row r="966" spans="1:26" ht="11.25" customHeight="1" x14ac:dyDescent="0.2">
      <c r="A966" s="89"/>
      <c r="B966" s="95"/>
      <c r="C966" s="56"/>
      <c r="D966" s="56"/>
      <c r="E966" s="7"/>
      <c r="F966" s="7"/>
      <c r="G966" s="8"/>
      <c r="H966" s="8"/>
      <c r="I966" s="8"/>
      <c r="J966" s="99"/>
      <c r="K966" s="100"/>
      <c r="L966" s="99"/>
      <c r="M966" s="100"/>
      <c r="N966" s="50"/>
      <c r="O966" s="7"/>
      <c r="P966" s="7"/>
      <c r="Q966" s="8"/>
      <c r="R966" s="8"/>
      <c r="S966" s="8"/>
      <c r="T966" s="8"/>
      <c r="U966" s="8"/>
      <c r="V966" s="8"/>
      <c r="W966" s="8"/>
      <c r="X966" s="8"/>
      <c r="Y966" s="8"/>
      <c r="Z966" s="8"/>
    </row>
    <row r="967" spans="1:26" ht="11.25" customHeight="1" x14ac:dyDescent="0.2">
      <c r="A967" s="89"/>
      <c r="B967" s="95"/>
      <c r="C967" s="56"/>
      <c r="D967" s="56"/>
      <c r="E967" s="7"/>
      <c r="F967" s="7"/>
      <c r="G967" s="8"/>
      <c r="H967" s="8"/>
      <c r="I967" s="8"/>
      <c r="J967" s="99"/>
      <c r="K967" s="100"/>
      <c r="L967" s="99"/>
      <c r="M967" s="100"/>
      <c r="N967" s="50"/>
      <c r="O967" s="7"/>
      <c r="P967" s="7"/>
      <c r="Q967" s="8"/>
      <c r="R967" s="8"/>
      <c r="S967" s="8"/>
      <c r="T967" s="8"/>
      <c r="U967" s="8"/>
      <c r="V967" s="8"/>
      <c r="W967" s="8"/>
      <c r="X967" s="8"/>
      <c r="Y967" s="8"/>
      <c r="Z967" s="8"/>
    </row>
    <row r="968" spans="1:26" ht="11.25" customHeight="1" x14ac:dyDescent="0.2">
      <c r="A968" s="89"/>
      <c r="B968" s="95"/>
      <c r="C968" s="56"/>
      <c r="D968" s="56"/>
      <c r="E968" s="7"/>
      <c r="F968" s="7"/>
      <c r="G968" s="8"/>
      <c r="H968" s="8"/>
      <c r="I968" s="8"/>
      <c r="J968" s="99"/>
      <c r="K968" s="100"/>
      <c r="L968" s="99"/>
      <c r="M968" s="100"/>
      <c r="N968" s="50"/>
      <c r="O968" s="7"/>
      <c r="P968" s="7"/>
      <c r="Q968" s="8"/>
      <c r="R968" s="8"/>
      <c r="S968" s="8"/>
      <c r="T968" s="8"/>
      <c r="U968" s="8"/>
      <c r="V968" s="8"/>
      <c r="W968" s="8"/>
      <c r="X968" s="8"/>
      <c r="Y968" s="8"/>
      <c r="Z968" s="8"/>
    </row>
    <row r="969" spans="1:26" ht="11.25" customHeight="1" x14ac:dyDescent="0.2">
      <c r="A969" s="89"/>
      <c r="B969" s="95"/>
      <c r="C969" s="56"/>
      <c r="D969" s="56"/>
      <c r="E969" s="7"/>
      <c r="F969" s="7"/>
      <c r="G969" s="8"/>
      <c r="H969" s="8"/>
      <c r="I969" s="8"/>
      <c r="J969" s="99"/>
      <c r="K969" s="100"/>
      <c r="L969" s="99"/>
      <c r="M969" s="100"/>
      <c r="N969" s="50"/>
      <c r="O969" s="7"/>
      <c r="P969" s="7"/>
      <c r="Q969" s="8"/>
      <c r="R969" s="8"/>
      <c r="S969" s="8"/>
      <c r="T969" s="8"/>
      <c r="U969" s="8"/>
      <c r="V969" s="8"/>
      <c r="W969" s="8"/>
      <c r="X969" s="8"/>
      <c r="Y969" s="8"/>
      <c r="Z969" s="8"/>
    </row>
    <row r="970" spans="1:26" ht="11.25" customHeight="1" x14ac:dyDescent="0.2">
      <c r="A970" s="89"/>
      <c r="B970" s="95"/>
      <c r="C970" s="56"/>
      <c r="D970" s="56"/>
      <c r="E970" s="7"/>
      <c r="F970" s="7"/>
      <c r="G970" s="8"/>
      <c r="H970" s="8"/>
      <c r="I970" s="8"/>
      <c r="J970" s="99"/>
      <c r="K970" s="100"/>
      <c r="L970" s="99"/>
      <c r="M970" s="100"/>
      <c r="N970" s="50"/>
      <c r="O970" s="7"/>
      <c r="P970" s="7"/>
      <c r="Q970" s="8"/>
      <c r="R970" s="8"/>
      <c r="S970" s="8"/>
      <c r="T970" s="8"/>
      <c r="U970" s="8"/>
      <c r="V970" s="8"/>
      <c r="W970" s="8"/>
      <c r="X970" s="8"/>
      <c r="Y970" s="8"/>
      <c r="Z970" s="8"/>
    </row>
    <row r="971" spans="1:26" ht="11.25" customHeight="1" x14ac:dyDescent="0.2">
      <c r="A971" s="89"/>
      <c r="B971" s="95"/>
      <c r="C971" s="56"/>
      <c r="D971" s="56"/>
      <c r="E971" s="7"/>
      <c r="F971" s="7"/>
      <c r="G971" s="8"/>
      <c r="H971" s="8"/>
      <c r="I971" s="8"/>
      <c r="J971" s="99"/>
      <c r="K971" s="100"/>
      <c r="L971" s="99"/>
      <c r="M971" s="100"/>
      <c r="N971" s="50"/>
      <c r="O971" s="7"/>
      <c r="P971" s="7"/>
      <c r="Q971" s="8"/>
      <c r="R971" s="8"/>
      <c r="S971" s="8"/>
      <c r="T971" s="8"/>
      <c r="U971" s="8"/>
      <c r="V971" s="8"/>
      <c r="W971" s="8"/>
      <c r="X971" s="8"/>
      <c r="Y971" s="8"/>
      <c r="Z971" s="8"/>
    </row>
    <row r="972" spans="1:26" ht="11.25" customHeight="1" x14ac:dyDescent="0.2">
      <c r="A972" s="89"/>
      <c r="B972" s="95"/>
      <c r="C972" s="56"/>
      <c r="D972" s="56"/>
      <c r="E972" s="7"/>
      <c r="F972" s="7"/>
      <c r="G972" s="8"/>
      <c r="H972" s="8"/>
      <c r="I972" s="8"/>
      <c r="J972" s="99"/>
      <c r="K972" s="100"/>
      <c r="L972" s="99"/>
      <c r="M972" s="100"/>
      <c r="N972" s="50"/>
      <c r="O972" s="7"/>
      <c r="P972" s="7"/>
      <c r="Q972" s="8"/>
      <c r="R972" s="8"/>
      <c r="S972" s="8"/>
      <c r="T972" s="8"/>
      <c r="U972" s="8"/>
      <c r="V972" s="8"/>
      <c r="W972" s="8"/>
      <c r="X972" s="8"/>
      <c r="Y972" s="8"/>
      <c r="Z972" s="8"/>
    </row>
    <row r="973" spans="1:26" ht="11.25" customHeight="1" x14ac:dyDescent="0.2">
      <c r="A973" s="89"/>
      <c r="B973" s="95"/>
      <c r="C973" s="56"/>
      <c r="D973" s="56"/>
      <c r="E973" s="7"/>
      <c r="F973" s="7"/>
      <c r="G973" s="8"/>
      <c r="H973" s="8"/>
      <c r="I973" s="8"/>
      <c r="J973" s="99"/>
      <c r="K973" s="100"/>
      <c r="L973" s="99"/>
      <c r="M973" s="100"/>
      <c r="N973" s="50"/>
      <c r="O973" s="7"/>
      <c r="P973" s="7"/>
      <c r="Q973" s="8"/>
      <c r="R973" s="8"/>
      <c r="S973" s="8"/>
      <c r="T973" s="8"/>
      <c r="U973" s="8"/>
      <c r="V973" s="8"/>
      <c r="W973" s="8"/>
      <c r="X973" s="8"/>
      <c r="Y973" s="8"/>
      <c r="Z973" s="8"/>
    </row>
    <row r="974" spans="1:26" ht="11.25" customHeight="1" x14ac:dyDescent="0.2">
      <c r="A974" s="89"/>
      <c r="B974" s="95"/>
      <c r="C974" s="56"/>
      <c r="D974" s="56"/>
      <c r="E974" s="7"/>
      <c r="F974" s="7"/>
      <c r="G974" s="8"/>
      <c r="H974" s="8"/>
      <c r="I974" s="8"/>
      <c r="J974" s="99"/>
      <c r="K974" s="100"/>
      <c r="L974" s="99"/>
      <c r="M974" s="100"/>
      <c r="N974" s="50"/>
      <c r="O974" s="7"/>
      <c r="P974" s="7"/>
      <c r="Q974" s="8"/>
      <c r="R974" s="8"/>
      <c r="S974" s="8"/>
      <c r="T974" s="8"/>
      <c r="U974" s="8"/>
      <c r="V974" s="8"/>
      <c r="W974" s="8"/>
      <c r="X974" s="8"/>
      <c r="Y974" s="8"/>
      <c r="Z974" s="8"/>
    </row>
    <row r="975" spans="1:26" ht="11.25" customHeight="1" x14ac:dyDescent="0.2">
      <c r="A975" s="89"/>
      <c r="B975" s="95"/>
      <c r="C975" s="56"/>
      <c r="D975" s="56"/>
      <c r="E975" s="7"/>
      <c r="F975" s="7"/>
      <c r="G975" s="8"/>
      <c r="H975" s="8"/>
      <c r="I975" s="8"/>
      <c r="J975" s="99"/>
      <c r="K975" s="100"/>
      <c r="L975" s="99"/>
      <c r="M975" s="100"/>
      <c r="N975" s="50"/>
      <c r="O975" s="7"/>
      <c r="P975" s="7"/>
      <c r="Q975" s="8"/>
      <c r="R975" s="8"/>
      <c r="S975" s="8"/>
      <c r="T975" s="8"/>
      <c r="U975" s="8"/>
      <c r="V975" s="8"/>
      <c r="W975" s="8"/>
      <c r="X975" s="8"/>
      <c r="Y975" s="8"/>
      <c r="Z975" s="8"/>
    </row>
    <row r="976" spans="1:26" ht="11.25" customHeight="1" x14ac:dyDescent="0.2">
      <c r="A976" s="89"/>
      <c r="B976" s="95"/>
      <c r="C976" s="56"/>
      <c r="D976" s="56"/>
      <c r="E976" s="7"/>
      <c r="F976" s="7"/>
      <c r="G976" s="8"/>
      <c r="H976" s="8"/>
      <c r="I976" s="8"/>
      <c r="J976" s="99"/>
      <c r="K976" s="100"/>
      <c r="L976" s="99"/>
      <c r="M976" s="100"/>
      <c r="N976" s="50"/>
      <c r="O976" s="7"/>
      <c r="P976" s="7"/>
      <c r="Q976" s="8"/>
      <c r="R976" s="8"/>
      <c r="S976" s="8"/>
      <c r="T976" s="8"/>
      <c r="U976" s="8"/>
      <c r="V976" s="8"/>
      <c r="W976" s="8"/>
      <c r="X976" s="8"/>
      <c r="Y976" s="8"/>
      <c r="Z976" s="8"/>
    </row>
    <row r="977" spans="1:26" ht="11.25" customHeight="1" x14ac:dyDescent="0.2">
      <c r="A977" s="89"/>
      <c r="B977" s="95"/>
      <c r="C977" s="56"/>
      <c r="D977" s="56"/>
      <c r="E977" s="7"/>
      <c r="F977" s="7"/>
      <c r="G977" s="8"/>
      <c r="H977" s="8"/>
      <c r="I977" s="8"/>
      <c r="J977" s="99"/>
      <c r="K977" s="100"/>
      <c r="L977" s="99"/>
      <c r="M977" s="100"/>
      <c r="N977" s="50"/>
      <c r="O977" s="7"/>
      <c r="P977" s="7"/>
      <c r="Q977" s="8"/>
      <c r="R977" s="8"/>
      <c r="S977" s="8"/>
      <c r="T977" s="8"/>
      <c r="U977" s="8"/>
      <c r="V977" s="8"/>
      <c r="W977" s="8"/>
      <c r="X977" s="8"/>
      <c r="Y977" s="8"/>
      <c r="Z977" s="8"/>
    </row>
    <row r="978" spans="1:26" ht="11.25" customHeight="1" x14ac:dyDescent="0.2">
      <c r="A978" s="89"/>
      <c r="B978" s="95"/>
      <c r="C978" s="56"/>
      <c r="D978" s="56"/>
      <c r="E978" s="7"/>
      <c r="F978" s="7"/>
      <c r="G978" s="8"/>
      <c r="H978" s="8"/>
      <c r="I978" s="8"/>
      <c r="J978" s="99"/>
      <c r="K978" s="100"/>
      <c r="L978" s="99"/>
      <c r="M978" s="100"/>
      <c r="N978" s="50"/>
      <c r="O978" s="7"/>
      <c r="P978" s="7"/>
      <c r="Q978" s="8"/>
      <c r="R978" s="8"/>
      <c r="S978" s="8"/>
      <c r="T978" s="8"/>
      <c r="U978" s="8"/>
      <c r="V978" s="8"/>
      <c r="W978" s="8"/>
      <c r="X978" s="8"/>
      <c r="Y978" s="8"/>
      <c r="Z978" s="8"/>
    </row>
    <row r="979" spans="1:26" ht="11.25" customHeight="1" x14ac:dyDescent="0.2">
      <c r="A979" s="89"/>
      <c r="B979" s="95"/>
      <c r="C979" s="56"/>
      <c r="D979" s="56"/>
      <c r="E979" s="7"/>
      <c r="F979" s="7"/>
      <c r="G979" s="8"/>
      <c r="H979" s="8"/>
      <c r="I979" s="8"/>
      <c r="J979" s="99"/>
      <c r="K979" s="100"/>
      <c r="L979" s="99"/>
      <c r="M979" s="100"/>
      <c r="N979" s="50"/>
      <c r="O979" s="7"/>
      <c r="P979" s="7"/>
      <c r="Q979" s="8"/>
      <c r="R979" s="8"/>
      <c r="S979" s="8"/>
      <c r="T979" s="8"/>
      <c r="U979" s="8"/>
      <c r="V979" s="8"/>
      <c r="W979" s="8"/>
      <c r="X979" s="8"/>
      <c r="Y979" s="8"/>
      <c r="Z979" s="8"/>
    </row>
    <row r="980" spans="1:26" ht="11.25" customHeight="1" x14ac:dyDescent="0.2">
      <c r="A980" s="89"/>
      <c r="B980" s="95"/>
      <c r="C980" s="56"/>
      <c r="D980" s="56"/>
      <c r="E980" s="7"/>
      <c r="F980" s="7"/>
      <c r="G980" s="8"/>
      <c r="H980" s="8"/>
      <c r="I980" s="8"/>
      <c r="J980" s="99"/>
      <c r="K980" s="100"/>
      <c r="L980" s="99"/>
      <c r="M980" s="100"/>
      <c r="N980" s="50"/>
      <c r="O980" s="7"/>
      <c r="P980" s="7"/>
      <c r="Q980" s="8"/>
      <c r="R980" s="8"/>
      <c r="S980" s="8"/>
      <c r="T980" s="8"/>
      <c r="U980" s="8"/>
      <c r="V980" s="8"/>
      <c r="W980" s="8"/>
      <c r="X980" s="8"/>
      <c r="Y980" s="8"/>
      <c r="Z980" s="8"/>
    </row>
    <row r="981" spans="1:26" ht="11.25" customHeight="1" x14ac:dyDescent="0.2">
      <c r="A981" s="89"/>
      <c r="B981" s="95"/>
      <c r="C981" s="56"/>
      <c r="D981" s="56"/>
      <c r="E981" s="7"/>
      <c r="F981" s="7"/>
      <c r="G981" s="8"/>
      <c r="H981" s="8"/>
      <c r="I981" s="8"/>
      <c r="J981" s="99"/>
      <c r="K981" s="100"/>
      <c r="L981" s="99"/>
      <c r="M981" s="100"/>
      <c r="N981" s="50"/>
      <c r="O981" s="7"/>
      <c r="P981" s="7"/>
      <c r="Q981" s="8"/>
      <c r="R981" s="8"/>
      <c r="S981" s="8"/>
      <c r="T981" s="8"/>
      <c r="U981" s="8"/>
      <c r="V981" s="8"/>
      <c r="W981" s="8"/>
      <c r="X981" s="8"/>
      <c r="Y981" s="8"/>
      <c r="Z981" s="8"/>
    </row>
    <row r="982" spans="1:26" ht="11.25" customHeight="1" x14ac:dyDescent="0.2">
      <c r="A982" s="89"/>
      <c r="B982" s="95"/>
      <c r="C982" s="56"/>
      <c r="D982" s="56"/>
      <c r="E982" s="7"/>
      <c r="F982" s="7"/>
      <c r="G982" s="8"/>
      <c r="H982" s="8"/>
      <c r="I982" s="8"/>
      <c r="J982" s="99"/>
      <c r="K982" s="100"/>
      <c r="L982" s="99"/>
      <c r="M982" s="100"/>
      <c r="N982" s="50"/>
      <c r="O982" s="7"/>
      <c r="P982" s="7"/>
      <c r="Q982" s="8"/>
      <c r="R982" s="8"/>
      <c r="S982" s="8"/>
      <c r="T982" s="8"/>
      <c r="U982" s="8"/>
      <c r="V982" s="8"/>
      <c r="W982" s="8"/>
      <c r="X982" s="8"/>
      <c r="Y982" s="8"/>
      <c r="Z982" s="8"/>
    </row>
    <row r="983" spans="1:26" ht="11.25" customHeight="1" x14ac:dyDescent="0.2">
      <c r="A983" s="89"/>
      <c r="B983" s="95"/>
      <c r="C983" s="56"/>
      <c r="D983" s="56"/>
      <c r="E983" s="7"/>
      <c r="F983" s="7"/>
      <c r="G983" s="8"/>
      <c r="H983" s="8"/>
      <c r="I983" s="8"/>
      <c r="J983" s="99"/>
      <c r="K983" s="100"/>
      <c r="L983" s="99"/>
      <c r="M983" s="100"/>
      <c r="N983" s="50"/>
      <c r="O983" s="7"/>
      <c r="P983" s="7"/>
      <c r="Q983" s="8"/>
      <c r="R983" s="8"/>
      <c r="S983" s="8"/>
      <c r="T983" s="8"/>
      <c r="U983" s="8"/>
      <c r="V983" s="8"/>
      <c r="W983" s="8"/>
      <c r="X983" s="8"/>
      <c r="Y983" s="8"/>
      <c r="Z983" s="8"/>
    </row>
    <row r="984" spans="1:26" ht="11.25" customHeight="1" x14ac:dyDescent="0.2">
      <c r="A984" s="89"/>
      <c r="B984" s="95"/>
      <c r="C984" s="56"/>
      <c r="D984" s="56"/>
      <c r="E984" s="7"/>
      <c r="F984" s="7"/>
      <c r="G984" s="8"/>
      <c r="H984" s="8"/>
      <c r="I984" s="8"/>
      <c r="J984" s="99"/>
      <c r="K984" s="100"/>
      <c r="L984" s="99"/>
      <c r="M984" s="100"/>
      <c r="N984" s="50"/>
      <c r="O984" s="7"/>
      <c r="P984" s="7"/>
      <c r="Q984" s="8"/>
      <c r="R984" s="8"/>
      <c r="S984" s="8"/>
      <c r="T984" s="8"/>
      <c r="U984" s="8"/>
      <c r="V984" s="8"/>
      <c r="W984" s="8"/>
      <c r="X984" s="8"/>
      <c r="Y984" s="8"/>
      <c r="Z984" s="8"/>
    </row>
    <row r="985" spans="1:26" ht="11.25" customHeight="1" x14ac:dyDescent="0.2">
      <c r="A985" s="89"/>
      <c r="B985" s="95"/>
      <c r="C985" s="56"/>
      <c r="D985" s="56"/>
      <c r="E985" s="7"/>
      <c r="F985" s="7"/>
      <c r="G985" s="8"/>
      <c r="H985" s="8"/>
      <c r="I985" s="8"/>
      <c r="J985" s="99"/>
      <c r="K985" s="100"/>
      <c r="L985" s="99"/>
      <c r="M985" s="100"/>
      <c r="N985" s="50"/>
      <c r="O985" s="7"/>
      <c r="P985" s="7"/>
      <c r="Q985" s="8"/>
      <c r="R985" s="8"/>
      <c r="S985" s="8"/>
      <c r="T985" s="8"/>
      <c r="U985" s="8"/>
      <c r="V985" s="8"/>
      <c r="W985" s="8"/>
      <c r="X985" s="8"/>
      <c r="Y985" s="8"/>
      <c r="Z985" s="8"/>
    </row>
    <row r="986" spans="1:26" ht="11.25" customHeight="1" x14ac:dyDescent="0.2">
      <c r="A986" s="89"/>
      <c r="B986" s="95"/>
      <c r="C986" s="56"/>
      <c r="D986" s="56"/>
      <c r="E986" s="7"/>
      <c r="F986" s="7"/>
      <c r="G986" s="8"/>
      <c r="H986" s="8"/>
      <c r="I986" s="8"/>
      <c r="J986" s="99"/>
      <c r="K986" s="100"/>
      <c r="L986" s="99"/>
      <c r="M986" s="100"/>
      <c r="N986" s="50"/>
      <c r="O986" s="7"/>
      <c r="P986" s="7"/>
      <c r="Q986" s="8"/>
      <c r="R986" s="8"/>
      <c r="S986" s="8"/>
      <c r="T986" s="8"/>
      <c r="U986" s="8"/>
      <c r="V986" s="8"/>
      <c r="W986" s="8"/>
      <c r="X986" s="8"/>
      <c r="Y986" s="8"/>
      <c r="Z986" s="8"/>
    </row>
    <row r="987" spans="1:26" ht="11.25" customHeight="1" x14ac:dyDescent="0.2">
      <c r="A987" s="89"/>
      <c r="B987" s="95"/>
      <c r="C987" s="56"/>
      <c r="D987" s="56"/>
      <c r="E987" s="7"/>
      <c r="F987" s="7"/>
      <c r="G987" s="8"/>
      <c r="H987" s="8"/>
      <c r="I987" s="8"/>
      <c r="J987" s="99"/>
      <c r="K987" s="100"/>
      <c r="L987" s="99"/>
      <c r="M987" s="100"/>
      <c r="N987" s="50"/>
      <c r="O987" s="7"/>
      <c r="P987" s="7"/>
      <c r="Q987" s="8"/>
      <c r="R987" s="8"/>
      <c r="S987" s="8"/>
      <c r="T987" s="8"/>
      <c r="U987" s="8"/>
      <c r="V987" s="8"/>
      <c r="W987" s="8"/>
      <c r="X987" s="8"/>
      <c r="Y987" s="8"/>
      <c r="Z987" s="8"/>
    </row>
    <row r="988" spans="1:26" ht="11.25" customHeight="1" x14ac:dyDescent="0.2">
      <c r="A988" s="89"/>
      <c r="B988" s="95"/>
      <c r="C988" s="56"/>
      <c r="D988" s="56"/>
      <c r="E988" s="7"/>
      <c r="F988" s="7"/>
      <c r="G988" s="8"/>
      <c r="H988" s="8"/>
      <c r="I988" s="8"/>
      <c r="J988" s="99"/>
      <c r="K988" s="100"/>
      <c r="L988" s="99"/>
      <c r="M988" s="100"/>
      <c r="N988" s="50"/>
      <c r="O988" s="7"/>
      <c r="P988" s="7"/>
      <c r="Q988" s="8"/>
      <c r="R988" s="8"/>
      <c r="S988" s="8"/>
      <c r="T988" s="8"/>
      <c r="U988" s="8"/>
      <c r="V988" s="8"/>
      <c r="W988" s="8"/>
      <c r="X988" s="8"/>
      <c r="Y988" s="8"/>
      <c r="Z988" s="8"/>
    </row>
    <row r="989" spans="1:26" ht="11.25" customHeight="1" x14ac:dyDescent="0.2">
      <c r="A989" s="89"/>
      <c r="B989" s="95"/>
      <c r="C989" s="56"/>
      <c r="D989" s="56"/>
      <c r="E989" s="7"/>
      <c r="F989" s="7"/>
      <c r="G989" s="8"/>
      <c r="H989" s="8"/>
      <c r="I989" s="8"/>
      <c r="J989" s="99"/>
      <c r="K989" s="100"/>
      <c r="L989" s="99"/>
      <c r="M989" s="100"/>
      <c r="N989" s="50"/>
      <c r="O989" s="7"/>
      <c r="P989" s="7"/>
      <c r="Q989" s="8"/>
      <c r="R989" s="8"/>
      <c r="S989" s="8"/>
      <c r="T989" s="8"/>
      <c r="U989" s="8"/>
      <c r="V989" s="8"/>
      <c r="W989" s="8"/>
      <c r="X989" s="8"/>
      <c r="Y989" s="8"/>
      <c r="Z989" s="8"/>
    </row>
    <row r="990" spans="1:26" ht="11.25" customHeight="1" x14ac:dyDescent="0.2">
      <c r="A990" s="89"/>
      <c r="B990" s="95"/>
      <c r="C990" s="56"/>
      <c r="D990" s="56"/>
      <c r="E990" s="7"/>
      <c r="F990" s="7"/>
      <c r="G990" s="8"/>
      <c r="H990" s="8"/>
      <c r="I990" s="8"/>
      <c r="J990" s="99"/>
      <c r="K990" s="100"/>
      <c r="L990" s="99"/>
      <c r="M990" s="100"/>
      <c r="N990" s="50"/>
      <c r="O990" s="7"/>
      <c r="P990" s="7"/>
      <c r="Q990" s="8"/>
      <c r="R990" s="8"/>
      <c r="S990" s="8"/>
      <c r="T990" s="8"/>
      <c r="U990" s="8"/>
      <c r="V990" s="8"/>
      <c r="W990" s="8"/>
      <c r="X990" s="8"/>
      <c r="Y990" s="8"/>
      <c r="Z990" s="8"/>
    </row>
    <row r="991" spans="1:26" ht="11.25" customHeight="1" x14ac:dyDescent="0.2">
      <c r="A991" s="89"/>
      <c r="B991" s="95"/>
      <c r="C991" s="56"/>
      <c r="D991" s="56"/>
      <c r="E991" s="7"/>
      <c r="F991" s="7"/>
      <c r="G991" s="8"/>
      <c r="H991" s="8"/>
      <c r="I991" s="8"/>
      <c r="J991" s="99"/>
      <c r="K991" s="100"/>
      <c r="L991" s="99"/>
      <c r="M991" s="100"/>
      <c r="N991" s="50"/>
      <c r="O991" s="7"/>
      <c r="P991" s="7"/>
      <c r="Q991" s="8"/>
      <c r="R991" s="8"/>
      <c r="S991" s="8"/>
      <c r="T991" s="8"/>
      <c r="U991" s="8"/>
      <c r="V991" s="8"/>
      <c r="W991" s="8"/>
      <c r="X991" s="8"/>
      <c r="Y991" s="8"/>
      <c r="Z991" s="8"/>
    </row>
    <row r="992" spans="1:26" ht="11.25" customHeight="1" x14ac:dyDescent="0.2">
      <c r="A992" s="89"/>
      <c r="B992" s="95"/>
      <c r="C992" s="56"/>
      <c r="D992" s="56"/>
      <c r="E992" s="7"/>
      <c r="F992" s="7"/>
      <c r="G992" s="8"/>
      <c r="H992" s="8"/>
      <c r="I992" s="8"/>
      <c r="J992" s="99"/>
      <c r="K992" s="100"/>
      <c r="L992" s="99"/>
      <c r="M992" s="100"/>
      <c r="N992" s="50"/>
      <c r="O992" s="7"/>
      <c r="P992" s="7"/>
      <c r="Q992" s="8"/>
      <c r="R992" s="8"/>
      <c r="S992" s="8"/>
      <c r="T992" s="8"/>
      <c r="U992" s="8"/>
      <c r="V992" s="8"/>
      <c r="W992" s="8"/>
      <c r="X992" s="8"/>
      <c r="Y992" s="8"/>
      <c r="Z992" s="8"/>
    </row>
    <row r="993" spans="1:26" ht="11.25" customHeight="1" x14ac:dyDescent="0.2">
      <c r="A993" s="89"/>
      <c r="B993" s="95"/>
      <c r="C993" s="56"/>
      <c r="D993" s="56"/>
      <c r="E993" s="7"/>
      <c r="F993" s="7"/>
      <c r="G993" s="8"/>
      <c r="H993" s="8"/>
      <c r="I993" s="8"/>
      <c r="J993" s="99"/>
      <c r="K993" s="100"/>
      <c r="L993" s="99"/>
      <c r="M993" s="100"/>
      <c r="N993" s="50"/>
      <c r="O993" s="7"/>
      <c r="P993" s="7"/>
      <c r="Q993" s="8"/>
      <c r="R993" s="8"/>
      <c r="S993" s="8"/>
      <c r="T993" s="8"/>
      <c r="U993" s="8"/>
      <c r="V993" s="8"/>
      <c r="W993" s="8"/>
      <c r="X993" s="8"/>
      <c r="Y993" s="8"/>
      <c r="Z993" s="8"/>
    </row>
    <row r="994" spans="1:26" ht="11.25" customHeight="1" x14ac:dyDescent="0.2">
      <c r="A994" s="89"/>
      <c r="B994" s="95"/>
      <c r="C994" s="56"/>
      <c r="D994" s="56"/>
      <c r="E994" s="7"/>
      <c r="F994" s="7"/>
      <c r="G994" s="8"/>
      <c r="H994" s="8"/>
      <c r="I994" s="8"/>
      <c r="J994" s="99"/>
      <c r="K994" s="100"/>
      <c r="L994" s="99"/>
      <c r="M994" s="100"/>
      <c r="N994" s="50"/>
      <c r="O994" s="7"/>
      <c r="P994" s="7"/>
      <c r="Q994" s="8"/>
      <c r="R994" s="8"/>
      <c r="S994" s="8"/>
      <c r="T994" s="8"/>
      <c r="U994" s="8"/>
      <c r="V994" s="8"/>
      <c r="W994" s="8"/>
      <c r="X994" s="8"/>
      <c r="Y994" s="8"/>
      <c r="Z994" s="8"/>
    </row>
    <row r="995" spans="1:26" ht="11.25" customHeight="1" x14ac:dyDescent="0.2">
      <c r="A995" s="89"/>
      <c r="B995" s="95"/>
      <c r="C995" s="56"/>
      <c r="D995" s="56"/>
      <c r="E995" s="7"/>
      <c r="F995" s="7"/>
      <c r="G995" s="8"/>
      <c r="H995" s="8"/>
      <c r="I995" s="8"/>
      <c r="J995" s="99"/>
      <c r="K995" s="100"/>
      <c r="L995" s="99"/>
      <c r="M995" s="100"/>
      <c r="N995" s="50"/>
      <c r="O995" s="7"/>
      <c r="P995" s="7"/>
      <c r="Q995" s="8"/>
      <c r="R995" s="8"/>
      <c r="S995" s="8"/>
      <c r="T995" s="8"/>
      <c r="U995" s="8"/>
      <c r="V995" s="8"/>
      <c r="W995" s="8"/>
      <c r="X995" s="8"/>
      <c r="Y995" s="8"/>
      <c r="Z995" s="8"/>
    </row>
    <row r="996" spans="1:26" ht="11.25" customHeight="1" x14ac:dyDescent="0.2">
      <c r="A996" s="89"/>
      <c r="B996" s="95"/>
      <c r="C996" s="56"/>
      <c r="D996" s="56"/>
      <c r="E996" s="7"/>
      <c r="F996" s="7"/>
      <c r="G996" s="8"/>
      <c r="H996" s="8"/>
      <c r="I996" s="8"/>
      <c r="J996" s="99"/>
      <c r="K996" s="100"/>
      <c r="L996" s="99"/>
      <c r="M996" s="100"/>
      <c r="N996" s="50"/>
      <c r="O996" s="7"/>
      <c r="P996" s="7"/>
      <c r="Q996" s="8"/>
      <c r="R996" s="8"/>
      <c r="S996" s="8"/>
      <c r="T996" s="8"/>
      <c r="U996" s="8"/>
      <c r="V996" s="8"/>
      <c r="W996" s="8"/>
      <c r="X996" s="8"/>
      <c r="Y996" s="8"/>
      <c r="Z996" s="8"/>
    </row>
    <row r="997" spans="1:26" ht="11.25" customHeight="1" x14ac:dyDescent="0.2">
      <c r="A997" s="89"/>
      <c r="B997" s="95"/>
      <c r="C997" s="56"/>
      <c r="D997" s="56"/>
      <c r="E997" s="7"/>
      <c r="F997" s="7"/>
      <c r="G997" s="8"/>
      <c r="H997" s="8"/>
      <c r="I997" s="8"/>
      <c r="J997" s="99"/>
      <c r="K997" s="100"/>
      <c r="L997" s="99"/>
      <c r="M997" s="100"/>
      <c r="N997" s="50"/>
      <c r="O997" s="7"/>
      <c r="P997" s="7"/>
      <c r="Q997" s="8"/>
      <c r="R997" s="8"/>
      <c r="S997" s="8"/>
      <c r="T997" s="8"/>
      <c r="U997" s="8"/>
      <c r="V997" s="8"/>
      <c r="W997" s="8"/>
      <c r="X997" s="8"/>
      <c r="Y997" s="8"/>
      <c r="Z997" s="8"/>
    </row>
    <row r="998" spans="1:26" ht="11.25" customHeight="1" x14ac:dyDescent="0.2">
      <c r="A998" s="89"/>
      <c r="B998" s="95"/>
      <c r="C998" s="56"/>
      <c r="D998" s="56"/>
      <c r="E998" s="7"/>
      <c r="F998" s="7"/>
      <c r="G998" s="8"/>
      <c r="H998" s="8"/>
      <c r="I998" s="8"/>
      <c r="J998" s="99"/>
      <c r="K998" s="100"/>
      <c r="L998" s="99"/>
      <c r="M998" s="100"/>
      <c r="N998" s="50"/>
      <c r="O998" s="7"/>
      <c r="P998" s="7"/>
      <c r="Q998" s="8"/>
      <c r="R998" s="8"/>
      <c r="S998" s="8"/>
      <c r="T998" s="8"/>
      <c r="U998" s="8"/>
      <c r="V998" s="8"/>
      <c r="W998" s="8"/>
      <c r="X998" s="8"/>
      <c r="Y998" s="8"/>
      <c r="Z998" s="8"/>
    </row>
    <row r="999" spans="1:26" ht="11.25" customHeight="1" x14ac:dyDescent="0.2">
      <c r="A999" s="89"/>
      <c r="B999" s="95"/>
      <c r="C999" s="56"/>
      <c r="D999" s="56"/>
      <c r="E999" s="7"/>
      <c r="F999" s="7"/>
      <c r="G999" s="8"/>
      <c r="H999" s="8"/>
      <c r="I999" s="8"/>
      <c r="J999" s="99"/>
      <c r="K999" s="100"/>
      <c r="L999" s="99"/>
      <c r="M999" s="100"/>
      <c r="N999" s="50"/>
      <c r="O999" s="7"/>
      <c r="P999" s="7"/>
      <c r="Q999" s="8"/>
      <c r="R999" s="8"/>
      <c r="S999" s="8"/>
      <c r="T999" s="8"/>
      <c r="U999" s="8"/>
      <c r="V999" s="8"/>
      <c r="W999" s="8"/>
      <c r="X999" s="8"/>
      <c r="Y999" s="8"/>
      <c r="Z999" s="8"/>
    </row>
    <row r="1000" spans="1:26" ht="11.25" customHeight="1" x14ac:dyDescent="0.2">
      <c r="A1000" s="89"/>
      <c r="B1000" s="95"/>
      <c r="C1000" s="56"/>
      <c r="D1000" s="56"/>
      <c r="E1000" s="7"/>
      <c r="F1000" s="7"/>
      <c r="G1000" s="8"/>
      <c r="H1000" s="8"/>
      <c r="I1000" s="8"/>
      <c r="J1000" s="99"/>
      <c r="K1000" s="100"/>
      <c r="L1000" s="99"/>
      <c r="M1000" s="100"/>
      <c r="N1000" s="50"/>
      <c r="O1000" s="7"/>
      <c r="P1000" s="7"/>
      <c r="Q1000" s="8"/>
      <c r="R1000" s="8"/>
      <c r="S1000" s="8"/>
      <c r="T1000" s="8"/>
      <c r="U1000" s="8"/>
      <c r="V1000" s="8"/>
      <c r="W1000" s="8"/>
      <c r="X1000" s="8"/>
      <c r="Y1000" s="8"/>
      <c r="Z1000" s="8"/>
    </row>
    <row r="1001" spans="1:26" ht="11.25" customHeight="1" x14ac:dyDescent="0.2">
      <c r="A1001" s="89"/>
      <c r="B1001" s="95"/>
      <c r="C1001" s="56"/>
      <c r="D1001" s="56"/>
      <c r="E1001" s="7"/>
      <c r="F1001" s="7"/>
      <c r="G1001" s="8"/>
      <c r="H1001" s="8"/>
      <c r="I1001" s="8"/>
      <c r="J1001" s="99"/>
      <c r="K1001" s="100"/>
      <c r="L1001" s="99"/>
      <c r="M1001" s="100"/>
      <c r="N1001" s="50"/>
      <c r="O1001" s="7"/>
      <c r="P1001" s="7"/>
      <c r="Q1001" s="8"/>
      <c r="R1001" s="8"/>
      <c r="S1001" s="8"/>
      <c r="T1001" s="8"/>
      <c r="U1001" s="8"/>
      <c r="V1001" s="8"/>
      <c r="W1001" s="8"/>
      <c r="X1001" s="8"/>
      <c r="Y1001" s="8"/>
      <c r="Z1001" s="8"/>
    </row>
    <row r="1002" spans="1:26" ht="11.25" customHeight="1" x14ac:dyDescent="0.2">
      <c r="A1002" s="89"/>
      <c r="B1002" s="95"/>
      <c r="C1002" s="56"/>
      <c r="D1002" s="56"/>
      <c r="E1002" s="7"/>
      <c r="F1002" s="7"/>
      <c r="G1002" s="8"/>
      <c r="H1002" s="8"/>
      <c r="I1002" s="8"/>
      <c r="J1002" s="99"/>
      <c r="K1002" s="100"/>
      <c r="L1002" s="99"/>
      <c r="M1002" s="100"/>
      <c r="N1002" s="50"/>
      <c r="O1002" s="7"/>
      <c r="P1002" s="7"/>
      <c r="Q1002" s="8"/>
      <c r="R1002" s="8"/>
      <c r="S1002" s="8"/>
      <c r="T1002" s="8"/>
      <c r="U1002" s="8"/>
      <c r="V1002" s="8"/>
      <c r="W1002" s="8"/>
      <c r="X1002" s="8"/>
      <c r="Y1002" s="8"/>
      <c r="Z1002" s="8"/>
    </row>
    <row r="1003" spans="1:26" ht="11.25" customHeight="1" x14ac:dyDescent="0.2">
      <c r="A1003" s="89"/>
      <c r="B1003" s="95"/>
      <c r="C1003" s="56"/>
      <c r="D1003" s="56"/>
      <c r="E1003" s="7"/>
      <c r="F1003" s="7"/>
      <c r="G1003" s="8"/>
      <c r="H1003" s="8"/>
      <c r="I1003" s="8"/>
      <c r="J1003" s="99"/>
      <c r="K1003" s="100"/>
      <c r="L1003" s="99"/>
      <c r="M1003" s="100"/>
      <c r="N1003" s="50"/>
      <c r="O1003" s="7"/>
      <c r="P1003" s="7"/>
      <c r="Q1003" s="8"/>
      <c r="R1003" s="8"/>
      <c r="S1003" s="8"/>
      <c r="T1003" s="8"/>
      <c r="U1003" s="8"/>
      <c r="V1003" s="8"/>
      <c r="W1003" s="8"/>
      <c r="X1003" s="8"/>
      <c r="Y1003" s="8"/>
      <c r="Z1003" s="8"/>
    </row>
    <row r="1004" spans="1:26" ht="11.25" customHeight="1" x14ac:dyDescent="0.2">
      <c r="A1004" s="89"/>
      <c r="B1004" s="95"/>
      <c r="C1004" s="56"/>
      <c r="D1004" s="56"/>
      <c r="E1004" s="7"/>
      <c r="F1004" s="7"/>
      <c r="G1004" s="8"/>
      <c r="H1004" s="8"/>
      <c r="I1004" s="8"/>
      <c r="J1004" s="99"/>
      <c r="K1004" s="100"/>
      <c r="L1004" s="99"/>
      <c r="M1004" s="100"/>
      <c r="N1004" s="50"/>
      <c r="O1004" s="7"/>
      <c r="P1004" s="7"/>
      <c r="Q1004" s="8"/>
      <c r="R1004" s="8"/>
      <c r="S1004" s="8"/>
      <c r="T1004" s="8"/>
      <c r="U1004" s="8"/>
      <c r="V1004" s="8"/>
      <c r="W1004" s="8"/>
      <c r="X1004" s="8"/>
      <c r="Y1004" s="8"/>
      <c r="Z1004" s="8"/>
    </row>
    <row r="1005" spans="1:26" ht="11.25" customHeight="1" x14ac:dyDescent="0.2">
      <c r="A1005" s="89"/>
      <c r="B1005" s="95"/>
      <c r="C1005" s="56"/>
      <c r="D1005" s="56"/>
      <c r="E1005" s="7"/>
      <c r="F1005" s="7"/>
      <c r="G1005" s="8"/>
      <c r="H1005" s="8"/>
      <c r="I1005" s="8"/>
      <c r="J1005" s="99"/>
      <c r="K1005" s="100"/>
      <c r="L1005" s="99"/>
      <c r="M1005" s="100"/>
      <c r="N1005" s="50"/>
      <c r="O1005" s="7"/>
      <c r="P1005" s="7"/>
      <c r="Q1005" s="8"/>
      <c r="R1005" s="8"/>
      <c r="S1005" s="8"/>
      <c r="T1005" s="8"/>
      <c r="U1005" s="8"/>
      <c r="V1005" s="8"/>
      <c r="W1005" s="8"/>
      <c r="X1005" s="8"/>
      <c r="Y1005" s="8"/>
      <c r="Z1005" s="8"/>
    </row>
    <row r="1006" spans="1:26" ht="11.25" customHeight="1" x14ac:dyDescent="0.2">
      <c r="A1006" s="89"/>
      <c r="B1006" s="95"/>
      <c r="C1006" s="56"/>
      <c r="D1006" s="56"/>
      <c r="E1006" s="7"/>
      <c r="F1006" s="7"/>
      <c r="G1006" s="8"/>
      <c r="H1006" s="8"/>
      <c r="I1006" s="8"/>
      <c r="J1006" s="99"/>
      <c r="K1006" s="100"/>
      <c r="L1006" s="99"/>
      <c r="M1006" s="100"/>
      <c r="N1006" s="50"/>
      <c r="O1006" s="7"/>
      <c r="P1006" s="7"/>
      <c r="Q1006" s="8"/>
      <c r="R1006" s="8"/>
      <c r="S1006" s="8"/>
      <c r="T1006" s="8"/>
      <c r="U1006" s="8"/>
      <c r="V1006" s="8"/>
      <c r="W1006" s="8"/>
      <c r="X1006" s="8"/>
      <c r="Y1006" s="8"/>
      <c r="Z1006" s="8"/>
    </row>
    <row r="1007" spans="1:26" ht="11.25" customHeight="1" x14ac:dyDescent="0.2">
      <c r="A1007" s="89"/>
      <c r="B1007" s="95"/>
      <c r="C1007" s="56"/>
      <c r="D1007" s="56"/>
      <c r="E1007" s="7"/>
      <c r="F1007" s="7"/>
      <c r="G1007" s="8"/>
      <c r="H1007" s="8"/>
      <c r="I1007" s="8"/>
      <c r="J1007" s="99"/>
      <c r="K1007" s="100"/>
      <c r="L1007" s="99"/>
      <c r="M1007" s="100"/>
      <c r="N1007" s="50"/>
      <c r="O1007" s="7"/>
      <c r="P1007" s="7"/>
      <c r="Q1007" s="8"/>
      <c r="R1007" s="8"/>
      <c r="S1007" s="8"/>
      <c r="T1007" s="8"/>
      <c r="U1007" s="8"/>
      <c r="V1007" s="8"/>
      <c r="W1007" s="8"/>
      <c r="X1007" s="8"/>
      <c r="Y1007" s="8"/>
      <c r="Z1007" s="8"/>
    </row>
    <row r="1008" spans="1:26" ht="11.25" customHeight="1" x14ac:dyDescent="0.2">
      <c r="A1008" s="89"/>
      <c r="B1008" s="95"/>
      <c r="C1008" s="56"/>
      <c r="D1008" s="56"/>
      <c r="E1008" s="7"/>
      <c r="F1008" s="7"/>
      <c r="G1008" s="8"/>
      <c r="H1008" s="8"/>
      <c r="I1008" s="8"/>
      <c r="J1008" s="99"/>
      <c r="K1008" s="100"/>
      <c r="L1008" s="99"/>
      <c r="M1008" s="100"/>
      <c r="N1008" s="50"/>
      <c r="O1008" s="7"/>
      <c r="P1008" s="7"/>
      <c r="Q1008" s="8"/>
      <c r="R1008" s="8"/>
      <c r="S1008" s="8"/>
      <c r="T1008" s="8"/>
      <c r="U1008" s="8"/>
      <c r="V1008" s="8"/>
      <c r="W1008" s="8"/>
      <c r="X1008" s="8"/>
      <c r="Y1008" s="8"/>
      <c r="Z1008" s="8"/>
    </row>
    <row r="1009" spans="1:26" ht="11.25" customHeight="1" x14ac:dyDescent="0.2">
      <c r="A1009" s="89"/>
      <c r="B1009" s="95"/>
      <c r="C1009" s="56"/>
      <c r="D1009" s="56"/>
      <c r="E1009" s="7"/>
      <c r="F1009" s="7"/>
      <c r="G1009" s="8"/>
      <c r="H1009" s="8"/>
      <c r="I1009" s="8"/>
      <c r="J1009" s="99"/>
      <c r="K1009" s="100"/>
      <c r="L1009" s="99"/>
      <c r="M1009" s="100"/>
      <c r="N1009" s="50"/>
      <c r="O1009" s="7"/>
      <c r="P1009" s="7"/>
      <c r="Q1009" s="8"/>
      <c r="R1009" s="8"/>
      <c r="S1009" s="8"/>
      <c r="T1009" s="8"/>
      <c r="U1009" s="8"/>
      <c r="V1009" s="8"/>
      <c r="W1009" s="8"/>
      <c r="X1009" s="8"/>
      <c r="Y1009" s="8"/>
      <c r="Z1009" s="8"/>
    </row>
    <row r="1010" spans="1:26" ht="11.25" customHeight="1" x14ac:dyDescent="0.2">
      <c r="A1010" s="89"/>
      <c r="B1010" s="95"/>
      <c r="C1010" s="56"/>
      <c r="D1010" s="56"/>
      <c r="E1010" s="7"/>
      <c r="F1010" s="7"/>
      <c r="G1010" s="8"/>
      <c r="H1010" s="8"/>
      <c r="I1010" s="8"/>
      <c r="J1010" s="99"/>
      <c r="K1010" s="100"/>
      <c r="L1010" s="99"/>
      <c r="M1010" s="100"/>
      <c r="N1010" s="50"/>
      <c r="O1010" s="7"/>
      <c r="P1010" s="7"/>
      <c r="Q1010" s="8"/>
      <c r="R1010" s="8"/>
      <c r="S1010" s="8"/>
      <c r="T1010" s="8"/>
      <c r="U1010" s="8"/>
      <c r="V1010" s="8"/>
      <c r="W1010" s="8"/>
      <c r="X1010" s="8"/>
      <c r="Y1010" s="8"/>
      <c r="Z1010" s="8"/>
    </row>
    <row r="1011" spans="1:26" ht="11.25" customHeight="1" x14ac:dyDescent="0.2">
      <c r="A1011" s="89"/>
      <c r="B1011" s="95"/>
      <c r="C1011" s="56"/>
      <c r="D1011" s="56"/>
      <c r="E1011" s="7"/>
      <c r="F1011" s="7"/>
      <c r="G1011" s="8"/>
      <c r="H1011" s="8"/>
      <c r="I1011" s="8"/>
      <c r="J1011" s="99"/>
      <c r="K1011" s="100"/>
      <c r="L1011" s="99"/>
      <c r="M1011" s="100"/>
      <c r="N1011" s="50"/>
      <c r="O1011" s="7"/>
      <c r="P1011" s="7"/>
      <c r="Q1011" s="8"/>
      <c r="R1011" s="8"/>
      <c r="S1011" s="8"/>
      <c r="T1011" s="8"/>
      <c r="U1011" s="8"/>
      <c r="V1011" s="8"/>
      <c r="W1011" s="8"/>
      <c r="X1011" s="8"/>
      <c r="Y1011" s="8"/>
      <c r="Z1011" s="8"/>
    </row>
  </sheetData>
  <customSheetViews>
    <customSheetView guid="{30E81BCE-40A4-42D1-944C-D21A22D32224}" filter="1" showAutoFilter="1">
      <pageMargins left="0.7" right="0.7" top="0.75" bottom="0.75" header="0.3" footer="0.3"/>
      <autoFilter ref="A1:P160" xr:uid="{00000000-0000-0000-0000-000000000000}">
        <filterColumn colId="1">
          <filters>
            <filter val="221"/>
            <filter val="222"/>
            <filter val="223"/>
            <filter val="224"/>
            <filter val="225"/>
            <filter val="226"/>
            <filter val="227"/>
            <filter val="228"/>
            <filter val="238"/>
            <filter val="242"/>
            <filter val="243"/>
            <filter val="244"/>
            <filter val="245"/>
            <filter val="246"/>
            <filter val="247"/>
            <filter val="248"/>
            <filter val="249"/>
            <filter val="252"/>
          </filters>
        </filterColumn>
      </autoFilter>
    </customSheetView>
  </customSheetViews>
  <mergeCells count="2">
    <mergeCell ref="A160:B160"/>
    <mergeCell ref="A161:I161"/>
  </mergeCells>
  <printOptions horizontalCentered="1"/>
  <pageMargins left="0.38" right="0.23" top="0.5" bottom="0.59" header="0" footer="0"/>
  <pageSetup paperSize="5" fitToHeight="0" orientation="landscape"/>
  <headerFooter>
    <oddHeader>&amp;L&amp;FDepartment of Corrections&amp;RJustice System Appropriations Subcommittee&amp;A</oddHeader>
    <oddFooter>&amp;L&amp;D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35A46-35BA-42E5-B4C1-1724B9145D59}">
  <dimension ref="A1:BEN253"/>
  <sheetViews>
    <sheetView zoomScaleNormal="100" zoomScaleSheetLayoutView="80" workbookViewId="0">
      <pane ySplit="1" topLeftCell="A2" activePane="bottomLeft" state="frozen"/>
      <selection pane="bottomLeft" activeCell="K106" sqref="K106"/>
    </sheetView>
  </sheetViews>
  <sheetFormatPr defaultColWidth="9.140625" defaultRowHeight="46.15" customHeight="1" x14ac:dyDescent="0.2"/>
  <cols>
    <col min="1" max="1" width="14.85546875" style="111" customWidth="1"/>
    <col min="2" max="2" width="17.140625" style="112" customWidth="1"/>
    <col min="3" max="3" width="33.85546875" style="112" customWidth="1"/>
    <col min="4" max="4" width="15.7109375" style="112" customWidth="1"/>
    <col min="5" max="5" width="15" style="113" bestFit="1" customWidth="1"/>
    <col min="6" max="6" width="13.5703125" style="112" bestFit="1" customWidth="1"/>
    <col min="7" max="7" width="11.28515625" style="111" customWidth="1"/>
    <col min="8" max="8" width="9.42578125" style="111" bestFit="1" customWidth="1"/>
    <col min="9" max="9" width="21.140625" style="110" customWidth="1"/>
    <col min="10" max="10" width="17.85546875" style="109" bestFit="1" customWidth="1"/>
    <col min="11" max="11" width="18" style="108" bestFit="1" customWidth="1"/>
    <col min="12" max="12" width="17.85546875" style="109" bestFit="1" customWidth="1"/>
    <col min="13" max="13" width="18.42578125" style="108" bestFit="1" customWidth="1"/>
    <col min="14" max="14" width="15.7109375" style="107" customWidth="1"/>
    <col min="15" max="1496" width="9.140625" style="106"/>
    <col min="1497" max="16384" width="9.140625" style="105"/>
  </cols>
  <sheetData>
    <row r="1" spans="1:1496" ht="63.75" x14ac:dyDescent="0.2">
      <c r="A1" s="173" t="s">
        <v>0</v>
      </c>
      <c r="B1" s="173" t="s">
        <v>1</v>
      </c>
      <c r="C1" s="173" t="s">
        <v>2</v>
      </c>
      <c r="D1" s="173" t="s">
        <v>3</v>
      </c>
      <c r="E1" s="177" t="s">
        <v>4</v>
      </c>
      <c r="F1" s="173" t="s">
        <v>5</v>
      </c>
      <c r="G1" s="173" t="s">
        <v>6</v>
      </c>
      <c r="H1" s="176" t="s">
        <v>7</v>
      </c>
      <c r="I1" s="175" t="s">
        <v>8</v>
      </c>
      <c r="J1" s="174" t="s">
        <v>9</v>
      </c>
      <c r="K1" s="174" t="s">
        <v>10</v>
      </c>
      <c r="L1" s="174" t="s">
        <v>11</v>
      </c>
      <c r="M1" s="174" t="s">
        <v>12</v>
      </c>
      <c r="N1" s="173" t="s">
        <v>549</v>
      </c>
    </row>
    <row r="2" spans="1:1496" s="167" customFormat="1" ht="39.75" customHeight="1" x14ac:dyDescent="0.35">
      <c r="A2" s="172" t="s">
        <v>548</v>
      </c>
      <c r="B2" s="172"/>
      <c r="C2" s="172"/>
      <c r="D2" s="172"/>
      <c r="E2" s="172"/>
      <c r="F2" s="172"/>
      <c r="G2" s="172"/>
      <c r="H2" s="172"/>
      <c r="I2" s="172"/>
      <c r="J2" s="172"/>
      <c r="K2" s="172"/>
      <c r="L2" s="172"/>
      <c r="M2" s="172"/>
      <c r="N2" s="172"/>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68"/>
      <c r="EI2" s="168"/>
      <c r="EJ2" s="168"/>
      <c r="EK2" s="168"/>
      <c r="EL2" s="168"/>
      <c r="EM2" s="168"/>
      <c r="EN2" s="168"/>
      <c r="EO2" s="168"/>
      <c r="EP2" s="168"/>
      <c r="EQ2" s="168"/>
      <c r="ER2" s="168"/>
      <c r="ES2" s="168"/>
      <c r="ET2" s="168"/>
      <c r="EU2" s="168"/>
      <c r="EV2" s="168"/>
      <c r="EW2" s="168"/>
      <c r="EX2" s="168"/>
      <c r="EY2" s="168"/>
      <c r="EZ2" s="168"/>
      <c r="FA2" s="168"/>
      <c r="FB2" s="168"/>
      <c r="FC2" s="168"/>
      <c r="FD2" s="168"/>
      <c r="FE2" s="168"/>
      <c r="FF2" s="168"/>
      <c r="FG2" s="168"/>
      <c r="FH2" s="168"/>
      <c r="FI2" s="168"/>
      <c r="FJ2" s="168"/>
      <c r="FK2" s="168"/>
      <c r="FL2" s="168"/>
      <c r="FM2" s="168"/>
      <c r="FN2" s="168"/>
      <c r="FO2" s="168"/>
      <c r="FP2" s="168"/>
      <c r="FQ2" s="168"/>
      <c r="FR2" s="168"/>
      <c r="FS2" s="168"/>
      <c r="FT2" s="168"/>
      <c r="FU2" s="168"/>
      <c r="FV2" s="168"/>
      <c r="FW2" s="168"/>
      <c r="FX2" s="168"/>
      <c r="FY2" s="168"/>
      <c r="FZ2" s="168"/>
      <c r="GA2" s="168"/>
      <c r="GB2" s="168"/>
      <c r="GC2" s="168"/>
      <c r="GD2" s="168"/>
      <c r="GE2" s="168"/>
      <c r="GF2" s="168"/>
      <c r="GG2" s="168"/>
      <c r="GH2" s="168"/>
      <c r="GI2" s="168"/>
      <c r="GJ2" s="168"/>
      <c r="GK2" s="168"/>
      <c r="GL2" s="168"/>
      <c r="GM2" s="168"/>
      <c r="GN2" s="168"/>
      <c r="GO2" s="168"/>
      <c r="GP2" s="168"/>
      <c r="GQ2" s="168"/>
      <c r="GR2" s="168"/>
      <c r="GS2" s="168"/>
      <c r="GT2" s="168"/>
      <c r="GU2" s="168"/>
      <c r="GV2" s="168"/>
      <c r="GW2" s="168"/>
      <c r="GX2" s="168"/>
      <c r="GY2" s="168"/>
      <c r="GZ2" s="168"/>
      <c r="HA2" s="168"/>
      <c r="HB2" s="168"/>
      <c r="HC2" s="168"/>
      <c r="HD2" s="168"/>
      <c r="HE2" s="168"/>
      <c r="HF2" s="168"/>
      <c r="HG2" s="168"/>
      <c r="HH2" s="168"/>
      <c r="HI2" s="168"/>
      <c r="HJ2" s="168"/>
      <c r="HK2" s="168"/>
      <c r="HL2" s="168"/>
      <c r="HM2" s="168"/>
      <c r="HN2" s="168"/>
      <c r="HO2" s="168"/>
      <c r="HP2" s="168"/>
      <c r="HQ2" s="168"/>
      <c r="HR2" s="168"/>
      <c r="HS2" s="168"/>
      <c r="HT2" s="168"/>
      <c r="HU2" s="168"/>
      <c r="HV2" s="168"/>
      <c r="HW2" s="168"/>
      <c r="HX2" s="168"/>
      <c r="HY2" s="168"/>
      <c r="HZ2" s="168"/>
      <c r="IA2" s="168"/>
      <c r="IB2" s="168"/>
      <c r="IC2" s="168"/>
      <c r="ID2" s="168"/>
      <c r="IE2" s="168"/>
      <c r="IF2" s="168"/>
      <c r="IG2" s="168"/>
      <c r="IH2" s="168"/>
      <c r="II2" s="168"/>
      <c r="IJ2" s="168"/>
      <c r="IK2" s="168"/>
      <c r="IL2" s="168"/>
      <c r="IM2" s="168"/>
      <c r="IN2" s="168"/>
      <c r="IO2" s="168"/>
      <c r="IP2" s="168"/>
      <c r="IQ2" s="168"/>
      <c r="IR2" s="168"/>
      <c r="IS2" s="168"/>
      <c r="IT2" s="168"/>
      <c r="IU2" s="168"/>
      <c r="IV2" s="168"/>
      <c r="IW2" s="168"/>
      <c r="IX2" s="168"/>
      <c r="IY2" s="168"/>
      <c r="IZ2" s="168"/>
      <c r="JA2" s="168"/>
      <c r="JB2" s="168"/>
      <c r="JC2" s="168"/>
      <c r="JD2" s="168"/>
      <c r="JE2" s="168"/>
      <c r="JF2" s="168"/>
      <c r="JG2" s="168"/>
      <c r="JH2" s="168"/>
      <c r="JI2" s="168"/>
      <c r="JJ2" s="168"/>
      <c r="JK2" s="168"/>
      <c r="JL2" s="168"/>
      <c r="JM2" s="168"/>
      <c r="JN2" s="168"/>
      <c r="JO2" s="168"/>
      <c r="JP2" s="168"/>
      <c r="JQ2" s="168"/>
      <c r="JR2" s="168"/>
      <c r="JS2" s="168"/>
      <c r="JT2" s="168"/>
      <c r="JU2" s="168"/>
      <c r="JV2" s="168"/>
      <c r="JW2" s="168"/>
      <c r="JX2" s="168"/>
      <c r="JY2" s="168"/>
      <c r="JZ2" s="168"/>
      <c r="KA2" s="168"/>
      <c r="KB2" s="168"/>
      <c r="KC2" s="168"/>
      <c r="KD2" s="168"/>
      <c r="KE2" s="168"/>
      <c r="KF2" s="168"/>
      <c r="KG2" s="168"/>
      <c r="KH2" s="168"/>
      <c r="KI2" s="168"/>
      <c r="KJ2" s="168"/>
      <c r="KK2" s="168"/>
      <c r="KL2" s="168"/>
      <c r="KM2" s="168"/>
      <c r="KN2" s="168"/>
      <c r="KO2" s="168"/>
      <c r="KP2" s="168"/>
      <c r="KQ2" s="168"/>
      <c r="KR2" s="168"/>
      <c r="KS2" s="168"/>
      <c r="KT2" s="168"/>
      <c r="KU2" s="168"/>
      <c r="KV2" s="168"/>
      <c r="KW2" s="168"/>
      <c r="KX2" s="168"/>
      <c r="KY2" s="168"/>
      <c r="KZ2" s="168"/>
      <c r="LA2" s="168"/>
      <c r="LB2" s="168"/>
      <c r="LC2" s="168"/>
      <c r="LD2" s="168"/>
      <c r="LE2" s="168"/>
      <c r="LF2" s="168"/>
      <c r="LG2" s="168"/>
      <c r="LH2" s="168"/>
      <c r="LI2" s="168"/>
      <c r="LJ2" s="168"/>
      <c r="LK2" s="168"/>
      <c r="LL2" s="168"/>
      <c r="LM2" s="168"/>
      <c r="LN2" s="168"/>
      <c r="LO2" s="168"/>
      <c r="LP2" s="168"/>
      <c r="LQ2" s="168"/>
      <c r="LR2" s="168"/>
      <c r="LS2" s="168"/>
      <c r="LT2" s="168"/>
      <c r="LU2" s="168"/>
      <c r="LV2" s="168"/>
      <c r="LW2" s="168"/>
      <c r="LX2" s="168"/>
      <c r="LY2" s="168"/>
      <c r="LZ2" s="168"/>
      <c r="MA2" s="168"/>
      <c r="MB2" s="168"/>
      <c r="MC2" s="168"/>
      <c r="MD2" s="168"/>
      <c r="ME2" s="168"/>
      <c r="MF2" s="168"/>
      <c r="MG2" s="168"/>
      <c r="MH2" s="168"/>
      <c r="MI2" s="168"/>
      <c r="MJ2" s="168"/>
      <c r="MK2" s="168"/>
      <c r="ML2" s="168"/>
      <c r="MM2" s="168"/>
      <c r="MN2" s="168"/>
      <c r="MO2" s="168"/>
      <c r="MP2" s="168"/>
      <c r="MQ2" s="168"/>
      <c r="MR2" s="168"/>
      <c r="MS2" s="168"/>
      <c r="MT2" s="168"/>
      <c r="MU2" s="168"/>
      <c r="MV2" s="168"/>
      <c r="MW2" s="168"/>
      <c r="MX2" s="168"/>
      <c r="MY2" s="168"/>
      <c r="MZ2" s="168"/>
      <c r="NA2" s="168"/>
      <c r="NB2" s="168"/>
      <c r="NC2" s="168"/>
      <c r="ND2" s="168"/>
      <c r="NE2" s="168"/>
      <c r="NF2" s="168"/>
      <c r="NG2" s="168"/>
      <c r="NH2" s="168"/>
      <c r="NI2" s="168"/>
      <c r="NJ2" s="168"/>
      <c r="NK2" s="168"/>
      <c r="NL2" s="168"/>
      <c r="NM2" s="168"/>
      <c r="NN2" s="168"/>
      <c r="NO2" s="168"/>
      <c r="NP2" s="168"/>
      <c r="NQ2" s="168"/>
      <c r="NR2" s="168"/>
      <c r="NS2" s="168"/>
      <c r="NT2" s="168"/>
      <c r="NU2" s="168"/>
      <c r="NV2" s="168"/>
      <c r="NW2" s="168"/>
      <c r="NX2" s="168"/>
      <c r="NY2" s="168"/>
      <c r="NZ2" s="168"/>
      <c r="OA2" s="168"/>
      <c r="OB2" s="168"/>
      <c r="OC2" s="168"/>
      <c r="OD2" s="168"/>
      <c r="OE2" s="168"/>
      <c r="OF2" s="168"/>
      <c r="OG2" s="168"/>
      <c r="OH2" s="168"/>
      <c r="OI2" s="168"/>
      <c r="OJ2" s="168"/>
      <c r="OK2" s="168"/>
      <c r="OL2" s="168"/>
      <c r="OM2" s="168"/>
      <c r="ON2" s="168"/>
      <c r="OO2" s="168"/>
      <c r="OP2" s="168"/>
      <c r="OQ2" s="168"/>
      <c r="OR2" s="168"/>
      <c r="OS2" s="168"/>
      <c r="OT2" s="168"/>
      <c r="OU2" s="168"/>
      <c r="OV2" s="168"/>
      <c r="OW2" s="168"/>
      <c r="OX2" s="168"/>
      <c r="OY2" s="168"/>
      <c r="OZ2" s="168"/>
      <c r="PA2" s="168"/>
      <c r="PB2" s="168"/>
      <c r="PC2" s="168"/>
      <c r="PD2" s="168"/>
      <c r="PE2" s="168"/>
      <c r="PF2" s="168"/>
      <c r="PG2" s="168"/>
      <c r="PH2" s="168"/>
      <c r="PI2" s="168"/>
      <c r="PJ2" s="168"/>
      <c r="PK2" s="168"/>
      <c r="PL2" s="168"/>
      <c r="PM2" s="168"/>
      <c r="PN2" s="168"/>
      <c r="PO2" s="168"/>
      <c r="PP2" s="168"/>
      <c r="PQ2" s="168"/>
      <c r="PR2" s="168"/>
      <c r="PS2" s="168"/>
      <c r="PT2" s="168"/>
      <c r="PU2" s="168"/>
      <c r="PV2" s="168"/>
      <c r="PW2" s="168"/>
      <c r="PX2" s="168"/>
      <c r="PY2" s="168"/>
      <c r="PZ2" s="168"/>
      <c r="QA2" s="168"/>
      <c r="QB2" s="168"/>
      <c r="QC2" s="168"/>
      <c r="QD2" s="168"/>
      <c r="QE2" s="168"/>
      <c r="QF2" s="168"/>
      <c r="QG2" s="168"/>
      <c r="QH2" s="168"/>
      <c r="QI2" s="168"/>
      <c r="QJ2" s="168"/>
      <c r="QK2" s="168"/>
      <c r="QL2" s="168"/>
      <c r="QM2" s="168"/>
      <c r="QN2" s="168"/>
      <c r="QO2" s="168"/>
      <c r="QP2" s="168"/>
      <c r="QQ2" s="168"/>
      <c r="QR2" s="168"/>
      <c r="QS2" s="168"/>
      <c r="QT2" s="168"/>
      <c r="QU2" s="168"/>
      <c r="QV2" s="168"/>
      <c r="QW2" s="168"/>
      <c r="QX2" s="168"/>
      <c r="QY2" s="168"/>
      <c r="QZ2" s="168"/>
      <c r="RA2" s="168"/>
      <c r="RB2" s="168"/>
      <c r="RC2" s="168"/>
      <c r="RD2" s="168"/>
      <c r="RE2" s="168"/>
      <c r="RF2" s="168"/>
      <c r="RG2" s="168"/>
      <c r="RH2" s="168"/>
      <c r="RI2" s="168"/>
      <c r="RJ2" s="168"/>
      <c r="RK2" s="168"/>
      <c r="RL2" s="168"/>
      <c r="RM2" s="168"/>
      <c r="RN2" s="168"/>
      <c r="RO2" s="168"/>
      <c r="RP2" s="168"/>
      <c r="RQ2" s="168"/>
      <c r="RR2" s="168"/>
      <c r="RS2" s="168"/>
      <c r="RT2" s="168"/>
      <c r="RU2" s="168"/>
      <c r="RV2" s="168"/>
      <c r="RW2" s="168"/>
      <c r="RX2" s="168"/>
      <c r="RY2" s="168"/>
      <c r="RZ2" s="168"/>
      <c r="SA2" s="168"/>
      <c r="SB2" s="168"/>
      <c r="SC2" s="168"/>
      <c r="SD2" s="168"/>
      <c r="SE2" s="168"/>
      <c r="SF2" s="168"/>
      <c r="SG2" s="168"/>
      <c r="SH2" s="168"/>
      <c r="SI2" s="168"/>
      <c r="SJ2" s="168"/>
      <c r="SK2" s="168"/>
      <c r="SL2" s="168"/>
      <c r="SM2" s="168"/>
      <c r="SN2" s="168"/>
      <c r="SO2" s="168"/>
      <c r="SP2" s="168"/>
      <c r="SQ2" s="168"/>
      <c r="SR2" s="168"/>
      <c r="SS2" s="168"/>
      <c r="ST2" s="168"/>
      <c r="SU2" s="168"/>
      <c r="SV2" s="168"/>
      <c r="SW2" s="168"/>
      <c r="SX2" s="168"/>
      <c r="SY2" s="168"/>
      <c r="SZ2" s="168"/>
      <c r="TA2" s="168"/>
      <c r="TB2" s="168"/>
      <c r="TC2" s="168"/>
      <c r="TD2" s="168"/>
      <c r="TE2" s="168"/>
      <c r="TF2" s="168"/>
      <c r="TG2" s="168"/>
      <c r="TH2" s="168"/>
      <c r="TI2" s="168"/>
      <c r="TJ2" s="168"/>
      <c r="TK2" s="168"/>
      <c r="TL2" s="168"/>
      <c r="TM2" s="168"/>
      <c r="TN2" s="168"/>
      <c r="TO2" s="168"/>
      <c r="TP2" s="168"/>
      <c r="TQ2" s="168"/>
      <c r="TR2" s="168"/>
      <c r="TS2" s="168"/>
      <c r="TT2" s="168"/>
      <c r="TU2" s="168"/>
      <c r="TV2" s="168"/>
      <c r="TW2" s="168"/>
      <c r="TX2" s="168"/>
      <c r="TY2" s="168"/>
      <c r="TZ2" s="168"/>
      <c r="UA2" s="168"/>
      <c r="UB2" s="168"/>
      <c r="UC2" s="168"/>
      <c r="UD2" s="168"/>
      <c r="UE2" s="168"/>
      <c r="UF2" s="168"/>
      <c r="UG2" s="168"/>
      <c r="UH2" s="168"/>
      <c r="UI2" s="168"/>
      <c r="UJ2" s="168"/>
      <c r="UK2" s="168"/>
      <c r="UL2" s="168"/>
      <c r="UM2" s="168"/>
      <c r="UN2" s="168"/>
      <c r="UO2" s="168"/>
      <c r="UP2" s="168"/>
      <c r="UQ2" s="168"/>
      <c r="UR2" s="168"/>
      <c r="US2" s="168"/>
      <c r="UT2" s="168"/>
      <c r="UU2" s="168"/>
      <c r="UV2" s="168"/>
      <c r="UW2" s="168"/>
      <c r="UX2" s="168"/>
      <c r="UY2" s="168"/>
      <c r="UZ2" s="168"/>
      <c r="VA2" s="168"/>
      <c r="VB2" s="168"/>
      <c r="VC2" s="168"/>
      <c r="VD2" s="168"/>
      <c r="VE2" s="168"/>
      <c r="VF2" s="168"/>
      <c r="VG2" s="168"/>
      <c r="VH2" s="168"/>
      <c r="VI2" s="168"/>
      <c r="VJ2" s="168"/>
      <c r="VK2" s="168"/>
      <c r="VL2" s="168"/>
      <c r="VM2" s="168"/>
      <c r="VN2" s="168"/>
      <c r="VO2" s="168"/>
      <c r="VP2" s="168"/>
      <c r="VQ2" s="168"/>
      <c r="VR2" s="168"/>
      <c r="VS2" s="168"/>
      <c r="VT2" s="168"/>
      <c r="VU2" s="168"/>
      <c r="VV2" s="168"/>
      <c r="VW2" s="168"/>
      <c r="VX2" s="168"/>
      <c r="VY2" s="168"/>
      <c r="VZ2" s="168"/>
      <c r="WA2" s="168"/>
      <c r="WB2" s="168"/>
      <c r="WC2" s="168"/>
      <c r="WD2" s="168"/>
      <c r="WE2" s="168"/>
      <c r="WF2" s="168"/>
      <c r="WG2" s="168"/>
      <c r="WH2" s="168"/>
      <c r="WI2" s="168"/>
      <c r="WJ2" s="168"/>
      <c r="WK2" s="168"/>
      <c r="WL2" s="168"/>
      <c r="WM2" s="168"/>
      <c r="WN2" s="168"/>
      <c r="WO2" s="168"/>
      <c r="WP2" s="168"/>
      <c r="WQ2" s="168"/>
      <c r="WR2" s="168"/>
      <c r="WS2" s="168"/>
      <c r="WT2" s="168"/>
      <c r="WU2" s="168"/>
      <c r="WV2" s="168"/>
      <c r="WW2" s="168"/>
      <c r="WX2" s="168"/>
      <c r="WY2" s="168"/>
      <c r="WZ2" s="168"/>
      <c r="XA2" s="168"/>
      <c r="XB2" s="168"/>
      <c r="XC2" s="168"/>
      <c r="XD2" s="168"/>
      <c r="XE2" s="168"/>
      <c r="XF2" s="168"/>
      <c r="XG2" s="168"/>
      <c r="XH2" s="168"/>
      <c r="XI2" s="168"/>
      <c r="XJ2" s="168"/>
      <c r="XK2" s="168"/>
      <c r="XL2" s="168"/>
      <c r="XM2" s="168"/>
      <c r="XN2" s="168"/>
      <c r="XO2" s="168"/>
      <c r="XP2" s="168"/>
      <c r="XQ2" s="168"/>
      <c r="XR2" s="168"/>
      <c r="XS2" s="168"/>
      <c r="XT2" s="168"/>
      <c r="XU2" s="168"/>
      <c r="XV2" s="168"/>
      <c r="XW2" s="168"/>
      <c r="XX2" s="168"/>
      <c r="XY2" s="168"/>
      <c r="XZ2" s="168"/>
      <c r="YA2" s="168"/>
      <c r="YB2" s="168"/>
      <c r="YC2" s="168"/>
      <c r="YD2" s="168"/>
      <c r="YE2" s="168"/>
      <c r="YF2" s="168"/>
      <c r="YG2" s="168"/>
      <c r="YH2" s="168"/>
      <c r="YI2" s="168"/>
      <c r="YJ2" s="168"/>
      <c r="YK2" s="168"/>
      <c r="YL2" s="168"/>
      <c r="YM2" s="168"/>
      <c r="YN2" s="168"/>
      <c r="YO2" s="168"/>
      <c r="YP2" s="168"/>
      <c r="YQ2" s="168"/>
      <c r="YR2" s="168"/>
      <c r="YS2" s="168"/>
      <c r="YT2" s="168"/>
      <c r="YU2" s="168"/>
      <c r="YV2" s="168"/>
      <c r="YW2" s="168"/>
      <c r="YX2" s="168"/>
      <c r="YY2" s="168"/>
      <c r="YZ2" s="168"/>
      <c r="ZA2" s="168"/>
      <c r="ZB2" s="168"/>
      <c r="ZC2" s="168"/>
      <c r="ZD2" s="168"/>
      <c r="ZE2" s="168"/>
      <c r="ZF2" s="168"/>
      <c r="ZG2" s="168"/>
      <c r="ZH2" s="168"/>
      <c r="ZI2" s="168"/>
      <c r="ZJ2" s="168"/>
      <c r="ZK2" s="168"/>
      <c r="ZL2" s="168"/>
      <c r="ZM2" s="168"/>
      <c r="ZN2" s="168"/>
      <c r="ZO2" s="168"/>
      <c r="ZP2" s="168"/>
      <c r="ZQ2" s="168"/>
      <c r="ZR2" s="168"/>
      <c r="ZS2" s="168"/>
      <c r="ZT2" s="168"/>
      <c r="ZU2" s="168"/>
      <c r="ZV2" s="168"/>
      <c r="ZW2" s="168"/>
      <c r="ZX2" s="168"/>
      <c r="ZY2" s="168"/>
      <c r="ZZ2" s="168"/>
      <c r="AAA2" s="168"/>
      <c r="AAB2" s="168"/>
      <c r="AAC2" s="168"/>
      <c r="AAD2" s="168"/>
      <c r="AAE2" s="168"/>
      <c r="AAF2" s="168"/>
      <c r="AAG2" s="168"/>
      <c r="AAH2" s="168"/>
      <c r="AAI2" s="168"/>
      <c r="AAJ2" s="168"/>
      <c r="AAK2" s="168"/>
      <c r="AAL2" s="168"/>
      <c r="AAM2" s="168"/>
      <c r="AAN2" s="168"/>
      <c r="AAO2" s="168"/>
      <c r="AAP2" s="168"/>
      <c r="AAQ2" s="168"/>
      <c r="AAR2" s="168"/>
      <c r="AAS2" s="168"/>
      <c r="AAT2" s="168"/>
      <c r="AAU2" s="168"/>
      <c r="AAV2" s="168"/>
      <c r="AAW2" s="168"/>
      <c r="AAX2" s="168"/>
      <c r="AAY2" s="168"/>
      <c r="AAZ2" s="168"/>
      <c r="ABA2" s="168"/>
      <c r="ABB2" s="168"/>
      <c r="ABC2" s="168"/>
      <c r="ABD2" s="168"/>
      <c r="ABE2" s="168"/>
      <c r="ABF2" s="168"/>
      <c r="ABG2" s="168"/>
      <c r="ABH2" s="168"/>
      <c r="ABI2" s="168"/>
      <c r="ABJ2" s="168"/>
      <c r="ABK2" s="168"/>
      <c r="ABL2" s="168"/>
      <c r="ABM2" s="168"/>
      <c r="ABN2" s="168"/>
      <c r="ABO2" s="168"/>
      <c r="ABP2" s="168"/>
      <c r="ABQ2" s="168"/>
      <c r="ABR2" s="168"/>
      <c r="ABS2" s="168"/>
      <c r="ABT2" s="168"/>
      <c r="ABU2" s="168"/>
      <c r="ABV2" s="168"/>
      <c r="ABW2" s="168"/>
      <c r="ABX2" s="168"/>
      <c r="ABY2" s="168"/>
      <c r="ABZ2" s="168"/>
      <c r="ACA2" s="168"/>
      <c r="ACB2" s="168"/>
      <c r="ACC2" s="168"/>
      <c r="ACD2" s="168"/>
      <c r="ACE2" s="168"/>
      <c r="ACF2" s="168"/>
      <c r="ACG2" s="168"/>
      <c r="ACH2" s="168"/>
      <c r="ACI2" s="168"/>
      <c r="ACJ2" s="168"/>
      <c r="ACK2" s="168"/>
      <c r="ACL2" s="168"/>
      <c r="ACM2" s="168"/>
      <c r="ACN2" s="168"/>
      <c r="ACO2" s="168"/>
      <c r="ACP2" s="168"/>
      <c r="ACQ2" s="168"/>
      <c r="ACR2" s="168"/>
      <c r="ACS2" s="168"/>
      <c r="ACT2" s="168"/>
      <c r="ACU2" s="168"/>
      <c r="ACV2" s="168"/>
      <c r="ACW2" s="168"/>
      <c r="ACX2" s="168"/>
      <c r="ACY2" s="168"/>
      <c r="ACZ2" s="168"/>
      <c r="ADA2" s="168"/>
      <c r="ADB2" s="168"/>
      <c r="ADC2" s="168"/>
      <c r="ADD2" s="168"/>
      <c r="ADE2" s="168"/>
      <c r="ADF2" s="168"/>
      <c r="ADG2" s="168"/>
      <c r="ADH2" s="168"/>
      <c r="ADI2" s="168"/>
      <c r="ADJ2" s="168"/>
      <c r="ADK2" s="168"/>
      <c r="ADL2" s="168"/>
      <c r="ADM2" s="168"/>
      <c r="ADN2" s="168"/>
      <c r="ADO2" s="168"/>
      <c r="ADP2" s="168"/>
      <c r="ADQ2" s="168"/>
      <c r="ADR2" s="168"/>
      <c r="ADS2" s="168"/>
      <c r="ADT2" s="168"/>
      <c r="ADU2" s="168"/>
      <c r="ADV2" s="168"/>
      <c r="ADW2" s="168"/>
      <c r="ADX2" s="168"/>
      <c r="ADY2" s="168"/>
      <c r="ADZ2" s="168"/>
      <c r="AEA2" s="168"/>
      <c r="AEB2" s="168"/>
      <c r="AEC2" s="168"/>
      <c r="AED2" s="168"/>
      <c r="AEE2" s="168"/>
      <c r="AEF2" s="168"/>
      <c r="AEG2" s="168"/>
      <c r="AEH2" s="168"/>
      <c r="AEI2" s="168"/>
      <c r="AEJ2" s="168"/>
      <c r="AEK2" s="168"/>
      <c r="AEL2" s="168"/>
      <c r="AEM2" s="168"/>
      <c r="AEN2" s="168"/>
      <c r="AEO2" s="168"/>
      <c r="AEP2" s="168"/>
      <c r="AEQ2" s="168"/>
      <c r="AER2" s="168"/>
      <c r="AES2" s="168"/>
      <c r="AET2" s="168"/>
      <c r="AEU2" s="168"/>
      <c r="AEV2" s="168"/>
      <c r="AEW2" s="168"/>
      <c r="AEX2" s="168"/>
      <c r="AEY2" s="168"/>
      <c r="AEZ2" s="168"/>
      <c r="AFA2" s="168"/>
      <c r="AFB2" s="168"/>
      <c r="AFC2" s="168"/>
      <c r="AFD2" s="168"/>
      <c r="AFE2" s="168"/>
      <c r="AFF2" s="168"/>
      <c r="AFG2" s="168"/>
      <c r="AFH2" s="168"/>
      <c r="AFI2" s="168"/>
      <c r="AFJ2" s="168"/>
      <c r="AFK2" s="168"/>
      <c r="AFL2" s="168"/>
      <c r="AFM2" s="168"/>
      <c r="AFN2" s="168"/>
      <c r="AFO2" s="168"/>
      <c r="AFP2" s="168"/>
      <c r="AFQ2" s="168"/>
      <c r="AFR2" s="168"/>
      <c r="AFS2" s="168"/>
      <c r="AFT2" s="168"/>
      <c r="AFU2" s="168"/>
      <c r="AFV2" s="168"/>
      <c r="AFW2" s="168"/>
      <c r="AFX2" s="168"/>
      <c r="AFY2" s="168"/>
      <c r="AFZ2" s="168"/>
      <c r="AGA2" s="168"/>
      <c r="AGB2" s="168"/>
      <c r="AGC2" s="168"/>
      <c r="AGD2" s="168"/>
      <c r="AGE2" s="168"/>
      <c r="AGF2" s="168"/>
      <c r="AGG2" s="168"/>
      <c r="AGH2" s="168"/>
      <c r="AGI2" s="168"/>
      <c r="AGJ2" s="168"/>
      <c r="AGK2" s="168"/>
      <c r="AGL2" s="168"/>
      <c r="AGM2" s="168"/>
      <c r="AGN2" s="168"/>
      <c r="AGO2" s="168"/>
      <c r="AGP2" s="168"/>
      <c r="AGQ2" s="168"/>
      <c r="AGR2" s="168"/>
      <c r="AGS2" s="168"/>
      <c r="AGT2" s="168"/>
      <c r="AGU2" s="168"/>
      <c r="AGV2" s="168"/>
      <c r="AGW2" s="168"/>
      <c r="AGX2" s="168"/>
      <c r="AGY2" s="168"/>
      <c r="AGZ2" s="168"/>
      <c r="AHA2" s="168"/>
      <c r="AHB2" s="168"/>
      <c r="AHC2" s="168"/>
      <c r="AHD2" s="168"/>
      <c r="AHE2" s="168"/>
      <c r="AHF2" s="168"/>
      <c r="AHG2" s="168"/>
      <c r="AHH2" s="168"/>
      <c r="AHI2" s="168"/>
      <c r="AHJ2" s="168"/>
      <c r="AHK2" s="168"/>
      <c r="AHL2" s="168"/>
      <c r="AHM2" s="168"/>
      <c r="AHN2" s="168"/>
      <c r="AHO2" s="168"/>
      <c r="AHP2" s="168"/>
      <c r="AHQ2" s="168"/>
      <c r="AHR2" s="168"/>
      <c r="AHS2" s="168"/>
      <c r="AHT2" s="168"/>
      <c r="AHU2" s="168"/>
      <c r="AHV2" s="168"/>
      <c r="AHW2" s="168"/>
      <c r="AHX2" s="168"/>
      <c r="AHY2" s="168"/>
      <c r="AHZ2" s="168"/>
      <c r="AIA2" s="168"/>
      <c r="AIB2" s="168"/>
      <c r="AIC2" s="168"/>
      <c r="AID2" s="168"/>
      <c r="AIE2" s="168"/>
      <c r="AIF2" s="168"/>
      <c r="AIG2" s="168"/>
      <c r="AIH2" s="168"/>
      <c r="AII2" s="168"/>
      <c r="AIJ2" s="168"/>
      <c r="AIK2" s="168"/>
      <c r="AIL2" s="168"/>
      <c r="AIM2" s="168"/>
      <c r="AIN2" s="168"/>
      <c r="AIO2" s="168"/>
      <c r="AIP2" s="168"/>
      <c r="AIQ2" s="168"/>
      <c r="AIR2" s="168"/>
      <c r="AIS2" s="168"/>
      <c r="AIT2" s="168"/>
      <c r="AIU2" s="168"/>
      <c r="AIV2" s="168"/>
      <c r="AIW2" s="168"/>
      <c r="AIX2" s="168"/>
      <c r="AIY2" s="168"/>
      <c r="AIZ2" s="168"/>
      <c r="AJA2" s="168"/>
      <c r="AJB2" s="168"/>
      <c r="AJC2" s="168"/>
      <c r="AJD2" s="168"/>
      <c r="AJE2" s="168"/>
      <c r="AJF2" s="168"/>
      <c r="AJG2" s="168"/>
      <c r="AJH2" s="168"/>
      <c r="AJI2" s="168"/>
      <c r="AJJ2" s="168"/>
      <c r="AJK2" s="168"/>
      <c r="AJL2" s="168"/>
      <c r="AJM2" s="168"/>
      <c r="AJN2" s="168"/>
      <c r="AJO2" s="168"/>
      <c r="AJP2" s="168"/>
      <c r="AJQ2" s="168"/>
      <c r="AJR2" s="168"/>
      <c r="AJS2" s="168"/>
      <c r="AJT2" s="168"/>
      <c r="AJU2" s="168"/>
      <c r="AJV2" s="168"/>
      <c r="AJW2" s="168"/>
      <c r="AJX2" s="168"/>
      <c r="AJY2" s="168"/>
      <c r="AJZ2" s="168"/>
      <c r="AKA2" s="168"/>
      <c r="AKB2" s="168"/>
      <c r="AKC2" s="168"/>
      <c r="AKD2" s="168"/>
      <c r="AKE2" s="168"/>
      <c r="AKF2" s="168"/>
      <c r="AKG2" s="168"/>
      <c r="AKH2" s="168"/>
      <c r="AKI2" s="168"/>
      <c r="AKJ2" s="168"/>
      <c r="AKK2" s="168"/>
      <c r="AKL2" s="168"/>
      <c r="AKM2" s="168"/>
      <c r="AKN2" s="168"/>
      <c r="AKO2" s="168"/>
      <c r="AKP2" s="168"/>
      <c r="AKQ2" s="168"/>
      <c r="AKR2" s="168"/>
      <c r="AKS2" s="168"/>
      <c r="AKT2" s="168"/>
      <c r="AKU2" s="168"/>
      <c r="AKV2" s="168"/>
      <c r="AKW2" s="168"/>
      <c r="AKX2" s="168"/>
      <c r="AKY2" s="168"/>
      <c r="AKZ2" s="168"/>
      <c r="ALA2" s="168"/>
      <c r="ALB2" s="168"/>
      <c r="ALC2" s="168"/>
      <c r="ALD2" s="168"/>
      <c r="ALE2" s="168"/>
      <c r="ALF2" s="168"/>
      <c r="ALG2" s="168"/>
      <c r="ALH2" s="168"/>
      <c r="ALI2" s="168"/>
      <c r="ALJ2" s="168"/>
      <c r="ALK2" s="168"/>
      <c r="ALL2" s="168"/>
      <c r="ALM2" s="168"/>
      <c r="ALN2" s="168"/>
      <c r="ALO2" s="168"/>
      <c r="ALP2" s="168"/>
      <c r="ALQ2" s="168"/>
      <c r="ALR2" s="168"/>
      <c r="ALS2" s="168"/>
      <c r="ALT2" s="168"/>
      <c r="ALU2" s="168"/>
      <c r="ALV2" s="168"/>
      <c r="ALW2" s="168"/>
      <c r="ALX2" s="168"/>
      <c r="ALY2" s="168"/>
      <c r="ALZ2" s="168"/>
      <c r="AMA2" s="168"/>
      <c r="AMB2" s="168"/>
      <c r="AMC2" s="168"/>
      <c r="AMD2" s="168"/>
      <c r="AME2" s="168"/>
      <c r="AMF2" s="168"/>
      <c r="AMG2" s="168"/>
      <c r="AMH2" s="168"/>
      <c r="AMI2" s="168"/>
      <c r="AMJ2" s="168"/>
      <c r="AMK2" s="168"/>
      <c r="AML2" s="168"/>
      <c r="AMM2" s="168"/>
      <c r="AMN2" s="168"/>
      <c r="AMO2" s="168"/>
      <c r="AMP2" s="168"/>
      <c r="AMQ2" s="168"/>
      <c r="AMR2" s="168"/>
      <c r="AMS2" s="168"/>
      <c r="AMT2" s="168"/>
      <c r="AMU2" s="168"/>
      <c r="AMV2" s="168"/>
      <c r="AMW2" s="168"/>
      <c r="AMX2" s="168"/>
      <c r="AMY2" s="168"/>
      <c r="AMZ2" s="168"/>
      <c r="ANA2" s="168"/>
      <c r="ANB2" s="168"/>
      <c r="ANC2" s="168"/>
      <c r="AND2" s="168"/>
      <c r="ANE2" s="168"/>
      <c r="ANF2" s="168"/>
      <c r="ANG2" s="168"/>
      <c r="ANH2" s="168"/>
      <c r="ANI2" s="168"/>
      <c r="ANJ2" s="168"/>
      <c r="ANK2" s="168"/>
      <c r="ANL2" s="168"/>
      <c r="ANM2" s="168"/>
      <c r="ANN2" s="168"/>
      <c r="ANO2" s="168"/>
      <c r="ANP2" s="168"/>
      <c r="ANQ2" s="168"/>
      <c r="ANR2" s="168"/>
      <c r="ANS2" s="168"/>
      <c r="ANT2" s="168"/>
      <c r="ANU2" s="168"/>
      <c r="ANV2" s="168"/>
      <c r="ANW2" s="168"/>
      <c r="ANX2" s="168"/>
      <c r="ANY2" s="168"/>
      <c r="ANZ2" s="168"/>
      <c r="AOA2" s="168"/>
      <c r="AOB2" s="168"/>
      <c r="AOC2" s="168"/>
      <c r="AOD2" s="168"/>
      <c r="AOE2" s="168"/>
      <c r="AOF2" s="168"/>
      <c r="AOG2" s="168"/>
      <c r="AOH2" s="168"/>
      <c r="AOI2" s="168"/>
      <c r="AOJ2" s="168"/>
      <c r="AOK2" s="168"/>
      <c r="AOL2" s="168"/>
      <c r="AOM2" s="168"/>
      <c r="AON2" s="168"/>
      <c r="AOO2" s="168"/>
      <c r="AOP2" s="168"/>
      <c r="AOQ2" s="168"/>
      <c r="AOR2" s="168"/>
      <c r="AOS2" s="168"/>
      <c r="AOT2" s="168"/>
      <c r="AOU2" s="168"/>
      <c r="AOV2" s="168"/>
      <c r="AOW2" s="168"/>
      <c r="AOX2" s="168"/>
      <c r="AOY2" s="168"/>
      <c r="AOZ2" s="168"/>
      <c r="APA2" s="168"/>
      <c r="APB2" s="168"/>
      <c r="APC2" s="168"/>
      <c r="APD2" s="168"/>
      <c r="APE2" s="168"/>
      <c r="APF2" s="168"/>
      <c r="APG2" s="168"/>
      <c r="APH2" s="168"/>
      <c r="API2" s="168"/>
      <c r="APJ2" s="168"/>
      <c r="APK2" s="168"/>
      <c r="APL2" s="168"/>
      <c r="APM2" s="168"/>
      <c r="APN2" s="168"/>
      <c r="APO2" s="168"/>
      <c r="APP2" s="168"/>
      <c r="APQ2" s="168"/>
      <c r="APR2" s="168"/>
      <c r="APS2" s="168"/>
      <c r="APT2" s="168"/>
      <c r="APU2" s="168"/>
      <c r="APV2" s="168"/>
      <c r="APW2" s="168"/>
      <c r="APX2" s="168"/>
      <c r="APY2" s="168"/>
      <c r="APZ2" s="168"/>
      <c r="AQA2" s="168"/>
      <c r="AQB2" s="168"/>
      <c r="AQC2" s="168"/>
      <c r="AQD2" s="168"/>
      <c r="AQE2" s="168"/>
      <c r="AQF2" s="168"/>
      <c r="AQG2" s="168"/>
      <c r="AQH2" s="168"/>
      <c r="AQI2" s="168"/>
      <c r="AQJ2" s="168"/>
      <c r="AQK2" s="168"/>
      <c r="AQL2" s="168"/>
      <c r="AQM2" s="168"/>
      <c r="AQN2" s="168"/>
      <c r="AQO2" s="168"/>
      <c r="AQP2" s="168"/>
      <c r="AQQ2" s="168"/>
      <c r="AQR2" s="168"/>
      <c r="AQS2" s="168"/>
      <c r="AQT2" s="168"/>
      <c r="AQU2" s="168"/>
      <c r="AQV2" s="168"/>
      <c r="AQW2" s="168"/>
      <c r="AQX2" s="168"/>
      <c r="AQY2" s="168"/>
      <c r="AQZ2" s="168"/>
      <c r="ARA2" s="168"/>
      <c r="ARB2" s="168"/>
      <c r="ARC2" s="168"/>
      <c r="ARD2" s="168"/>
      <c r="ARE2" s="168"/>
      <c r="ARF2" s="168"/>
      <c r="ARG2" s="168"/>
      <c r="ARH2" s="168"/>
      <c r="ARI2" s="168"/>
      <c r="ARJ2" s="168"/>
      <c r="ARK2" s="168"/>
      <c r="ARL2" s="168"/>
      <c r="ARM2" s="168"/>
      <c r="ARN2" s="168"/>
      <c r="ARO2" s="168"/>
      <c r="ARP2" s="168"/>
      <c r="ARQ2" s="168"/>
      <c r="ARR2" s="168"/>
      <c r="ARS2" s="168"/>
      <c r="ART2" s="168"/>
      <c r="ARU2" s="168"/>
      <c r="ARV2" s="168"/>
      <c r="ARW2" s="168"/>
      <c r="ARX2" s="168"/>
      <c r="ARY2" s="168"/>
      <c r="ARZ2" s="168"/>
      <c r="ASA2" s="168"/>
      <c r="ASB2" s="168"/>
      <c r="ASC2" s="168"/>
      <c r="ASD2" s="168"/>
      <c r="ASE2" s="168"/>
      <c r="ASF2" s="168"/>
      <c r="ASG2" s="168"/>
      <c r="ASH2" s="168"/>
      <c r="ASI2" s="168"/>
      <c r="ASJ2" s="168"/>
      <c r="ASK2" s="168"/>
      <c r="ASL2" s="168"/>
      <c r="ASM2" s="168"/>
      <c r="ASN2" s="168"/>
      <c r="ASO2" s="168"/>
      <c r="ASP2" s="168"/>
      <c r="ASQ2" s="168"/>
      <c r="ASR2" s="168"/>
      <c r="ASS2" s="168"/>
      <c r="AST2" s="168"/>
      <c r="ASU2" s="168"/>
      <c r="ASV2" s="168"/>
      <c r="ASW2" s="168"/>
      <c r="ASX2" s="168"/>
      <c r="ASY2" s="168"/>
      <c r="ASZ2" s="168"/>
      <c r="ATA2" s="168"/>
      <c r="ATB2" s="168"/>
      <c r="ATC2" s="168"/>
      <c r="ATD2" s="168"/>
      <c r="ATE2" s="168"/>
      <c r="ATF2" s="168"/>
      <c r="ATG2" s="168"/>
      <c r="ATH2" s="168"/>
      <c r="ATI2" s="168"/>
      <c r="ATJ2" s="168"/>
      <c r="ATK2" s="168"/>
      <c r="ATL2" s="168"/>
      <c r="ATM2" s="168"/>
      <c r="ATN2" s="168"/>
      <c r="ATO2" s="168"/>
      <c r="ATP2" s="168"/>
      <c r="ATQ2" s="168"/>
      <c r="ATR2" s="168"/>
      <c r="ATS2" s="168"/>
      <c r="ATT2" s="168"/>
      <c r="ATU2" s="168"/>
      <c r="ATV2" s="168"/>
      <c r="ATW2" s="168"/>
      <c r="ATX2" s="168"/>
      <c r="ATY2" s="168"/>
      <c r="ATZ2" s="168"/>
      <c r="AUA2" s="168"/>
      <c r="AUB2" s="168"/>
      <c r="AUC2" s="168"/>
      <c r="AUD2" s="168"/>
      <c r="AUE2" s="168"/>
      <c r="AUF2" s="168"/>
      <c r="AUG2" s="168"/>
      <c r="AUH2" s="168"/>
      <c r="AUI2" s="168"/>
      <c r="AUJ2" s="168"/>
      <c r="AUK2" s="168"/>
      <c r="AUL2" s="168"/>
      <c r="AUM2" s="168"/>
      <c r="AUN2" s="168"/>
      <c r="AUO2" s="168"/>
      <c r="AUP2" s="168"/>
      <c r="AUQ2" s="168"/>
      <c r="AUR2" s="168"/>
      <c r="AUS2" s="168"/>
      <c r="AUT2" s="168"/>
      <c r="AUU2" s="168"/>
      <c r="AUV2" s="168"/>
      <c r="AUW2" s="168"/>
      <c r="AUX2" s="168"/>
      <c r="AUY2" s="168"/>
      <c r="AUZ2" s="168"/>
      <c r="AVA2" s="168"/>
      <c r="AVB2" s="168"/>
      <c r="AVC2" s="168"/>
      <c r="AVD2" s="168"/>
      <c r="AVE2" s="168"/>
      <c r="AVF2" s="168"/>
      <c r="AVG2" s="168"/>
      <c r="AVH2" s="168"/>
      <c r="AVI2" s="168"/>
      <c r="AVJ2" s="168"/>
      <c r="AVK2" s="168"/>
      <c r="AVL2" s="168"/>
      <c r="AVM2" s="168"/>
      <c r="AVN2" s="168"/>
      <c r="AVO2" s="168"/>
      <c r="AVP2" s="168"/>
      <c r="AVQ2" s="168"/>
      <c r="AVR2" s="168"/>
      <c r="AVS2" s="168"/>
      <c r="AVT2" s="168"/>
      <c r="AVU2" s="168"/>
      <c r="AVV2" s="168"/>
      <c r="AVW2" s="168"/>
      <c r="AVX2" s="168"/>
      <c r="AVY2" s="168"/>
      <c r="AVZ2" s="168"/>
      <c r="AWA2" s="168"/>
      <c r="AWB2" s="168"/>
      <c r="AWC2" s="168"/>
      <c r="AWD2" s="168"/>
      <c r="AWE2" s="168"/>
      <c r="AWF2" s="168"/>
      <c r="AWG2" s="168"/>
      <c r="AWH2" s="168"/>
      <c r="AWI2" s="168"/>
      <c r="AWJ2" s="168"/>
      <c r="AWK2" s="168"/>
      <c r="AWL2" s="168"/>
      <c r="AWM2" s="168"/>
      <c r="AWN2" s="168"/>
      <c r="AWO2" s="168"/>
      <c r="AWP2" s="168"/>
      <c r="AWQ2" s="168"/>
      <c r="AWR2" s="168"/>
      <c r="AWS2" s="168"/>
      <c r="AWT2" s="168"/>
      <c r="AWU2" s="168"/>
      <c r="AWV2" s="168"/>
      <c r="AWW2" s="168"/>
      <c r="AWX2" s="168"/>
      <c r="AWY2" s="168"/>
      <c r="AWZ2" s="168"/>
      <c r="AXA2" s="168"/>
      <c r="AXB2" s="168"/>
      <c r="AXC2" s="168"/>
      <c r="AXD2" s="168"/>
      <c r="AXE2" s="168"/>
      <c r="AXF2" s="168"/>
      <c r="AXG2" s="168"/>
      <c r="AXH2" s="168"/>
      <c r="AXI2" s="168"/>
      <c r="AXJ2" s="168"/>
      <c r="AXK2" s="168"/>
      <c r="AXL2" s="168"/>
      <c r="AXM2" s="168"/>
      <c r="AXN2" s="168"/>
      <c r="AXO2" s="168"/>
      <c r="AXP2" s="168"/>
      <c r="AXQ2" s="168"/>
      <c r="AXR2" s="168"/>
      <c r="AXS2" s="168"/>
      <c r="AXT2" s="168"/>
      <c r="AXU2" s="168"/>
      <c r="AXV2" s="168"/>
      <c r="AXW2" s="168"/>
      <c r="AXX2" s="168"/>
      <c r="AXY2" s="168"/>
      <c r="AXZ2" s="168"/>
      <c r="AYA2" s="168"/>
      <c r="AYB2" s="168"/>
      <c r="AYC2" s="168"/>
      <c r="AYD2" s="168"/>
      <c r="AYE2" s="168"/>
      <c r="AYF2" s="168"/>
      <c r="AYG2" s="168"/>
      <c r="AYH2" s="168"/>
      <c r="AYI2" s="168"/>
      <c r="AYJ2" s="168"/>
      <c r="AYK2" s="168"/>
      <c r="AYL2" s="168"/>
      <c r="AYM2" s="168"/>
      <c r="AYN2" s="168"/>
      <c r="AYO2" s="168"/>
      <c r="AYP2" s="168"/>
      <c r="AYQ2" s="168"/>
      <c r="AYR2" s="168"/>
      <c r="AYS2" s="168"/>
      <c r="AYT2" s="168"/>
      <c r="AYU2" s="168"/>
      <c r="AYV2" s="168"/>
      <c r="AYW2" s="168"/>
      <c r="AYX2" s="168"/>
      <c r="AYY2" s="168"/>
      <c r="AYZ2" s="168"/>
      <c r="AZA2" s="168"/>
      <c r="AZB2" s="168"/>
      <c r="AZC2" s="168"/>
      <c r="AZD2" s="168"/>
      <c r="AZE2" s="168"/>
      <c r="AZF2" s="168"/>
      <c r="AZG2" s="168"/>
      <c r="AZH2" s="168"/>
      <c r="AZI2" s="168"/>
      <c r="AZJ2" s="168"/>
      <c r="AZK2" s="168"/>
      <c r="AZL2" s="168"/>
      <c r="AZM2" s="168"/>
      <c r="AZN2" s="168"/>
      <c r="AZO2" s="168"/>
      <c r="AZP2" s="168"/>
      <c r="AZQ2" s="168"/>
      <c r="AZR2" s="168"/>
      <c r="AZS2" s="168"/>
      <c r="AZT2" s="168"/>
      <c r="AZU2" s="168"/>
      <c r="AZV2" s="168"/>
      <c r="AZW2" s="168"/>
      <c r="AZX2" s="168"/>
      <c r="AZY2" s="168"/>
      <c r="AZZ2" s="168"/>
      <c r="BAA2" s="168"/>
      <c r="BAB2" s="168"/>
      <c r="BAC2" s="168"/>
      <c r="BAD2" s="168"/>
      <c r="BAE2" s="168"/>
      <c r="BAF2" s="168"/>
      <c r="BAG2" s="168"/>
      <c r="BAH2" s="168"/>
      <c r="BAI2" s="168"/>
      <c r="BAJ2" s="168"/>
      <c r="BAK2" s="168"/>
      <c r="BAL2" s="168"/>
      <c r="BAM2" s="168"/>
      <c r="BAN2" s="168"/>
      <c r="BAO2" s="168"/>
      <c r="BAP2" s="168"/>
      <c r="BAQ2" s="168"/>
      <c r="BAR2" s="168"/>
      <c r="BAS2" s="168"/>
      <c r="BAT2" s="168"/>
      <c r="BAU2" s="168"/>
      <c r="BAV2" s="168"/>
      <c r="BAW2" s="168"/>
      <c r="BAX2" s="168"/>
      <c r="BAY2" s="168"/>
      <c r="BAZ2" s="168"/>
      <c r="BBA2" s="168"/>
      <c r="BBB2" s="168"/>
      <c r="BBC2" s="168"/>
      <c r="BBD2" s="168"/>
      <c r="BBE2" s="168"/>
      <c r="BBF2" s="168"/>
      <c r="BBG2" s="168"/>
      <c r="BBH2" s="168"/>
      <c r="BBI2" s="168"/>
      <c r="BBJ2" s="168"/>
      <c r="BBK2" s="168"/>
      <c r="BBL2" s="168"/>
      <c r="BBM2" s="168"/>
      <c r="BBN2" s="168"/>
      <c r="BBO2" s="168"/>
      <c r="BBP2" s="168"/>
      <c r="BBQ2" s="168"/>
      <c r="BBR2" s="168"/>
      <c r="BBS2" s="168"/>
      <c r="BBT2" s="168"/>
      <c r="BBU2" s="168"/>
      <c r="BBV2" s="168"/>
      <c r="BBW2" s="168"/>
      <c r="BBX2" s="168"/>
      <c r="BBY2" s="168"/>
      <c r="BBZ2" s="168"/>
      <c r="BCA2" s="168"/>
      <c r="BCB2" s="168"/>
      <c r="BCC2" s="168"/>
      <c r="BCD2" s="168"/>
      <c r="BCE2" s="168"/>
      <c r="BCF2" s="168"/>
      <c r="BCG2" s="168"/>
      <c r="BCH2" s="168"/>
      <c r="BCI2" s="168"/>
      <c r="BCJ2" s="168"/>
      <c r="BCK2" s="168"/>
      <c r="BCL2" s="168"/>
      <c r="BCM2" s="168"/>
      <c r="BCN2" s="168"/>
      <c r="BCO2" s="168"/>
      <c r="BCP2" s="168"/>
      <c r="BCQ2" s="168"/>
      <c r="BCR2" s="168"/>
      <c r="BCS2" s="168"/>
      <c r="BCT2" s="168"/>
      <c r="BCU2" s="168"/>
      <c r="BCV2" s="168"/>
      <c r="BCW2" s="168"/>
      <c r="BCX2" s="168"/>
      <c r="BCY2" s="168"/>
      <c r="BCZ2" s="168"/>
      <c r="BDA2" s="168"/>
      <c r="BDB2" s="168"/>
      <c r="BDC2" s="168"/>
      <c r="BDD2" s="168"/>
      <c r="BDE2" s="168"/>
      <c r="BDF2" s="168"/>
      <c r="BDG2" s="168"/>
      <c r="BDH2" s="168"/>
      <c r="BDI2" s="168"/>
      <c r="BDJ2" s="168"/>
      <c r="BDK2" s="168"/>
      <c r="BDL2" s="168"/>
      <c r="BDM2" s="168"/>
      <c r="BDN2" s="168"/>
      <c r="BDO2" s="168"/>
      <c r="BDP2" s="168"/>
      <c r="BDQ2" s="168"/>
      <c r="BDR2" s="168"/>
      <c r="BDS2" s="168"/>
      <c r="BDT2" s="168"/>
      <c r="BDU2" s="168"/>
      <c r="BDV2" s="168"/>
      <c r="BDW2" s="168"/>
      <c r="BDX2" s="168"/>
      <c r="BDY2" s="168"/>
      <c r="BDZ2" s="168"/>
      <c r="BEA2" s="168"/>
      <c r="BEB2" s="168"/>
      <c r="BEC2" s="168"/>
      <c r="BED2" s="168"/>
      <c r="BEE2" s="168"/>
      <c r="BEF2" s="168"/>
      <c r="BEG2" s="168"/>
      <c r="BEH2" s="168"/>
      <c r="BEI2" s="168"/>
      <c r="BEJ2" s="168"/>
      <c r="BEK2" s="168"/>
      <c r="BEL2" s="168"/>
      <c r="BEM2" s="168"/>
      <c r="BEN2" s="168"/>
    </row>
    <row r="3" spans="1:1496" ht="78.75" customHeight="1" x14ac:dyDescent="0.2">
      <c r="A3" s="165" t="s">
        <v>538</v>
      </c>
      <c r="B3" s="162" t="s">
        <v>381</v>
      </c>
      <c r="C3" s="162" t="s">
        <v>547</v>
      </c>
      <c r="D3" s="162" t="s">
        <v>536</v>
      </c>
      <c r="E3" s="164" t="s">
        <v>546</v>
      </c>
      <c r="F3" s="162" t="s">
        <v>534</v>
      </c>
      <c r="G3" s="162" t="s">
        <v>377</v>
      </c>
      <c r="H3" s="163">
        <v>2020</v>
      </c>
      <c r="I3" s="162" t="s">
        <v>376</v>
      </c>
      <c r="J3" s="161">
        <v>259</v>
      </c>
      <c r="K3" s="160">
        <v>1722350</v>
      </c>
      <c r="L3" s="161">
        <v>265</v>
      </c>
      <c r="M3" s="160">
        <v>1821685</v>
      </c>
      <c r="N3" s="170" t="s">
        <v>28</v>
      </c>
    </row>
    <row r="4" spans="1:1496" ht="78.75" customHeight="1" x14ac:dyDescent="0.2">
      <c r="A4" s="165" t="s">
        <v>538</v>
      </c>
      <c r="B4" s="162" t="s">
        <v>381</v>
      </c>
      <c r="C4" s="162" t="s">
        <v>545</v>
      </c>
      <c r="D4" s="162" t="s">
        <v>536</v>
      </c>
      <c r="E4" s="164" t="s">
        <v>544</v>
      </c>
      <c r="F4" s="162" t="s">
        <v>534</v>
      </c>
      <c r="G4" s="162" t="s">
        <v>377</v>
      </c>
      <c r="H4" s="163">
        <v>2020</v>
      </c>
      <c r="I4" s="162" t="s">
        <v>376</v>
      </c>
      <c r="J4" s="161">
        <v>0</v>
      </c>
      <c r="K4" s="160">
        <v>0</v>
      </c>
      <c r="L4" s="161">
        <v>0</v>
      </c>
      <c r="M4" s="160">
        <v>0</v>
      </c>
      <c r="N4" s="170" t="s">
        <v>28</v>
      </c>
    </row>
    <row r="5" spans="1:1496" ht="78.75" customHeight="1" x14ac:dyDescent="0.2">
      <c r="A5" s="165" t="s">
        <v>538</v>
      </c>
      <c r="B5" s="162" t="s">
        <v>381</v>
      </c>
      <c r="C5" s="162" t="s">
        <v>543</v>
      </c>
      <c r="D5" s="162" t="s">
        <v>536</v>
      </c>
      <c r="E5" s="164" t="s">
        <v>378</v>
      </c>
      <c r="F5" s="162" t="s">
        <v>534</v>
      </c>
      <c r="G5" s="162" t="s">
        <v>377</v>
      </c>
      <c r="H5" s="163">
        <v>2020</v>
      </c>
      <c r="I5" s="162" t="s">
        <v>376</v>
      </c>
      <c r="J5" s="161">
        <v>89</v>
      </c>
      <c r="K5" s="160">
        <v>11125</v>
      </c>
      <c r="L5" s="161">
        <v>126</v>
      </c>
      <c r="M5" s="160">
        <v>15750</v>
      </c>
      <c r="N5" s="170" t="s">
        <v>28</v>
      </c>
    </row>
    <row r="6" spans="1:1496" ht="78.75" customHeight="1" x14ac:dyDescent="0.2">
      <c r="A6" s="165" t="s">
        <v>538</v>
      </c>
      <c r="B6" s="162" t="s">
        <v>381</v>
      </c>
      <c r="C6" s="162" t="s">
        <v>542</v>
      </c>
      <c r="D6" s="162" t="s">
        <v>536</v>
      </c>
      <c r="E6" s="164" t="s">
        <v>378</v>
      </c>
      <c r="F6" s="162" t="s">
        <v>534</v>
      </c>
      <c r="G6" s="162" t="s">
        <v>377</v>
      </c>
      <c r="H6" s="163">
        <v>2020</v>
      </c>
      <c r="I6" s="162" t="s">
        <v>376</v>
      </c>
      <c r="J6" s="161">
        <v>0</v>
      </c>
      <c r="K6" s="160">
        <v>0</v>
      </c>
      <c r="L6" s="161">
        <v>2</v>
      </c>
      <c r="M6" s="160">
        <v>250</v>
      </c>
      <c r="N6" s="170" t="s">
        <v>28</v>
      </c>
    </row>
    <row r="7" spans="1:1496" ht="78.75" customHeight="1" x14ac:dyDescent="0.2">
      <c r="A7" s="165" t="s">
        <v>538</v>
      </c>
      <c r="B7" s="162" t="s">
        <v>381</v>
      </c>
      <c r="C7" s="162" t="s">
        <v>541</v>
      </c>
      <c r="D7" s="162" t="s">
        <v>536</v>
      </c>
      <c r="E7" s="164" t="s">
        <v>539</v>
      </c>
      <c r="F7" s="162" t="s">
        <v>534</v>
      </c>
      <c r="G7" s="162" t="s">
        <v>377</v>
      </c>
      <c r="H7" s="163">
        <v>2020</v>
      </c>
      <c r="I7" s="162" t="s">
        <v>376</v>
      </c>
      <c r="J7" s="161">
        <v>62</v>
      </c>
      <c r="K7" s="160">
        <v>20700</v>
      </c>
      <c r="L7" s="161">
        <v>104</v>
      </c>
      <c r="M7" s="160">
        <v>23400</v>
      </c>
      <c r="N7" s="170" t="s">
        <v>28</v>
      </c>
    </row>
    <row r="8" spans="1:1496" ht="78.75" customHeight="1" x14ac:dyDescent="0.2">
      <c r="A8" s="165" t="s">
        <v>538</v>
      </c>
      <c r="B8" s="162" t="s">
        <v>381</v>
      </c>
      <c r="C8" s="162" t="s">
        <v>540</v>
      </c>
      <c r="D8" s="162" t="s">
        <v>536</v>
      </c>
      <c r="E8" s="164" t="s">
        <v>539</v>
      </c>
      <c r="F8" s="162" t="s">
        <v>534</v>
      </c>
      <c r="G8" s="162" t="s">
        <v>377</v>
      </c>
      <c r="H8" s="163">
        <v>2020</v>
      </c>
      <c r="I8" s="162" t="s">
        <v>376</v>
      </c>
      <c r="J8" s="161">
        <v>72</v>
      </c>
      <c r="K8" s="160">
        <v>27000</v>
      </c>
      <c r="L8" s="161">
        <v>143</v>
      </c>
      <c r="M8" s="160">
        <v>32175</v>
      </c>
      <c r="N8" s="170" t="s">
        <v>28</v>
      </c>
    </row>
    <row r="9" spans="1:1496" ht="78.75" customHeight="1" x14ac:dyDescent="0.2">
      <c r="A9" s="165" t="s">
        <v>538</v>
      </c>
      <c r="B9" s="162" t="s">
        <v>381</v>
      </c>
      <c r="C9" s="162" t="s">
        <v>537</v>
      </c>
      <c r="D9" s="162" t="s">
        <v>536</v>
      </c>
      <c r="E9" s="164" t="s">
        <v>535</v>
      </c>
      <c r="F9" s="162" t="s">
        <v>534</v>
      </c>
      <c r="G9" s="162" t="s">
        <v>377</v>
      </c>
      <c r="H9" s="163">
        <v>2020</v>
      </c>
      <c r="I9" s="162" t="s">
        <v>376</v>
      </c>
      <c r="J9" s="161">
        <v>7</v>
      </c>
      <c r="K9" s="160">
        <v>45</v>
      </c>
      <c r="L9" s="161">
        <v>18</v>
      </c>
      <c r="M9" s="160">
        <v>90</v>
      </c>
      <c r="N9" s="170" t="s">
        <v>28</v>
      </c>
    </row>
    <row r="10" spans="1:1496" s="167" customFormat="1" ht="39.75" customHeight="1" x14ac:dyDescent="0.35">
      <c r="A10" s="169" t="s">
        <v>533</v>
      </c>
      <c r="B10" s="169"/>
      <c r="C10" s="169"/>
      <c r="D10" s="169"/>
      <c r="E10" s="169"/>
      <c r="F10" s="169"/>
      <c r="G10" s="169"/>
      <c r="H10" s="169"/>
      <c r="I10" s="169"/>
      <c r="J10" s="169"/>
      <c r="K10" s="169"/>
      <c r="L10" s="169"/>
      <c r="M10" s="169"/>
      <c r="N10" s="169"/>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c r="CM10" s="168"/>
      <c r="CN10" s="168"/>
      <c r="CO10" s="168"/>
      <c r="CP10" s="168"/>
      <c r="CQ10" s="168"/>
      <c r="CR10" s="168"/>
      <c r="CS10" s="168"/>
      <c r="CT10" s="168"/>
      <c r="CU10" s="168"/>
      <c r="CV10" s="168"/>
      <c r="CW10" s="168"/>
      <c r="CX10" s="168"/>
      <c r="CY10" s="168"/>
      <c r="CZ10" s="168"/>
      <c r="DA10" s="168"/>
      <c r="DB10" s="168"/>
      <c r="DC10" s="168"/>
      <c r="DD10" s="168"/>
      <c r="DE10" s="168"/>
      <c r="DF10" s="168"/>
      <c r="DG10" s="168"/>
      <c r="DH10" s="168"/>
      <c r="DI10" s="168"/>
      <c r="DJ10" s="168"/>
      <c r="DK10" s="168"/>
      <c r="DL10" s="168"/>
      <c r="DM10" s="168"/>
      <c r="DN10" s="168"/>
      <c r="DO10" s="168"/>
      <c r="DP10" s="168"/>
      <c r="DQ10" s="168"/>
      <c r="DR10" s="168"/>
      <c r="DS10" s="168"/>
      <c r="DT10" s="168"/>
      <c r="DU10" s="168"/>
      <c r="DV10" s="168"/>
      <c r="DW10" s="168"/>
      <c r="DX10" s="168"/>
      <c r="DY10" s="168"/>
      <c r="DZ10" s="168"/>
      <c r="EA10" s="168"/>
      <c r="EB10" s="168"/>
      <c r="EC10" s="168"/>
      <c r="ED10" s="168"/>
      <c r="EE10" s="168"/>
      <c r="EF10" s="168"/>
      <c r="EG10" s="168"/>
      <c r="EH10" s="168"/>
      <c r="EI10" s="168"/>
      <c r="EJ10" s="168"/>
      <c r="EK10" s="168"/>
      <c r="EL10" s="168"/>
      <c r="EM10" s="168"/>
      <c r="EN10" s="168"/>
      <c r="EO10" s="168"/>
      <c r="EP10" s="168"/>
      <c r="EQ10" s="168"/>
      <c r="ER10" s="168"/>
      <c r="ES10" s="168"/>
      <c r="ET10" s="168"/>
      <c r="EU10" s="168"/>
      <c r="EV10" s="168"/>
      <c r="EW10" s="168"/>
      <c r="EX10" s="168"/>
      <c r="EY10" s="168"/>
      <c r="EZ10" s="168"/>
      <c r="FA10" s="168"/>
      <c r="FB10" s="168"/>
      <c r="FC10" s="168"/>
      <c r="FD10" s="168"/>
      <c r="FE10" s="168"/>
      <c r="FF10" s="168"/>
      <c r="FG10" s="168"/>
      <c r="FH10" s="168"/>
      <c r="FI10" s="168"/>
      <c r="FJ10" s="168"/>
      <c r="FK10" s="168"/>
      <c r="FL10" s="168"/>
      <c r="FM10" s="168"/>
      <c r="FN10" s="168"/>
      <c r="FO10" s="168"/>
      <c r="FP10" s="168"/>
      <c r="FQ10" s="168"/>
      <c r="FR10" s="168"/>
      <c r="FS10" s="168"/>
      <c r="FT10" s="168"/>
      <c r="FU10" s="168"/>
      <c r="FV10" s="168"/>
      <c r="FW10" s="168"/>
      <c r="FX10" s="168"/>
      <c r="FY10" s="168"/>
      <c r="FZ10" s="168"/>
      <c r="GA10" s="168"/>
      <c r="GB10" s="168"/>
      <c r="GC10" s="168"/>
      <c r="GD10" s="168"/>
      <c r="GE10" s="168"/>
      <c r="GF10" s="168"/>
      <c r="GG10" s="168"/>
      <c r="GH10" s="168"/>
      <c r="GI10" s="168"/>
      <c r="GJ10" s="168"/>
      <c r="GK10" s="168"/>
      <c r="GL10" s="168"/>
      <c r="GM10" s="168"/>
      <c r="GN10" s="168"/>
      <c r="GO10" s="168"/>
      <c r="GP10" s="168"/>
      <c r="GQ10" s="168"/>
      <c r="GR10" s="168"/>
      <c r="GS10" s="168"/>
      <c r="GT10" s="168"/>
      <c r="GU10" s="168"/>
      <c r="GV10" s="168"/>
      <c r="GW10" s="168"/>
      <c r="GX10" s="168"/>
      <c r="GY10" s="168"/>
      <c r="GZ10" s="168"/>
      <c r="HA10" s="168"/>
      <c r="HB10" s="168"/>
      <c r="HC10" s="168"/>
      <c r="HD10" s="168"/>
      <c r="HE10" s="168"/>
      <c r="HF10" s="168"/>
      <c r="HG10" s="168"/>
      <c r="HH10" s="168"/>
      <c r="HI10" s="168"/>
      <c r="HJ10" s="168"/>
      <c r="HK10" s="168"/>
      <c r="HL10" s="168"/>
      <c r="HM10" s="168"/>
      <c r="HN10" s="168"/>
      <c r="HO10" s="168"/>
      <c r="HP10" s="168"/>
      <c r="HQ10" s="168"/>
      <c r="HR10" s="168"/>
      <c r="HS10" s="168"/>
      <c r="HT10" s="168"/>
      <c r="HU10" s="168"/>
      <c r="HV10" s="168"/>
      <c r="HW10" s="168"/>
      <c r="HX10" s="168"/>
      <c r="HY10" s="168"/>
      <c r="HZ10" s="168"/>
      <c r="IA10" s="168"/>
      <c r="IB10" s="168"/>
      <c r="IC10" s="168"/>
      <c r="ID10" s="168"/>
      <c r="IE10" s="168"/>
      <c r="IF10" s="168"/>
      <c r="IG10" s="168"/>
      <c r="IH10" s="168"/>
      <c r="II10" s="168"/>
      <c r="IJ10" s="168"/>
      <c r="IK10" s="168"/>
      <c r="IL10" s="168"/>
      <c r="IM10" s="168"/>
      <c r="IN10" s="168"/>
      <c r="IO10" s="168"/>
      <c r="IP10" s="168"/>
      <c r="IQ10" s="168"/>
      <c r="IR10" s="168"/>
      <c r="IS10" s="168"/>
      <c r="IT10" s="168"/>
      <c r="IU10" s="168"/>
      <c r="IV10" s="168"/>
      <c r="IW10" s="168"/>
      <c r="IX10" s="168"/>
      <c r="IY10" s="168"/>
      <c r="IZ10" s="168"/>
      <c r="JA10" s="168"/>
      <c r="JB10" s="168"/>
      <c r="JC10" s="168"/>
      <c r="JD10" s="168"/>
      <c r="JE10" s="168"/>
      <c r="JF10" s="168"/>
      <c r="JG10" s="168"/>
      <c r="JH10" s="168"/>
      <c r="JI10" s="168"/>
      <c r="JJ10" s="168"/>
      <c r="JK10" s="168"/>
      <c r="JL10" s="168"/>
      <c r="JM10" s="168"/>
      <c r="JN10" s="168"/>
      <c r="JO10" s="168"/>
      <c r="JP10" s="168"/>
      <c r="JQ10" s="168"/>
      <c r="JR10" s="168"/>
      <c r="JS10" s="168"/>
      <c r="JT10" s="168"/>
      <c r="JU10" s="168"/>
      <c r="JV10" s="168"/>
      <c r="JW10" s="168"/>
      <c r="JX10" s="168"/>
      <c r="JY10" s="168"/>
      <c r="JZ10" s="168"/>
      <c r="KA10" s="168"/>
      <c r="KB10" s="168"/>
      <c r="KC10" s="168"/>
      <c r="KD10" s="168"/>
      <c r="KE10" s="168"/>
      <c r="KF10" s="168"/>
      <c r="KG10" s="168"/>
      <c r="KH10" s="168"/>
      <c r="KI10" s="168"/>
      <c r="KJ10" s="168"/>
      <c r="KK10" s="168"/>
      <c r="KL10" s="168"/>
      <c r="KM10" s="168"/>
      <c r="KN10" s="168"/>
      <c r="KO10" s="168"/>
      <c r="KP10" s="168"/>
      <c r="KQ10" s="168"/>
      <c r="KR10" s="168"/>
      <c r="KS10" s="168"/>
      <c r="KT10" s="168"/>
      <c r="KU10" s="168"/>
      <c r="KV10" s="168"/>
      <c r="KW10" s="168"/>
      <c r="KX10" s="168"/>
      <c r="KY10" s="168"/>
      <c r="KZ10" s="168"/>
      <c r="LA10" s="168"/>
      <c r="LB10" s="168"/>
      <c r="LC10" s="168"/>
      <c r="LD10" s="168"/>
      <c r="LE10" s="168"/>
      <c r="LF10" s="168"/>
      <c r="LG10" s="168"/>
      <c r="LH10" s="168"/>
      <c r="LI10" s="168"/>
      <c r="LJ10" s="168"/>
      <c r="LK10" s="168"/>
      <c r="LL10" s="168"/>
      <c r="LM10" s="168"/>
      <c r="LN10" s="168"/>
      <c r="LO10" s="168"/>
      <c r="LP10" s="168"/>
      <c r="LQ10" s="168"/>
      <c r="LR10" s="168"/>
      <c r="LS10" s="168"/>
      <c r="LT10" s="168"/>
      <c r="LU10" s="168"/>
      <c r="LV10" s="168"/>
      <c r="LW10" s="168"/>
      <c r="LX10" s="168"/>
      <c r="LY10" s="168"/>
      <c r="LZ10" s="168"/>
      <c r="MA10" s="168"/>
      <c r="MB10" s="168"/>
      <c r="MC10" s="168"/>
      <c r="MD10" s="168"/>
      <c r="ME10" s="168"/>
      <c r="MF10" s="168"/>
      <c r="MG10" s="168"/>
      <c r="MH10" s="168"/>
      <c r="MI10" s="168"/>
      <c r="MJ10" s="168"/>
      <c r="MK10" s="168"/>
      <c r="ML10" s="168"/>
      <c r="MM10" s="168"/>
      <c r="MN10" s="168"/>
      <c r="MO10" s="168"/>
      <c r="MP10" s="168"/>
      <c r="MQ10" s="168"/>
      <c r="MR10" s="168"/>
      <c r="MS10" s="168"/>
      <c r="MT10" s="168"/>
      <c r="MU10" s="168"/>
      <c r="MV10" s="168"/>
      <c r="MW10" s="168"/>
      <c r="MX10" s="168"/>
      <c r="MY10" s="168"/>
      <c r="MZ10" s="168"/>
      <c r="NA10" s="168"/>
      <c r="NB10" s="168"/>
      <c r="NC10" s="168"/>
      <c r="ND10" s="168"/>
      <c r="NE10" s="168"/>
      <c r="NF10" s="168"/>
      <c r="NG10" s="168"/>
      <c r="NH10" s="168"/>
      <c r="NI10" s="168"/>
      <c r="NJ10" s="168"/>
      <c r="NK10" s="168"/>
      <c r="NL10" s="168"/>
      <c r="NM10" s="168"/>
      <c r="NN10" s="168"/>
      <c r="NO10" s="168"/>
      <c r="NP10" s="168"/>
      <c r="NQ10" s="168"/>
      <c r="NR10" s="168"/>
      <c r="NS10" s="168"/>
      <c r="NT10" s="168"/>
      <c r="NU10" s="168"/>
      <c r="NV10" s="168"/>
      <c r="NW10" s="168"/>
      <c r="NX10" s="168"/>
      <c r="NY10" s="168"/>
      <c r="NZ10" s="168"/>
      <c r="OA10" s="168"/>
      <c r="OB10" s="168"/>
      <c r="OC10" s="168"/>
      <c r="OD10" s="168"/>
      <c r="OE10" s="168"/>
      <c r="OF10" s="168"/>
      <c r="OG10" s="168"/>
      <c r="OH10" s="168"/>
      <c r="OI10" s="168"/>
      <c r="OJ10" s="168"/>
      <c r="OK10" s="168"/>
      <c r="OL10" s="168"/>
      <c r="OM10" s="168"/>
      <c r="ON10" s="168"/>
      <c r="OO10" s="168"/>
      <c r="OP10" s="168"/>
      <c r="OQ10" s="168"/>
      <c r="OR10" s="168"/>
      <c r="OS10" s="168"/>
      <c r="OT10" s="168"/>
      <c r="OU10" s="168"/>
      <c r="OV10" s="168"/>
      <c r="OW10" s="168"/>
      <c r="OX10" s="168"/>
      <c r="OY10" s="168"/>
      <c r="OZ10" s="168"/>
      <c r="PA10" s="168"/>
      <c r="PB10" s="168"/>
      <c r="PC10" s="168"/>
      <c r="PD10" s="168"/>
      <c r="PE10" s="168"/>
      <c r="PF10" s="168"/>
      <c r="PG10" s="168"/>
      <c r="PH10" s="168"/>
      <c r="PI10" s="168"/>
      <c r="PJ10" s="168"/>
      <c r="PK10" s="168"/>
      <c r="PL10" s="168"/>
      <c r="PM10" s="168"/>
      <c r="PN10" s="168"/>
      <c r="PO10" s="168"/>
      <c r="PP10" s="168"/>
      <c r="PQ10" s="168"/>
      <c r="PR10" s="168"/>
      <c r="PS10" s="168"/>
      <c r="PT10" s="168"/>
      <c r="PU10" s="168"/>
      <c r="PV10" s="168"/>
      <c r="PW10" s="168"/>
      <c r="PX10" s="168"/>
      <c r="PY10" s="168"/>
      <c r="PZ10" s="168"/>
      <c r="QA10" s="168"/>
      <c r="QB10" s="168"/>
      <c r="QC10" s="168"/>
      <c r="QD10" s="168"/>
      <c r="QE10" s="168"/>
      <c r="QF10" s="168"/>
      <c r="QG10" s="168"/>
      <c r="QH10" s="168"/>
      <c r="QI10" s="168"/>
      <c r="QJ10" s="168"/>
      <c r="QK10" s="168"/>
      <c r="QL10" s="168"/>
      <c r="QM10" s="168"/>
      <c r="QN10" s="168"/>
      <c r="QO10" s="168"/>
      <c r="QP10" s="168"/>
      <c r="QQ10" s="168"/>
      <c r="QR10" s="168"/>
      <c r="QS10" s="168"/>
      <c r="QT10" s="168"/>
      <c r="QU10" s="168"/>
      <c r="QV10" s="168"/>
      <c r="QW10" s="168"/>
      <c r="QX10" s="168"/>
      <c r="QY10" s="168"/>
      <c r="QZ10" s="168"/>
      <c r="RA10" s="168"/>
      <c r="RB10" s="168"/>
      <c r="RC10" s="168"/>
      <c r="RD10" s="168"/>
      <c r="RE10" s="168"/>
      <c r="RF10" s="168"/>
      <c r="RG10" s="168"/>
      <c r="RH10" s="168"/>
      <c r="RI10" s="168"/>
      <c r="RJ10" s="168"/>
      <c r="RK10" s="168"/>
      <c r="RL10" s="168"/>
      <c r="RM10" s="168"/>
      <c r="RN10" s="168"/>
      <c r="RO10" s="168"/>
      <c r="RP10" s="168"/>
      <c r="RQ10" s="168"/>
      <c r="RR10" s="168"/>
      <c r="RS10" s="168"/>
      <c r="RT10" s="168"/>
      <c r="RU10" s="168"/>
      <c r="RV10" s="168"/>
      <c r="RW10" s="168"/>
      <c r="RX10" s="168"/>
      <c r="RY10" s="168"/>
      <c r="RZ10" s="168"/>
      <c r="SA10" s="168"/>
      <c r="SB10" s="168"/>
      <c r="SC10" s="168"/>
      <c r="SD10" s="168"/>
      <c r="SE10" s="168"/>
      <c r="SF10" s="168"/>
      <c r="SG10" s="168"/>
      <c r="SH10" s="168"/>
      <c r="SI10" s="168"/>
      <c r="SJ10" s="168"/>
      <c r="SK10" s="168"/>
      <c r="SL10" s="168"/>
      <c r="SM10" s="168"/>
      <c r="SN10" s="168"/>
      <c r="SO10" s="168"/>
      <c r="SP10" s="168"/>
      <c r="SQ10" s="168"/>
      <c r="SR10" s="168"/>
      <c r="SS10" s="168"/>
      <c r="ST10" s="168"/>
      <c r="SU10" s="168"/>
      <c r="SV10" s="168"/>
      <c r="SW10" s="168"/>
      <c r="SX10" s="168"/>
      <c r="SY10" s="168"/>
      <c r="SZ10" s="168"/>
      <c r="TA10" s="168"/>
      <c r="TB10" s="168"/>
      <c r="TC10" s="168"/>
      <c r="TD10" s="168"/>
      <c r="TE10" s="168"/>
      <c r="TF10" s="168"/>
      <c r="TG10" s="168"/>
      <c r="TH10" s="168"/>
      <c r="TI10" s="168"/>
      <c r="TJ10" s="168"/>
      <c r="TK10" s="168"/>
      <c r="TL10" s="168"/>
      <c r="TM10" s="168"/>
      <c r="TN10" s="168"/>
      <c r="TO10" s="168"/>
      <c r="TP10" s="168"/>
      <c r="TQ10" s="168"/>
      <c r="TR10" s="168"/>
      <c r="TS10" s="168"/>
      <c r="TT10" s="168"/>
      <c r="TU10" s="168"/>
      <c r="TV10" s="168"/>
      <c r="TW10" s="168"/>
      <c r="TX10" s="168"/>
      <c r="TY10" s="168"/>
      <c r="TZ10" s="168"/>
      <c r="UA10" s="168"/>
      <c r="UB10" s="168"/>
      <c r="UC10" s="168"/>
      <c r="UD10" s="168"/>
      <c r="UE10" s="168"/>
      <c r="UF10" s="168"/>
      <c r="UG10" s="168"/>
      <c r="UH10" s="168"/>
      <c r="UI10" s="168"/>
      <c r="UJ10" s="168"/>
      <c r="UK10" s="168"/>
      <c r="UL10" s="168"/>
      <c r="UM10" s="168"/>
      <c r="UN10" s="168"/>
      <c r="UO10" s="168"/>
      <c r="UP10" s="168"/>
      <c r="UQ10" s="168"/>
      <c r="UR10" s="168"/>
      <c r="US10" s="168"/>
      <c r="UT10" s="168"/>
      <c r="UU10" s="168"/>
      <c r="UV10" s="168"/>
      <c r="UW10" s="168"/>
      <c r="UX10" s="168"/>
      <c r="UY10" s="168"/>
      <c r="UZ10" s="168"/>
      <c r="VA10" s="168"/>
      <c r="VB10" s="168"/>
      <c r="VC10" s="168"/>
      <c r="VD10" s="168"/>
      <c r="VE10" s="168"/>
      <c r="VF10" s="168"/>
      <c r="VG10" s="168"/>
      <c r="VH10" s="168"/>
      <c r="VI10" s="168"/>
      <c r="VJ10" s="168"/>
      <c r="VK10" s="168"/>
      <c r="VL10" s="168"/>
      <c r="VM10" s="168"/>
      <c r="VN10" s="168"/>
      <c r="VO10" s="168"/>
      <c r="VP10" s="168"/>
      <c r="VQ10" s="168"/>
      <c r="VR10" s="168"/>
      <c r="VS10" s="168"/>
      <c r="VT10" s="168"/>
      <c r="VU10" s="168"/>
      <c r="VV10" s="168"/>
      <c r="VW10" s="168"/>
      <c r="VX10" s="168"/>
      <c r="VY10" s="168"/>
      <c r="VZ10" s="168"/>
      <c r="WA10" s="168"/>
      <c r="WB10" s="168"/>
      <c r="WC10" s="168"/>
      <c r="WD10" s="168"/>
      <c r="WE10" s="168"/>
      <c r="WF10" s="168"/>
      <c r="WG10" s="168"/>
      <c r="WH10" s="168"/>
      <c r="WI10" s="168"/>
      <c r="WJ10" s="168"/>
      <c r="WK10" s="168"/>
      <c r="WL10" s="168"/>
      <c r="WM10" s="168"/>
      <c r="WN10" s="168"/>
      <c r="WO10" s="168"/>
      <c r="WP10" s="168"/>
      <c r="WQ10" s="168"/>
      <c r="WR10" s="168"/>
      <c r="WS10" s="168"/>
      <c r="WT10" s="168"/>
      <c r="WU10" s="168"/>
      <c r="WV10" s="168"/>
      <c r="WW10" s="168"/>
      <c r="WX10" s="168"/>
      <c r="WY10" s="168"/>
      <c r="WZ10" s="168"/>
      <c r="XA10" s="168"/>
      <c r="XB10" s="168"/>
      <c r="XC10" s="168"/>
      <c r="XD10" s="168"/>
      <c r="XE10" s="168"/>
      <c r="XF10" s="168"/>
      <c r="XG10" s="168"/>
      <c r="XH10" s="168"/>
      <c r="XI10" s="168"/>
      <c r="XJ10" s="168"/>
      <c r="XK10" s="168"/>
      <c r="XL10" s="168"/>
      <c r="XM10" s="168"/>
      <c r="XN10" s="168"/>
      <c r="XO10" s="168"/>
      <c r="XP10" s="168"/>
      <c r="XQ10" s="168"/>
      <c r="XR10" s="168"/>
      <c r="XS10" s="168"/>
      <c r="XT10" s="168"/>
      <c r="XU10" s="168"/>
      <c r="XV10" s="168"/>
      <c r="XW10" s="168"/>
      <c r="XX10" s="168"/>
      <c r="XY10" s="168"/>
      <c r="XZ10" s="168"/>
      <c r="YA10" s="168"/>
      <c r="YB10" s="168"/>
      <c r="YC10" s="168"/>
      <c r="YD10" s="168"/>
      <c r="YE10" s="168"/>
      <c r="YF10" s="168"/>
      <c r="YG10" s="168"/>
      <c r="YH10" s="168"/>
      <c r="YI10" s="168"/>
      <c r="YJ10" s="168"/>
      <c r="YK10" s="168"/>
      <c r="YL10" s="168"/>
      <c r="YM10" s="168"/>
      <c r="YN10" s="168"/>
      <c r="YO10" s="168"/>
      <c r="YP10" s="168"/>
      <c r="YQ10" s="168"/>
      <c r="YR10" s="168"/>
      <c r="YS10" s="168"/>
      <c r="YT10" s="168"/>
      <c r="YU10" s="168"/>
      <c r="YV10" s="168"/>
      <c r="YW10" s="168"/>
      <c r="YX10" s="168"/>
      <c r="YY10" s="168"/>
      <c r="YZ10" s="168"/>
      <c r="ZA10" s="168"/>
      <c r="ZB10" s="168"/>
      <c r="ZC10" s="168"/>
      <c r="ZD10" s="168"/>
      <c r="ZE10" s="168"/>
      <c r="ZF10" s="168"/>
      <c r="ZG10" s="168"/>
      <c r="ZH10" s="168"/>
      <c r="ZI10" s="168"/>
      <c r="ZJ10" s="168"/>
      <c r="ZK10" s="168"/>
      <c r="ZL10" s="168"/>
      <c r="ZM10" s="168"/>
      <c r="ZN10" s="168"/>
      <c r="ZO10" s="168"/>
      <c r="ZP10" s="168"/>
      <c r="ZQ10" s="168"/>
      <c r="ZR10" s="168"/>
      <c r="ZS10" s="168"/>
      <c r="ZT10" s="168"/>
      <c r="ZU10" s="168"/>
      <c r="ZV10" s="168"/>
      <c r="ZW10" s="168"/>
      <c r="ZX10" s="168"/>
      <c r="ZY10" s="168"/>
      <c r="ZZ10" s="168"/>
      <c r="AAA10" s="168"/>
      <c r="AAB10" s="168"/>
      <c r="AAC10" s="168"/>
      <c r="AAD10" s="168"/>
      <c r="AAE10" s="168"/>
      <c r="AAF10" s="168"/>
      <c r="AAG10" s="168"/>
      <c r="AAH10" s="168"/>
      <c r="AAI10" s="168"/>
      <c r="AAJ10" s="168"/>
      <c r="AAK10" s="168"/>
      <c r="AAL10" s="168"/>
      <c r="AAM10" s="168"/>
      <c r="AAN10" s="168"/>
      <c r="AAO10" s="168"/>
      <c r="AAP10" s="168"/>
      <c r="AAQ10" s="168"/>
      <c r="AAR10" s="168"/>
      <c r="AAS10" s="168"/>
      <c r="AAT10" s="168"/>
      <c r="AAU10" s="168"/>
      <c r="AAV10" s="168"/>
      <c r="AAW10" s="168"/>
      <c r="AAX10" s="168"/>
      <c r="AAY10" s="168"/>
      <c r="AAZ10" s="168"/>
      <c r="ABA10" s="168"/>
      <c r="ABB10" s="168"/>
      <c r="ABC10" s="168"/>
      <c r="ABD10" s="168"/>
      <c r="ABE10" s="168"/>
      <c r="ABF10" s="168"/>
      <c r="ABG10" s="168"/>
      <c r="ABH10" s="168"/>
      <c r="ABI10" s="168"/>
      <c r="ABJ10" s="168"/>
      <c r="ABK10" s="168"/>
      <c r="ABL10" s="168"/>
      <c r="ABM10" s="168"/>
      <c r="ABN10" s="168"/>
      <c r="ABO10" s="168"/>
      <c r="ABP10" s="168"/>
      <c r="ABQ10" s="168"/>
      <c r="ABR10" s="168"/>
      <c r="ABS10" s="168"/>
      <c r="ABT10" s="168"/>
      <c r="ABU10" s="168"/>
      <c r="ABV10" s="168"/>
      <c r="ABW10" s="168"/>
      <c r="ABX10" s="168"/>
      <c r="ABY10" s="168"/>
      <c r="ABZ10" s="168"/>
      <c r="ACA10" s="168"/>
      <c r="ACB10" s="168"/>
      <c r="ACC10" s="168"/>
      <c r="ACD10" s="168"/>
      <c r="ACE10" s="168"/>
      <c r="ACF10" s="168"/>
      <c r="ACG10" s="168"/>
      <c r="ACH10" s="168"/>
      <c r="ACI10" s="168"/>
      <c r="ACJ10" s="168"/>
      <c r="ACK10" s="168"/>
      <c r="ACL10" s="168"/>
      <c r="ACM10" s="168"/>
      <c r="ACN10" s="168"/>
      <c r="ACO10" s="168"/>
      <c r="ACP10" s="168"/>
      <c r="ACQ10" s="168"/>
      <c r="ACR10" s="168"/>
      <c r="ACS10" s="168"/>
      <c r="ACT10" s="168"/>
      <c r="ACU10" s="168"/>
      <c r="ACV10" s="168"/>
      <c r="ACW10" s="168"/>
      <c r="ACX10" s="168"/>
      <c r="ACY10" s="168"/>
      <c r="ACZ10" s="168"/>
      <c r="ADA10" s="168"/>
      <c r="ADB10" s="168"/>
      <c r="ADC10" s="168"/>
      <c r="ADD10" s="168"/>
      <c r="ADE10" s="168"/>
      <c r="ADF10" s="168"/>
      <c r="ADG10" s="168"/>
      <c r="ADH10" s="168"/>
      <c r="ADI10" s="168"/>
      <c r="ADJ10" s="168"/>
      <c r="ADK10" s="168"/>
      <c r="ADL10" s="168"/>
      <c r="ADM10" s="168"/>
      <c r="ADN10" s="168"/>
      <c r="ADO10" s="168"/>
      <c r="ADP10" s="168"/>
      <c r="ADQ10" s="168"/>
      <c r="ADR10" s="168"/>
      <c r="ADS10" s="168"/>
      <c r="ADT10" s="168"/>
      <c r="ADU10" s="168"/>
      <c r="ADV10" s="168"/>
      <c r="ADW10" s="168"/>
      <c r="ADX10" s="168"/>
      <c r="ADY10" s="168"/>
      <c r="ADZ10" s="168"/>
      <c r="AEA10" s="168"/>
      <c r="AEB10" s="168"/>
      <c r="AEC10" s="168"/>
      <c r="AED10" s="168"/>
      <c r="AEE10" s="168"/>
      <c r="AEF10" s="168"/>
      <c r="AEG10" s="168"/>
      <c r="AEH10" s="168"/>
      <c r="AEI10" s="168"/>
      <c r="AEJ10" s="168"/>
      <c r="AEK10" s="168"/>
      <c r="AEL10" s="168"/>
      <c r="AEM10" s="168"/>
      <c r="AEN10" s="168"/>
      <c r="AEO10" s="168"/>
      <c r="AEP10" s="168"/>
      <c r="AEQ10" s="168"/>
      <c r="AER10" s="168"/>
      <c r="AES10" s="168"/>
      <c r="AET10" s="168"/>
      <c r="AEU10" s="168"/>
      <c r="AEV10" s="168"/>
      <c r="AEW10" s="168"/>
      <c r="AEX10" s="168"/>
      <c r="AEY10" s="168"/>
      <c r="AEZ10" s="168"/>
      <c r="AFA10" s="168"/>
      <c r="AFB10" s="168"/>
      <c r="AFC10" s="168"/>
      <c r="AFD10" s="168"/>
      <c r="AFE10" s="168"/>
      <c r="AFF10" s="168"/>
      <c r="AFG10" s="168"/>
      <c r="AFH10" s="168"/>
      <c r="AFI10" s="168"/>
      <c r="AFJ10" s="168"/>
      <c r="AFK10" s="168"/>
      <c r="AFL10" s="168"/>
      <c r="AFM10" s="168"/>
      <c r="AFN10" s="168"/>
      <c r="AFO10" s="168"/>
      <c r="AFP10" s="168"/>
      <c r="AFQ10" s="168"/>
      <c r="AFR10" s="168"/>
      <c r="AFS10" s="168"/>
      <c r="AFT10" s="168"/>
      <c r="AFU10" s="168"/>
      <c r="AFV10" s="168"/>
      <c r="AFW10" s="168"/>
      <c r="AFX10" s="168"/>
      <c r="AFY10" s="168"/>
      <c r="AFZ10" s="168"/>
      <c r="AGA10" s="168"/>
      <c r="AGB10" s="168"/>
      <c r="AGC10" s="168"/>
      <c r="AGD10" s="168"/>
      <c r="AGE10" s="168"/>
      <c r="AGF10" s="168"/>
      <c r="AGG10" s="168"/>
      <c r="AGH10" s="168"/>
      <c r="AGI10" s="168"/>
      <c r="AGJ10" s="168"/>
      <c r="AGK10" s="168"/>
      <c r="AGL10" s="168"/>
      <c r="AGM10" s="168"/>
      <c r="AGN10" s="168"/>
      <c r="AGO10" s="168"/>
      <c r="AGP10" s="168"/>
      <c r="AGQ10" s="168"/>
      <c r="AGR10" s="168"/>
      <c r="AGS10" s="168"/>
      <c r="AGT10" s="168"/>
      <c r="AGU10" s="168"/>
      <c r="AGV10" s="168"/>
      <c r="AGW10" s="168"/>
      <c r="AGX10" s="168"/>
      <c r="AGY10" s="168"/>
      <c r="AGZ10" s="168"/>
      <c r="AHA10" s="168"/>
      <c r="AHB10" s="168"/>
      <c r="AHC10" s="168"/>
      <c r="AHD10" s="168"/>
      <c r="AHE10" s="168"/>
      <c r="AHF10" s="168"/>
      <c r="AHG10" s="168"/>
      <c r="AHH10" s="168"/>
      <c r="AHI10" s="168"/>
      <c r="AHJ10" s="168"/>
      <c r="AHK10" s="168"/>
      <c r="AHL10" s="168"/>
      <c r="AHM10" s="168"/>
      <c r="AHN10" s="168"/>
      <c r="AHO10" s="168"/>
      <c r="AHP10" s="168"/>
      <c r="AHQ10" s="168"/>
      <c r="AHR10" s="168"/>
      <c r="AHS10" s="168"/>
      <c r="AHT10" s="168"/>
      <c r="AHU10" s="168"/>
      <c r="AHV10" s="168"/>
      <c r="AHW10" s="168"/>
      <c r="AHX10" s="168"/>
      <c r="AHY10" s="168"/>
      <c r="AHZ10" s="168"/>
      <c r="AIA10" s="168"/>
      <c r="AIB10" s="168"/>
      <c r="AIC10" s="168"/>
      <c r="AID10" s="168"/>
      <c r="AIE10" s="168"/>
      <c r="AIF10" s="168"/>
      <c r="AIG10" s="168"/>
      <c r="AIH10" s="168"/>
      <c r="AII10" s="168"/>
      <c r="AIJ10" s="168"/>
      <c r="AIK10" s="168"/>
      <c r="AIL10" s="168"/>
      <c r="AIM10" s="168"/>
      <c r="AIN10" s="168"/>
      <c r="AIO10" s="168"/>
      <c r="AIP10" s="168"/>
      <c r="AIQ10" s="168"/>
      <c r="AIR10" s="168"/>
      <c r="AIS10" s="168"/>
      <c r="AIT10" s="168"/>
      <c r="AIU10" s="168"/>
      <c r="AIV10" s="168"/>
      <c r="AIW10" s="168"/>
      <c r="AIX10" s="168"/>
      <c r="AIY10" s="168"/>
      <c r="AIZ10" s="168"/>
      <c r="AJA10" s="168"/>
      <c r="AJB10" s="168"/>
      <c r="AJC10" s="168"/>
      <c r="AJD10" s="168"/>
      <c r="AJE10" s="168"/>
      <c r="AJF10" s="168"/>
      <c r="AJG10" s="168"/>
      <c r="AJH10" s="168"/>
      <c r="AJI10" s="168"/>
      <c r="AJJ10" s="168"/>
      <c r="AJK10" s="168"/>
      <c r="AJL10" s="168"/>
      <c r="AJM10" s="168"/>
      <c r="AJN10" s="168"/>
      <c r="AJO10" s="168"/>
      <c r="AJP10" s="168"/>
      <c r="AJQ10" s="168"/>
      <c r="AJR10" s="168"/>
      <c r="AJS10" s="168"/>
      <c r="AJT10" s="168"/>
      <c r="AJU10" s="168"/>
      <c r="AJV10" s="168"/>
      <c r="AJW10" s="168"/>
      <c r="AJX10" s="168"/>
      <c r="AJY10" s="168"/>
      <c r="AJZ10" s="168"/>
      <c r="AKA10" s="168"/>
      <c r="AKB10" s="168"/>
      <c r="AKC10" s="168"/>
      <c r="AKD10" s="168"/>
      <c r="AKE10" s="168"/>
      <c r="AKF10" s="168"/>
      <c r="AKG10" s="168"/>
      <c r="AKH10" s="168"/>
      <c r="AKI10" s="168"/>
      <c r="AKJ10" s="168"/>
      <c r="AKK10" s="168"/>
      <c r="AKL10" s="168"/>
      <c r="AKM10" s="168"/>
      <c r="AKN10" s="168"/>
      <c r="AKO10" s="168"/>
      <c r="AKP10" s="168"/>
      <c r="AKQ10" s="168"/>
      <c r="AKR10" s="168"/>
      <c r="AKS10" s="168"/>
      <c r="AKT10" s="168"/>
      <c r="AKU10" s="168"/>
      <c r="AKV10" s="168"/>
      <c r="AKW10" s="168"/>
      <c r="AKX10" s="168"/>
      <c r="AKY10" s="168"/>
      <c r="AKZ10" s="168"/>
      <c r="ALA10" s="168"/>
      <c r="ALB10" s="168"/>
      <c r="ALC10" s="168"/>
      <c r="ALD10" s="168"/>
      <c r="ALE10" s="168"/>
      <c r="ALF10" s="168"/>
      <c r="ALG10" s="168"/>
      <c r="ALH10" s="168"/>
      <c r="ALI10" s="168"/>
      <c r="ALJ10" s="168"/>
      <c r="ALK10" s="168"/>
      <c r="ALL10" s="168"/>
      <c r="ALM10" s="168"/>
      <c r="ALN10" s="168"/>
      <c r="ALO10" s="168"/>
      <c r="ALP10" s="168"/>
      <c r="ALQ10" s="168"/>
      <c r="ALR10" s="168"/>
      <c r="ALS10" s="168"/>
      <c r="ALT10" s="168"/>
      <c r="ALU10" s="168"/>
      <c r="ALV10" s="168"/>
      <c r="ALW10" s="168"/>
      <c r="ALX10" s="168"/>
      <c r="ALY10" s="168"/>
      <c r="ALZ10" s="168"/>
      <c r="AMA10" s="168"/>
      <c r="AMB10" s="168"/>
      <c r="AMC10" s="168"/>
      <c r="AMD10" s="168"/>
      <c r="AME10" s="168"/>
      <c r="AMF10" s="168"/>
      <c r="AMG10" s="168"/>
      <c r="AMH10" s="168"/>
      <c r="AMI10" s="168"/>
      <c r="AMJ10" s="168"/>
      <c r="AMK10" s="168"/>
      <c r="AML10" s="168"/>
      <c r="AMM10" s="168"/>
      <c r="AMN10" s="168"/>
      <c r="AMO10" s="168"/>
      <c r="AMP10" s="168"/>
      <c r="AMQ10" s="168"/>
      <c r="AMR10" s="168"/>
      <c r="AMS10" s="168"/>
      <c r="AMT10" s="168"/>
      <c r="AMU10" s="168"/>
      <c r="AMV10" s="168"/>
      <c r="AMW10" s="168"/>
      <c r="AMX10" s="168"/>
      <c r="AMY10" s="168"/>
      <c r="AMZ10" s="168"/>
      <c r="ANA10" s="168"/>
      <c r="ANB10" s="168"/>
      <c r="ANC10" s="168"/>
      <c r="AND10" s="168"/>
      <c r="ANE10" s="168"/>
      <c r="ANF10" s="168"/>
      <c r="ANG10" s="168"/>
      <c r="ANH10" s="168"/>
      <c r="ANI10" s="168"/>
      <c r="ANJ10" s="168"/>
      <c r="ANK10" s="168"/>
      <c r="ANL10" s="168"/>
      <c r="ANM10" s="168"/>
      <c r="ANN10" s="168"/>
      <c r="ANO10" s="168"/>
      <c r="ANP10" s="168"/>
      <c r="ANQ10" s="168"/>
      <c r="ANR10" s="168"/>
      <c r="ANS10" s="168"/>
      <c r="ANT10" s="168"/>
      <c r="ANU10" s="168"/>
      <c r="ANV10" s="168"/>
      <c r="ANW10" s="168"/>
      <c r="ANX10" s="168"/>
      <c r="ANY10" s="168"/>
      <c r="ANZ10" s="168"/>
      <c r="AOA10" s="168"/>
      <c r="AOB10" s="168"/>
      <c r="AOC10" s="168"/>
      <c r="AOD10" s="168"/>
      <c r="AOE10" s="168"/>
      <c r="AOF10" s="168"/>
      <c r="AOG10" s="168"/>
      <c r="AOH10" s="168"/>
      <c r="AOI10" s="168"/>
      <c r="AOJ10" s="168"/>
      <c r="AOK10" s="168"/>
      <c r="AOL10" s="168"/>
      <c r="AOM10" s="168"/>
      <c r="AON10" s="168"/>
      <c r="AOO10" s="168"/>
      <c r="AOP10" s="168"/>
      <c r="AOQ10" s="168"/>
      <c r="AOR10" s="168"/>
      <c r="AOS10" s="168"/>
      <c r="AOT10" s="168"/>
      <c r="AOU10" s="168"/>
      <c r="AOV10" s="168"/>
      <c r="AOW10" s="168"/>
      <c r="AOX10" s="168"/>
      <c r="AOY10" s="168"/>
      <c r="AOZ10" s="168"/>
      <c r="APA10" s="168"/>
      <c r="APB10" s="168"/>
      <c r="APC10" s="168"/>
      <c r="APD10" s="168"/>
      <c r="APE10" s="168"/>
      <c r="APF10" s="168"/>
      <c r="APG10" s="168"/>
      <c r="APH10" s="168"/>
      <c r="API10" s="168"/>
      <c r="APJ10" s="168"/>
      <c r="APK10" s="168"/>
      <c r="APL10" s="168"/>
      <c r="APM10" s="168"/>
      <c r="APN10" s="168"/>
      <c r="APO10" s="168"/>
      <c r="APP10" s="168"/>
      <c r="APQ10" s="168"/>
      <c r="APR10" s="168"/>
      <c r="APS10" s="168"/>
      <c r="APT10" s="168"/>
      <c r="APU10" s="168"/>
      <c r="APV10" s="168"/>
      <c r="APW10" s="168"/>
      <c r="APX10" s="168"/>
      <c r="APY10" s="168"/>
      <c r="APZ10" s="168"/>
      <c r="AQA10" s="168"/>
      <c r="AQB10" s="168"/>
      <c r="AQC10" s="168"/>
      <c r="AQD10" s="168"/>
      <c r="AQE10" s="168"/>
      <c r="AQF10" s="168"/>
      <c r="AQG10" s="168"/>
      <c r="AQH10" s="168"/>
      <c r="AQI10" s="168"/>
      <c r="AQJ10" s="168"/>
      <c r="AQK10" s="168"/>
      <c r="AQL10" s="168"/>
      <c r="AQM10" s="168"/>
      <c r="AQN10" s="168"/>
      <c r="AQO10" s="168"/>
      <c r="AQP10" s="168"/>
      <c r="AQQ10" s="168"/>
      <c r="AQR10" s="168"/>
      <c r="AQS10" s="168"/>
      <c r="AQT10" s="168"/>
      <c r="AQU10" s="168"/>
      <c r="AQV10" s="168"/>
      <c r="AQW10" s="168"/>
      <c r="AQX10" s="168"/>
      <c r="AQY10" s="168"/>
      <c r="AQZ10" s="168"/>
      <c r="ARA10" s="168"/>
      <c r="ARB10" s="168"/>
      <c r="ARC10" s="168"/>
      <c r="ARD10" s="168"/>
      <c r="ARE10" s="168"/>
      <c r="ARF10" s="168"/>
      <c r="ARG10" s="168"/>
      <c r="ARH10" s="168"/>
      <c r="ARI10" s="168"/>
      <c r="ARJ10" s="168"/>
      <c r="ARK10" s="168"/>
      <c r="ARL10" s="168"/>
      <c r="ARM10" s="168"/>
      <c r="ARN10" s="168"/>
      <c r="ARO10" s="168"/>
      <c r="ARP10" s="168"/>
      <c r="ARQ10" s="168"/>
      <c r="ARR10" s="168"/>
      <c r="ARS10" s="168"/>
      <c r="ART10" s="168"/>
      <c r="ARU10" s="168"/>
      <c r="ARV10" s="168"/>
      <c r="ARW10" s="168"/>
      <c r="ARX10" s="168"/>
      <c r="ARY10" s="168"/>
      <c r="ARZ10" s="168"/>
      <c r="ASA10" s="168"/>
      <c r="ASB10" s="168"/>
      <c r="ASC10" s="168"/>
      <c r="ASD10" s="168"/>
      <c r="ASE10" s="168"/>
      <c r="ASF10" s="168"/>
      <c r="ASG10" s="168"/>
      <c r="ASH10" s="168"/>
      <c r="ASI10" s="168"/>
      <c r="ASJ10" s="168"/>
      <c r="ASK10" s="168"/>
      <c r="ASL10" s="168"/>
      <c r="ASM10" s="168"/>
      <c r="ASN10" s="168"/>
      <c r="ASO10" s="168"/>
      <c r="ASP10" s="168"/>
      <c r="ASQ10" s="168"/>
      <c r="ASR10" s="168"/>
      <c r="ASS10" s="168"/>
      <c r="AST10" s="168"/>
      <c r="ASU10" s="168"/>
      <c r="ASV10" s="168"/>
      <c r="ASW10" s="168"/>
      <c r="ASX10" s="168"/>
      <c r="ASY10" s="168"/>
      <c r="ASZ10" s="168"/>
      <c r="ATA10" s="168"/>
      <c r="ATB10" s="168"/>
      <c r="ATC10" s="168"/>
      <c r="ATD10" s="168"/>
      <c r="ATE10" s="168"/>
      <c r="ATF10" s="168"/>
      <c r="ATG10" s="168"/>
      <c r="ATH10" s="168"/>
      <c r="ATI10" s="168"/>
      <c r="ATJ10" s="168"/>
      <c r="ATK10" s="168"/>
      <c r="ATL10" s="168"/>
      <c r="ATM10" s="168"/>
      <c r="ATN10" s="168"/>
      <c r="ATO10" s="168"/>
      <c r="ATP10" s="168"/>
      <c r="ATQ10" s="168"/>
      <c r="ATR10" s="168"/>
      <c r="ATS10" s="168"/>
      <c r="ATT10" s="168"/>
      <c r="ATU10" s="168"/>
      <c r="ATV10" s="168"/>
      <c r="ATW10" s="168"/>
      <c r="ATX10" s="168"/>
      <c r="ATY10" s="168"/>
      <c r="ATZ10" s="168"/>
      <c r="AUA10" s="168"/>
      <c r="AUB10" s="168"/>
      <c r="AUC10" s="168"/>
      <c r="AUD10" s="168"/>
      <c r="AUE10" s="168"/>
      <c r="AUF10" s="168"/>
      <c r="AUG10" s="168"/>
      <c r="AUH10" s="168"/>
      <c r="AUI10" s="168"/>
      <c r="AUJ10" s="168"/>
      <c r="AUK10" s="168"/>
      <c r="AUL10" s="168"/>
      <c r="AUM10" s="168"/>
      <c r="AUN10" s="168"/>
      <c r="AUO10" s="168"/>
      <c r="AUP10" s="168"/>
      <c r="AUQ10" s="168"/>
      <c r="AUR10" s="168"/>
      <c r="AUS10" s="168"/>
      <c r="AUT10" s="168"/>
      <c r="AUU10" s="168"/>
      <c r="AUV10" s="168"/>
      <c r="AUW10" s="168"/>
      <c r="AUX10" s="168"/>
      <c r="AUY10" s="168"/>
      <c r="AUZ10" s="168"/>
      <c r="AVA10" s="168"/>
      <c r="AVB10" s="168"/>
      <c r="AVC10" s="168"/>
      <c r="AVD10" s="168"/>
      <c r="AVE10" s="168"/>
      <c r="AVF10" s="168"/>
      <c r="AVG10" s="168"/>
      <c r="AVH10" s="168"/>
      <c r="AVI10" s="168"/>
      <c r="AVJ10" s="168"/>
      <c r="AVK10" s="168"/>
      <c r="AVL10" s="168"/>
      <c r="AVM10" s="168"/>
      <c r="AVN10" s="168"/>
      <c r="AVO10" s="168"/>
      <c r="AVP10" s="168"/>
      <c r="AVQ10" s="168"/>
      <c r="AVR10" s="168"/>
      <c r="AVS10" s="168"/>
      <c r="AVT10" s="168"/>
      <c r="AVU10" s="168"/>
      <c r="AVV10" s="168"/>
      <c r="AVW10" s="168"/>
      <c r="AVX10" s="168"/>
      <c r="AVY10" s="168"/>
      <c r="AVZ10" s="168"/>
      <c r="AWA10" s="168"/>
      <c r="AWB10" s="168"/>
      <c r="AWC10" s="168"/>
      <c r="AWD10" s="168"/>
      <c r="AWE10" s="168"/>
      <c r="AWF10" s="168"/>
      <c r="AWG10" s="168"/>
      <c r="AWH10" s="168"/>
      <c r="AWI10" s="168"/>
      <c r="AWJ10" s="168"/>
      <c r="AWK10" s="168"/>
      <c r="AWL10" s="168"/>
      <c r="AWM10" s="168"/>
      <c r="AWN10" s="168"/>
      <c r="AWO10" s="168"/>
      <c r="AWP10" s="168"/>
      <c r="AWQ10" s="168"/>
      <c r="AWR10" s="168"/>
      <c r="AWS10" s="168"/>
      <c r="AWT10" s="168"/>
      <c r="AWU10" s="168"/>
      <c r="AWV10" s="168"/>
      <c r="AWW10" s="168"/>
      <c r="AWX10" s="168"/>
      <c r="AWY10" s="168"/>
      <c r="AWZ10" s="168"/>
      <c r="AXA10" s="168"/>
      <c r="AXB10" s="168"/>
      <c r="AXC10" s="168"/>
      <c r="AXD10" s="168"/>
      <c r="AXE10" s="168"/>
      <c r="AXF10" s="168"/>
      <c r="AXG10" s="168"/>
      <c r="AXH10" s="168"/>
      <c r="AXI10" s="168"/>
      <c r="AXJ10" s="168"/>
      <c r="AXK10" s="168"/>
      <c r="AXL10" s="168"/>
      <c r="AXM10" s="168"/>
      <c r="AXN10" s="168"/>
      <c r="AXO10" s="168"/>
      <c r="AXP10" s="168"/>
      <c r="AXQ10" s="168"/>
      <c r="AXR10" s="168"/>
      <c r="AXS10" s="168"/>
      <c r="AXT10" s="168"/>
      <c r="AXU10" s="168"/>
      <c r="AXV10" s="168"/>
      <c r="AXW10" s="168"/>
      <c r="AXX10" s="168"/>
      <c r="AXY10" s="168"/>
      <c r="AXZ10" s="168"/>
      <c r="AYA10" s="168"/>
      <c r="AYB10" s="168"/>
      <c r="AYC10" s="168"/>
      <c r="AYD10" s="168"/>
      <c r="AYE10" s="168"/>
      <c r="AYF10" s="168"/>
      <c r="AYG10" s="168"/>
      <c r="AYH10" s="168"/>
      <c r="AYI10" s="168"/>
      <c r="AYJ10" s="168"/>
      <c r="AYK10" s="168"/>
      <c r="AYL10" s="168"/>
      <c r="AYM10" s="168"/>
      <c r="AYN10" s="168"/>
      <c r="AYO10" s="168"/>
      <c r="AYP10" s="168"/>
      <c r="AYQ10" s="168"/>
      <c r="AYR10" s="168"/>
      <c r="AYS10" s="168"/>
      <c r="AYT10" s="168"/>
      <c r="AYU10" s="168"/>
      <c r="AYV10" s="168"/>
      <c r="AYW10" s="168"/>
      <c r="AYX10" s="168"/>
      <c r="AYY10" s="168"/>
      <c r="AYZ10" s="168"/>
      <c r="AZA10" s="168"/>
      <c r="AZB10" s="168"/>
      <c r="AZC10" s="168"/>
      <c r="AZD10" s="168"/>
      <c r="AZE10" s="168"/>
      <c r="AZF10" s="168"/>
      <c r="AZG10" s="168"/>
      <c r="AZH10" s="168"/>
      <c r="AZI10" s="168"/>
      <c r="AZJ10" s="168"/>
      <c r="AZK10" s="168"/>
      <c r="AZL10" s="168"/>
      <c r="AZM10" s="168"/>
      <c r="AZN10" s="168"/>
      <c r="AZO10" s="168"/>
      <c r="AZP10" s="168"/>
      <c r="AZQ10" s="168"/>
      <c r="AZR10" s="168"/>
      <c r="AZS10" s="168"/>
      <c r="AZT10" s="168"/>
      <c r="AZU10" s="168"/>
      <c r="AZV10" s="168"/>
      <c r="AZW10" s="168"/>
      <c r="AZX10" s="168"/>
      <c r="AZY10" s="168"/>
      <c r="AZZ10" s="168"/>
      <c r="BAA10" s="168"/>
      <c r="BAB10" s="168"/>
      <c r="BAC10" s="168"/>
      <c r="BAD10" s="168"/>
      <c r="BAE10" s="168"/>
      <c r="BAF10" s="168"/>
      <c r="BAG10" s="168"/>
      <c r="BAH10" s="168"/>
      <c r="BAI10" s="168"/>
      <c r="BAJ10" s="168"/>
      <c r="BAK10" s="168"/>
      <c r="BAL10" s="168"/>
      <c r="BAM10" s="168"/>
      <c r="BAN10" s="168"/>
      <c r="BAO10" s="168"/>
      <c r="BAP10" s="168"/>
      <c r="BAQ10" s="168"/>
      <c r="BAR10" s="168"/>
      <c r="BAS10" s="168"/>
      <c r="BAT10" s="168"/>
      <c r="BAU10" s="168"/>
      <c r="BAV10" s="168"/>
      <c r="BAW10" s="168"/>
      <c r="BAX10" s="168"/>
      <c r="BAY10" s="168"/>
      <c r="BAZ10" s="168"/>
      <c r="BBA10" s="168"/>
      <c r="BBB10" s="168"/>
      <c r="BBC10" s="168"/>
      <c r="BBD10" s="168"/>
      <c r="BBE10" s="168"/>
      <c r="BBF10" s="168"/>
      <c r="BBG10" s="168"/>
      <c r="BBH10" s="168"/>
      <c r="BBI10" s="168"/>
      <c r="BBJ10" s="168"/>
      <c r="BBK10" s="168"/>
      <c r="BBL10" s="168"/>
      <c r="BBM10" s="168"/>
      <c r="BBN10" s="168"/>
      <c r="BBO10" s="168"/>
      <c r="BBP10" s="168"/>
      <c r="BBQ10" s="168"/>
      <c r="BBR10" s="168"/>
      <c r="BBS10" s="168"/>
      <c r="BBT10" s="168"/>
      <c r="BBU10" s="168"/>
      <c r="BBV10" s="168"/>
      <c r="BBW10" s="168"/>
      <c r="BBX10" s="168"/>
      <c r="BBY10" s="168"/>
      <c r="BBZ10" s="168"/>
      <c r="BCA10" s="168"/>
      <c r="BCB10" s="168"/>
      <c r="BCC10" s="168"/>
      <c r="BCD10" s="168"/>
      <c r="BCE10" s="168"/>
      <c r="BCF10" s="168"/>
      <c r="BCG10" s="168"/>
      <c r="BCH10" s="168"/>
      <c r="BCI10" s="168"/>
      <c r="BCJ10" s="168"/>
      <c r="BCK10" s="168"/>
      <c r="BCL10" s="168"/>
      <c r="BCM10" s="168"/>
      <c r="BCN10" s="168"/>
      <c r="BCO10" s="168"/>
      <c r="BCP10" s="168"/>
      <c r="BCQ10" s="168"/>
      <c r="BCR10" s="168"/>
      <c r="BCS10" s="168"/>
      <c r="BCT10" s="168"/>
      <c r="BCU10" s="168"/>
      <c r="BCV10" s="168"/>
      <c r="BCW10" s="168"/>
      <c r="BCX10" s="168"/>
      <c r="BCY10" s="168"/>
      <c r="BCZ10" s="168"/>
      <c r="BDA10" s="168"/>
      <c r="BDB10" s="168"/>
      <c r="BDC10" s="168"/>
      <c r="BDD10" s="168"/>
      <c r="BDE10" s="168"/>
      <c r="BDF10" s="168"/>
      <c r="BDG10" s="168"/>
      <c r="BDH10" s="168"/>
      <c r="BDI10" s="168"/>
      <c r="BDJ10" s="168"/>
      <c r="BDK10" s="168"/>
      <c r="BDL10" s="168"/>
      <c r="BDM10" s="168"/>
      <c r="BDN10" s="168"/>
      <c r="BDO10" s="168"/>
      <c r="BDP10" s="168"/>
      <c r="BDQ10" s="168"/>
      <c r="BDR10" s="168"/>
      <c r="BDS10" s="168"/>
      <c r="BDT10" s="168"/>
      <c r="BDU10" s="168"/>
      <c r="BDV10" s="168"/>
      <c r="BDW10" s="168"/>
      <c r="BDX10" s="168"/>
      <c r="BDY10" s="168"/>
      <c r="BDZ10" s="168"/>
      <c r="BEA10" s="168"/>
      <c r="BEB10" s="168"/>
      <c r="BEC10" s="168"/>
      <c r="BED10" s="168"/>
      <c r="BEE10" s="168"/>
      <c r="BEF10" s="168"/>
      <c r="BEG10" s="168"/>
      <c r="BEH10" s="168"/>
      <c r="BEI10" s="168"/>
      <c r="BEJ10" s="168"/>
      <c r="BEK10" s="168"/>
      <c r="BEL10" s="168"/>
      <c r="BEM10" s="168"/>
      <c r="BEN10" s="168"/>
    </row>
    <row r="11" spans="1:1496" ht="67.5" customHeight="1" x14ac:dyDescent="0.2">
      <c r="A11" s="165" t="s">
        <v>382</v>
      </c>
      <c r="B11" s="162" t="s">
        <v>381</v>
      </c>
      <c r="C11" s="162" t="s">
        <v>532</v>
      </c>
      <c r="D11" s="162" t="s">
        <v>516</v>
      </c>
      <c r="E11" s="164" t="s">
        <v>531</v>
      </c>
      <c r="F11" s="162" t="s">
        <v>120</v>
      </c>
      <c r="G11" s="162" t="s">
        <v>377</v>
      </c>
      <c r="H11" s="163">
        <v>2020</v>
      </c>
      <c r="I11" s="162" t="s">
        <v>376</v>
      </c>
      <c r="J11" s="161">
        <v>8</v>
      </c>
      <c r="K11" s="160">
        <v>12000</v>
      </c>
      <c r="L11" s="161">
        <v>19</v>
      </c>
      <c r="M11" s="160">
        <v>28500</v>
      </c>
      <c r="N11" s="170" t="s">
        <v>28</v>
      </c>
    </row>
    <row r="12" spans="1:1496" ht="51" customHeight="1" x14ac:dyDescent="0.2">
      <c r="A12" s="165" t="s">
        <v>382</v>
      </c>
      <c r="B12" s="162" t="s">
        <v>381</v>
      </c>
      <c r="C12" s="162" t="s">
        <v>530</v>
      </c>
      <c r="D12" s="162" t="s">
        <v>516</v>
      </c>
      <c r="E12" s="164" t="s">
        <v>529</v>
      </c>
      <c r="F12" s="162" t="s">
        <v>120</v>
      </c>
      <c r="G12" s="162" t="s">
        <v>377</v>
      </c>
      <c r="H12" s="163">
        <v>2020</v>
      </c>
      <c r="I12" s="162" t="s">
        <v>376</v>
      </c>
      <c r="J12" s="161">
        <v>10</v>
      </c>
      <c r="K12" s="160">
        <v>20000</v>
      </c>
      <c r="L12" s="161">
        <v>14</v>
      </c>
      <c r="M12" s="160">
        <v>28000</v>
      </c>
      <c r="N12" s="170" t="s">
        <v>28</v>
      </c>
    </row>
    <row r="13" spans="1:1496" ht="51" customHeight="1" x14ac:dyDescent="0.2">
      <c r="A13" s="165" t="s">
        <v>382</v>
      </c>
      <c r="B13" s="162" t="s">
        <v>381</v>
      </c>
      <c r="C13" s="162" t="s">
        <v>528</v>
      </c>
      <c r="D13" s="162" t="s">
        <v>516</v>
      </c>
      <c r="E13" s="164" t="s">
        <v>388</v>
      </c>
      <c r="F13" s="162" t="s">
        <v>120</v>
      </c>
      <c r="G13" s="162" t="s">
        <v>377</v>
      </c>
      <c r="H13" s="163">
        <v>2020</v>
      </c>
      <c r="I13" s="162" t="s">
        <v>376</v>
      </c>
      <c r="J13" s="161">
        <v>0</v>
      </c>
      <c r="K13" s="160">
        <v>0</v>
      </c>
      <c r="L13" s="161">
        <v>0</v>
      </c>
      <c r="M13" s="160">
        <v>0</v>
      </c>
      <c r="N13" s="170" t="s">
        <v>28</v>
      </c>
    </row>
    <row r="14" spans="1:1496" ht="51" customHeight="1" x14ac:dyDescent="0.2">
      <c r="A14" s="165" t="s">
        <v>382</v>
      </c>
      <c r="B14" s="162" t="s">
        <v>381</v>
      </c>
      <c r="C14" s="162" t="s">
        <v>527</v>
      </c>
      <c r="D14" s="162" t="s">
        <v>516</v>
      </c>
      <c r="E14" s="164" t="s">
        <v>426</v>
      </c>
      <c r="F14" s="162" t="s">
        <v>120</v>
      </c>
      <c r="G14" s="162" t="s">
        <v>377</v>
      </c>
      <c r="H14" s="163">
        <v>2020</v>
      </c>
      <c r="I14" s="162" t="s">
        <v>376</v>
      </c>
      <c r="J14" s="161">
        <v>0</v>
      </c>
      <c r="K14" s="160">
        <v>0</v>
      </c>
      <c r="L14" s="161">
        <v>0</v>
      </c>
      <c r="M14" s="160">
        <v>0</v>
      </c>
      <c r="N14" s="170" t="s">
        <v>28</v>
      </c>
    </row>
    <row r="15" spans="1:1496" ht="51" customHeight="1" x14ac:dyDescent="0.2">
      <c r="A15" s="165" t="s">
        <v>382</v>
      </c>
      <c r="B15" s="162" t="s">
        <v>381</v>
      </c>
      <c r="C15" s="162" t="s">
        <v>433</v>
      </c>
      <c r="D15" s="162" t="s">
        <v>516</v>
      </c>
      <c r="E15" s="164" t="s">
        <v>385</v>
      </c>
      <c r="F15" s="162" t="s">
        <v>120</v>
      </c>
      <c r="G15" s="162" t="s">
        <v>377</v>
      </c>
      <c r="H15" s="163">
        <v>2020</v>
      </c>
      <c r="I15" s="162" t="s">
        <v>376</v>
      </c>
      <c r="J15" s="161">
        <v>0</v>
      </c>
      <c r="K15" s="160">
        <v>0</v>
      </c>
      <c r="L15" s="161">
        <v>0</v>
      </c>
      <c r="M15" s="160">
        <v>0</v>
      </c>
      <c r="N15" s="170" t="s">
        <v>28</v>
      </c>
    </row>
    <row r="16" spans="1:1496" ht="51" customHeight="1" x14ac:dyDescent="0.2">
      <c r="A16" s="165" t="s">
        <v>382</v>
      </c>
      <c r="B16" s="162" t="s">
        <v>381</v>
      </c>
      <c r="C16" s="162" t="s">
        <v>526</v>
      </c>
      <c r="D16" s="162" t="s">
        <v>516</v>
      </c>
      <c r="E16" s="164" t="s">
        <v>388</v>
      </c>
      <c r="F16" s="162" t="s">
        <v>120</v>
      </c>
      <c r="G16" s="162" t="s">
        <v>377</v>
      </c>
      <c r="H16" s="163">
        <v>2020</v>
      </c>
      <c r="I16" s="162" t="s">
        <v>376</v>
      </c>
      <c r="J16" s="161">
        <v>0</v>
      </c>
      <c r="K16" s="160">
        <v>0</v>
      </c>
      <c r="L16" s="161">
        <v>0</v>
      </c>
      <c r="M16" s="160">
        <v>0</v>
      </c>
      <c r="N16" s="170" t="s">
        <v>28</v>
      </c>
    </row>
    <row r="17" spans="1:1496" ht="51" customHeight="1" x14ac:dyDescent="0.2">
      <c r="A17" s="165" t="s">
        <v>382</v>
      </c>
      <c r="B17" s="162" t="s">
        <v>381</v>
      </c>
      <c r="C17" s="162" t="s">
        <v>525</v>
      </c>
      <c r="D17" s="162" t="s">
        <v>516</v>
      </c>
      <c r="E17" s="164" t="s">
        <v>524</v>
      </c>
      <c r="F17" s="162" t="s">
        <v>120</v>
      </c>
      <c r="G17" s="162" t="s">
        <v>377</v>
      </c>
      <c r="H17" s="163">
        <v>2020</v>
      </c>
      <c r="I17" s="162" t="s">
        <v>376</v>
      </c>
      <c r="J17" s="161">
        <v>0</v>
      </c>
      <c r="K17" s="160">
        <v>0</v>
      </c>
      <c r="L17" s="161">
        <v>30</v>
      </c>
      <c r="M17" s="160">
        <v>4500</v>
      </c>
      <c r="N17" s="170" t="s">
        <v>28</v>
      </c>
    </row>
    <row r="18" spans="1:1496" ht="51" customHeight="1" x14ac:dyDescent="0.2">
      <c r="A18" s="165" t="s">
        <v>382</v>
      </c>
      <c r="B18" s="162" t="s">
        <v>381</v>
      </c>
      <c r="C18" s="162" t="s">
        <v>523</v>
      </c>
      <c r="D18" s="162" t="s">
        <v>516</v>
      </c>
      <c r="E18" s="164" t="s">
        <v>519</v>
      </c>
      <c r="F18" s="162" t="s">
        <v>120</v>
      </c>
      <c r="G18" s="162" t="s">
        <v>377</v>
      </c>
      <c r="H18" s="163">
        <v>2020</v>
      </c>
      <c r="I18" s="162" t="s">
        <v>376</v>
      </c>
      <c r="J18" s="161">
        <v>0</v>
      </c>
      <c r="K18" s="160">
        <v>0</v>
      </c>
      <c r="L18" s="161">
        <v>0</v>
      </c>
      <c r="M18" s="160">
        <v>0</v>
      </c>
      <c r="N18" s="170" t="s">
        <v>28</v>
      </c>
    </row>
    <row r="19" spans="1:1496" ht="51" customHeight="1" x14ac:dyDescent="0.2">
      <c r="A19" s="165" t="s">
        <v>382</v>
      </c>
      <c r="B19" s="162" t="s">
        <v>381</v>
      </c>
      <c r="C19" s="162" t="s">
        <v>522</v>
      </c>
      <c r="D19" s="162" t="s">
        <v>516</v>
      </c>
      <c r="E19" s="164" t="s">
        <v>521</v>
      </c>
      <c r="F19" s="162" t="s">
        <v>120</v>
      </c>
      <c r="G19" s="162" t="s">
        <v>377</v>
      </c>
      <c r="H19" s="163">
        <v>2020</v>
      </c>
      <c r="I19" s="162" t="s">
        <v>376</v>
      </c>
      <c r="J19" s="161">
        <v>0</v>
      </c>
      <c r="K19" s="160">
        <v>0</v>
      </c>
      <c r="L19" s="161">
        <v>0</v>
      </c>
      <c r="M19" s="160">
        <v>0</v>
      </c>
      <c r="N19" s="170" t="s">
        <v>28</v>
      </c>
    </row>
    <row r="20" spans="1:1496" ht="51" customHeight="1" x14ac:dyDescent="0.2">
      <c r="A20" s="165" t="s">
        <v>382</v>
      </c>
      <c r="B20" s="162" t="s">
        <v>381</v>
      </c>
      <c r="C20" s="162" t="s">
        <v>520</v>
      </c>
      <c r="D20" s="162" t="s">
        <v>516</v>
      </c>
      <c r="E20" s="164" t="s">
        <v>519</v>
      </c>
      <c r="F20" s="162" t="s">
        <v>120</v>
      </c>
      <c r="G20" s="162" t="s">
        <v>377</v>
      </c>
      <c r="H20" s="163">
        <v>2020</v>
      </c>
      <c r="I20" s="162" t="s">
        <v>376</v>
      </c>
      <c r="J20" s="161">
        <v>0</v>
      </c>
      <c r="K20" s="160">
        <v>0</v>
      </c>
      <c r="L20" s="161">
        <v>0</v>
      </c>
      <c r="M20" s="160">
        <v>0</v>
      </c>
      <c r="N20" s="170" t="s">
        <v>28</v>
      </c>
    </row>
    <row r="21" spans="1:1496" ht="51" customHeight="1" x14ac:dyDescent="0.2">
      <c r="A21" s="165" t="s">
        <v>382</v>
      </c>
      <c r="B21" s="162" t="s">
        <v>381</v>
      </c>
      <c r="C21" s="162" t="s">
        <v>518</v>
      </c>
      <c r="D21" s="162" t="s">
        <v>516</v>
      </c>
      <c r="E21" s="164" t="s">
        <v>394</v>
      </c>
      <c r="F21" s="162" t="s">
        <v>120</v>
      </c>
      <c r="G21" s="162" t="s">
        <v>377</v>
      </c>
      <c r="H21" s="163">
        <v>2020</v>
      </c>
      <c r="I21" s="162" t="s">
        <v>376</v>
      </c>
      <c r="J21" s="161">
        <v>0</v>
      </c>
      <c r="K21" s="160">
        <v>0</v>
      </c>
      <c r="L21" s="161">
        <v>12</v>
      </c>
      <c r="M21" s="160">
        <v>3000</v>
      </c>
      <c r="N21" s="170" t="s">
        <v>28</v>
      </c>
    </row>
    <row r="22" spans="1:1496" ht="51" customHeight="1" x14ac:dyDescent="0.2">
      <c r="A22" s="165" t="s">
        <v>382</v>
      </c>
      <c r="B22" s="162" t="s">
        <v>381</v>
      </c>
      <c r="C22" s="162" t="s">
        <v>517</v>
      </c>
      <c r="D22" s="162" t="s">
        <v>516</v>
      </c>
      <c r="E22" s="164" t="s">
        <v>388</v>
      </c>
      <c r="F22" s="162" t="s">
        <v>120</v>
      </c>
      <c r="G22" s="162" t="s">
        <v>377</v>
      </c>
      <c r="H22" s="163">
        <v>2020</v>
      </c>
      <c r="I22" s="162" t="s">
        <v>376</v>
      </c>
      <c r="J22" s="161">
        <v>0</v>
      </c>
      <c r="K22" s="160">
        <v>0</v>
      </c>
      <c r="L22" s="161">
        <v>0</v>
      </c>
      <c r="M22" s="160">
        <v>0</v>
      </c>
      <c r="N22" s="170" t="s">
        <v>28</v>
      </c>
    </row>
    <row r="23" spans="1:1496" s="167" customFormat="1" ht="39.75" customHeight="1" x14ac:dyDescent="0.35">
      <c r="A23" s="169" t="s">
        <v>515</v>
      </c>
      <c r="B23" s="169"/>
      <c r="C23" s="169"/>
      <c r="D23" s="169"/>
      <c r="E23" s="169"/>
      <c r="F23" s="169"/>
      <c r="G23" s="169"/>
      <c r="H23" s="169"/>
      <c r="I23" s="169"/>
      <c r="J23" s="169"/>
      <c r="K23" s="169"/>
      <c r="L23" s="169"/>
      <c r="M23" s="169"/>
      <c r="N23" s="169"/>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8"/>
      <c r="BW23" s="168"/>
      <c r="BX23" s="168"/>
      <c r="BY23" s="168"/>
      <c r="BZ23" s="168"/>
      <c r="CA23" s="168"/>
      <c r="CB23" s="168"/>
      <c r="CC23" s="168"/>
      <c r="CD23" s="168"/>
      <c r="CE23" s="168"/>
      <c r="CF23" s="168"/>
      <c r="CG23" s="168"/>
      <c r="CH23" s="168"/>
      <c r="CI23" s="168"/>
      <c r="CJ23" s="168"/>
      <c r="CK23" s="168"/>
      <c r="CL23" s="168"/>
      <c r="CM23" s="168"/>
      <c r="CN23" s="168"/>
      <c r="CO23" s="168"/>
      <c r="CP23" s="168"/>
      <c r="CQ23" s="168"/>
      <c r="CR23" s="168"/>
      <c r="CS23" s="168"/>
      <c r="CT23" s="168"/>
      <c r="CU23" s="168"/>
      <c r="CV23" s="168"/>
      <c r="CW23" s="168"/>
      <c r="CX23" s="168"/>
      <c r="CY23" s="168"/>
      <c r="CZ23" s="168"/>
      <c r="DA23" s="168"/>
      <c r="DB23" s="168"/>
      <c r="DC23" s="168"/>
      <c r="DD23" s="168"/>
      <c r="DE23" s="168"/>
      <c r="DF23" s="168"/>
      <c r="DG23" s="168"/>
      <c r="DH23" s="168"/>
      <c r="DI23" s="168"/>
      <c r="DJ23" s="168"/>
      <c r="DK23" s="168"/>
      <c r="DL23" s="168"/>
      <c r="DM23" s="168"/>
      <c r="DN23" s="168"/>
      <c r="DO23" s="168"/>
      <c r="DP23" s="168"/>
      <c r="DQ23" s="168"/>
      <c r="DR23" s="168"/>
      <c r="DS23" s="168"/>
      <c r="DT23" s="168"/>
      <c r="DU23" s="168"/>
      <c r="DV23" s="168"/>
      <c r="DW23" s="168"/>
      <c r="DX23" s="168"/>
      <c r="DY23" s="168"/>
      <c r="DZ23" s="168"/>
      <c r="EA23" s="168"/>
      <c r="EB23" s="168"/>
      <c r="EC23" s="168"/>
      <c r="ED23" s="168"/>
      <c r="EE23" s="168"/>
      <c r="EF23" s="168"/>
      <c r="EG23" s="168"/>
      <c r="EH23" s="168"/>
      <c r="EI23" s="168"/>
      <c r="EJ23" s="168"/>
      <c r="EK23" s="168"/>
      <c r="EL23" s="168"/>
      <c r="EM23" s="168"/>
      <c r="EN23" s="168"/>
      <c r="EO23" s="168"/>
      <c r="EP23" s="168"/>
      <c r="EQ23" s="168"/>
      <c r="ER23" s="168"/>
      <c r="ES23" s="168"/>
      <c r="ET23" s="168"/>
      <c r="EU23" s="168"/>
      <c r="EV23" s="168"/>
      <c r="EW23" s="168"/>
      <c r="EX23" s="168"/>
      <c r="EY23" s="168"/>
      <c r="EZ23" s="168"/>
      <c r="FA23" s="168"/>
      <c r="FB23" s="168"/>
      <c r="FC23" s="168"/>
      <c r="FD23" s="168"/>
      <c r="FE23" s="168"/>
      <c r="FF23" s="168"/>
      <c r="FG23" s="168"/>
      <c r="FH23" s="168"/>
      <c r="FI23" s="168"/>
      <c r="FJ23" s="168"/>
      <c r="FK23" s="168"/>
      <c r="FL23" s="168"/>
      <c r="FM23" s="168"/>
      <c r="FN23" s="168"/>
      <c r="FO23" s="168"/>
      <c r="FP23" s="168"/>
      <c r="FQ23" s="168"/>
      <c r="FR23" s="168"/>
      <c r="FS23" s="168"/>
      <c r="FT23" s="168"/>
      <c r="FU23" s="168"/>
      <c r="FV23" s="168"/>
      <c r="FW23" s="168"/>
      <c r="FX23" s="168"/>
      <c r="FY23" s="168"/>
      <c r="FZ23" s="168"/>
      <c r="GA23" s="168"/>
      <c r="GB23" s="168"/>
      <c r="GC23" s="168"/>
      <c r="GD23" s="168"/>
      <c r="GE23" s="168"/>
      <c r="GF23" s="168"/>
      <c r="GG23" s="168"/>
      <c r="GH23" s="168"/>
      <c r="GI23" s="168"/>
      <c r="GJ23" s="168"/>
      <c r="GK23" s="168"/>
      <c r="GL23" s="168"/>
      <c r="GM23" s="168"/>
      <c r="GN23" s="168"/>
      <c r="GO23" s="168"/>
      <c r="GP23" s="168"/>
      <c r="GQ23" s="168"/>
      <c r="GR23" s="168"/>
      <c r="GS23" s="168"/>
      <c r="GT23" s="168"/>
      <c r="GU23" s="168"/>
      <c r="GV23" s="168"/>
      <c r="GW23" s="168"/>
      <c r="GX23" s="168"/>
      <c r="GY23" s="168"/>
      <c r="GZ23" s="168"/>
      <c r="HA23" s="168"/>
      <c r="HB23" s="168"/>
      <c r="HC23" s="168"/>
      <c r="HD23" s="168"/>
      <c r="HE23" s="168"/>
      <c r="HF23" s="168"/>
      <c r="HG23" s="168"/>
      <c r="HH23" s="168"/>
      <c r="HI23" s="168"/>
      <c r="HJ23" s="168"/>
      <c r="HK23" s="168"/>
      <c r="HL23" s="168"/>
      <c r="HM23" s="168"/>
      <c r="HN23" s="168"/>
      <c r="HO23" s="168"/>
      <c r="HP23" s="168"/>
      <c r="HQ23" s="168"/>
      <c r="HR23" s="168"/>
      <c r="HS23" s="168"/>
      <c r="HT23" s="168"/>
      <c r="HU23" s="168"/>
      <c r="HV23" s="168"/>
      <c r="HW23" s="168"/>
      <c r="HX23" s="168"/>
      <c r="HY23" s="168"/>
      <c r="HZ23" s="168"/>
      <c r="IA23" s="168"/>
      <c r="IB23" s="168"/>
      <c r="IC23" s="168"/>
      <c r="ID23" s="168"/>
      <c r="IE23" s="168"/>
      <c r="IF23" s="168"/>
      <c r="IG23" s="168"/>
      <c r="IH23" s="168"/>
      <c r="II23" s="168"/>
      <c r="IJ23" s="168"/>
      <c r="IK23" s="168"/>
      <c r="IL23" s="168"/>
      <c r="IM23" s="168"/>
      <c r="IN23" s="168"/>
      <c r="IO23" s="168"/>
      <c r="IP23" s="168"/>
      <c r="IQ23" s="168"/>
      <c r="IR23" s="168"/>
      <c r="IS23" s="168"/>
      <c r="IT23" s="168"/>
      <c r="IU23" s="168"/>
      <c r="IV23" s="168"/>
      <c r="IW23" s="168"/>
      <c r="IX23" s="168"/>
      <c r="IY23" s="168"/>
      <c r="IZ23" s="168"/>
      <c r="JA23" s="168"/>
      <c r="JB23" s="168"/>
      <c r="JC23" s="168"/>
      <c r="JD23" s="168"/>
      <c r="JE23" s="168"/>
      <c r="JF23" s="168"/>
      <c r="JG23" s="168"/>
      <c r="JH23" s="168"/>
      <c r="JI23" s="168"/>
      <c r="JJ23" s="168"/>
      <c r="JK23" s="168"/>
      <c r="JL23" s="168"/>
      <c r="JM23" s="168"/>
      <c r="JN23" s="168"/>
      <c r="JO23" s="168"/>
      <c r="JP23" s="168"/>
      <c r="JQ23" s="168"/>
      <c r="JR23" s="168"/>
      <c r="JS23" s="168"/>
      <c r="JT23" s="168"/>
      <c r="JU23" s="168"/>
      <c r="JV23" s="168"/>
      <c r="JW23" s="168"/>
      <c r="JX23" s="168"/>
      <c r="JY23" s="168"/>
      <c r="JZ23" s="168"/>
      <c r="KA23" s="168"/>
      <c r="KB23" s="168"/>
      <c r="KC23" s="168"/>
      <c r="KD23" s="168"/>
      <c r="KE23" s="168"/>
      <c r="KF23" s="168"/>
      <c r="KG23" s="168"/>
      <c r="KH23" s="168"/>
      <c r="KI23" s="168"/>
      <c r="KJ23" s="168"/>
      <c r="KK23" s="168"/>
      <c r="KL23" s="168"/>
      <c r="KM23" s="168"/>
      <c r="KN23" s="168"/>
      <c r="KO23" s="168"/>
      <c r="KP23" s="168"/>
      <c r="KQ23" s="168"/>
      <c r="KR23" s="168"/>
      <c r="KS23" s="168"/>
      <c r="KT23" s="168"/>
      <c r="KU23" s="168"/>
      <c r="KV23" s="168"/>
      <c r="KW23" s="168"/>
      <c r="KX23" s="168"/>
      <c r="KY23" s="168"/>
      <c r="KZ23" s="168"/>
      <c r="LA23" s="168"/>
      <c r="LB23" s="168"/>
      <c r="LC23" s="168"/>
      <c r="LD23" s="168"/>
      <c r="LE23" s="168"/>
      <c r="LF23" s="168"/>
      <c r="LG23" s="168"/>
      <c r="LH23" s="168"/>
      <c r="LI23" s="168"/>
      <c r="LJ23" s="168"/>
      <c r="LK23" s="168"/>
      <c r="LL23" s="168"/>
      <c r="LM23" s="168"/>
      <c r="LN23" s="168"/>
      <c r="LO23" s="168"/>
      <c r="LP23" s="168"/>
      <c r="LQ23" s="168"/>
      <c r="LR23" s="168"/>
      <c r="LS23" s="168"/>
      <c r="LT23" s="168"/>
      <c r="LU23" s="168"/>
      <c r="LV23" s="168"/>
      <c r="LW23" s="168"/>
      <c r="LX23" s="168"/>
      <c r="LY23" s="168"/>
      <c r="LZ23" s="168"/>
      <c r="MA23" s="168"/>
      <c r="MB23" s="168"/>
      <c r="MC23" s="168"/>
      <c r="MD23" s="168"/>
      <c r="ME23" s="168"/>
      <c r="MF23" s="168"/>
      <c r="MG23" s="168"/>
      <c r="MH23" s="168"/>
      <c r="MI23" s="168"/>
      <c r="MJ23" s="168"/>
      <c r="MK23" s="168"/>
      <c r="ML23" s="168"/>
      <c r="MM23" s="168"/>
      <c r="MN23" s="168"/>
      <c r="MO23" s="168"/>
      <c r="MP23" s="168"/>
      <c r="MQ23" s="168"/>
      <c r="MR23" s="168"/>
      <c r="MS23" s="168"/>
      <c r="MT23" s="168"/>
      <c r="MU23" s="168"/>
      <c r="MV23" s="168"/>
      <c r="MW23" s="168"/>
      <c r="MX23" s="168"/>
      <c r="MY23" s="168"/>
      <c r="MZ23" s="168"/>
      <c r="NA23" s="168"/>
      <c r="NB23" s="168"/>
      <c r="NC23" s="168"/>
      <c r="ND23" s="168"/>
      <c r="NE23" s="168"/>
      <c r="NF23" s="168"/>
      <c r="NG23" s="168"/>
      <c r="NH23" s="168"/>
      <c r="NI23" s="168"/>
      <c r="NJ23" s="168"/>
      <c r="NK23" s="168"/>
      <c r="NL23" s="168"/>
      <c r="NM23" s="168"/>
      <c r="NN23" s="168"/>
      <c r="NO23" s="168"/>
      <c r="NP23" s="168"/>
      <c r="NQ23" s="168"/>
      <c r="NR23" s="168"/>
      <c r="NS23" s="168"/>
      <c r="NT23" s="168"/>
      <c r="NU23" s="168"/>
      <c r="NV23" s="168"/>
      <c r="NW23" s="168"/>
      <c r="NX23" s="168"/>
      <c r="NY23" s="168"/>
      <c r="NZ23" s="168"/>
      <c r="OA23" s="168"/>
      <c r="OB23" s="168"/>
      <c r="OC23" s="168"/>
      <c r="OD23" s="168"/>
      <c r="OE23" s="168"/>
      <c r="OF23" s="168"/>
      <c r="OG23" s="168"/>
      <c r="OH23" s="168"/>
      <c r="OI23" s="168"/>
      <c r="OJ23" s="168"/>
      <c r="OK23" s="168"/>
      <c r="OL23" s="168"/>
      <c r="OM23" s="168"/>
      <c r="ON23" s="168"/>
      <c r="OO23" s="168"/>
      <c r="OP23" s="168"/>
      <c r="OQ23" s="168"/>
      <c r="OR23" s="168"/>
      <c r="OS23" s="168"/>
      <c r="OT23" s="168"/>
      <c r="OU23" s="168"/>
      <c r="OV23" s="168"/>
      <c r="OW23" s="168"/>
      <c r="OX23" s="168"/>
      <c r="OY23" s="168"/>
      <c r="OZ23" s="168"/>
      <c r="PA23" s="168"/>
      <c r="PB23" s="168"/>
      <c r="PC23" s="168"/>
      <c r="PD23" s="168"/>
      <c r="PE23" s="168"/>
      <c r="PF23" s="168"/>
      <c r="PG23" s="168"/>
      <c r="PH23" s="168"/>
      <c r="PI23" s="168"/>
      <c r="PJ23" s="168"/>
      <c r="PK23" s="168"/>
      <c r="PL23" s="168"/>
      <c r="PM23" s="168"/>
      <c r="PN23" s="168"/>
      <c r="PO23" s="168"/>
      <c r="PP23" s="168"/>
      <c r="PQ23" s="168"/>
      <c r="PR23" s="168"/>
      <c r="PS23" s="168"/>
      <c r="PT23" s="168"/>
      <c r="PU23" s="168"/>
      <c r="PV23" s="168"/>
      <c r="PW23" s="168"/>
      <c r="PX23" s="168"/>
      <c r="PY23" s="168"/>
      <c r="PZ23" s="168"/>
      <c r="QA23" s="168"/>
      <c r="QB23" s="168"/>
      <c r="QC23" s="168"/>
      <c r="QD23" s="168"/>
      <c r="QE23" s="168"/>
      <c r="QF23" s="168"/>
      <c r="QG23" s="168"/>
      <c r="QH23" s="168"/>
      <c r="QI23" s="168"/>
      <c r="QJ23" s="168"/>
      <c r="QK23" s="168"/>
      <c r="QL23" s="168"/>
      <c r="QM23" s="168"/>
      <c r="QN23" s="168"/>
      <c r="QO23" s="168"/>
      <c r="QP23" s="168"/>
      <c r="QQ23" s="168"/>
      <c r="QR23" s="168"/>
      <c r="QS23" s="168"/>
      <c r="QT23" s="168"/>
      <c r="QU23" s="168"/>
      <c r="QV23" s="168"/>
      <c r="QW23" s="168"/>
      <c r="QX23" s="168"/>
      <c r="QY23" s="168"/>
      <c r="QZ23" s="168"/>
      <c r="RA23" s="168"/>
      <c r="RB23" s="168"/>
      <c r="RC23" s="168"/>
      <c r="RD23" s="168"/>
      <c r="RE23" s="168"/>
      <c r="RF23" s="168"/>
      <c r="RG23" s="168"/>
      <c r="RH23" s="168"/>
      <c r="RI23" s="168"/>
      <c r="RJ23" s="168"/>
      <c r="RK23" s="168"/>
      <c r="RL23" s="168"/>
      <c r="RM23" s="168"/>
      <c r="RN23" s="168"/>
      <c r="RO23" s="168"/>
      <c r="RP23" s="168"/>
      <c r="RQ23" s="168"/>
      <c r="RR23" s="168"/>
      <c r="RS23" s="168"/>
      <c r="RT23" s="168"/>
      <c r="RU23" s="168"/>
      <c r="RV23" s="168"/>
      <c r="RW23" s="168"/>
      <c r="RX23" s="168"/>
      <c r="RY23" s="168"/>
      <c r="RZ23" s="168"/>
      <c r="SA23" s="168"/>
      <c r="SB23" s="168"/>
      <c r="SC23" s="168"/>
      <c r="SD23" s="168"/>
      <c r="SE23" s="168"/>
      <c r="SF23" s="168"/>
      <c r="SG23" s="168"/>
      <c r="SH23" s="168"/>
      <c r="SI23" s="168"/>
      <c r="SJ23" s="168"/>
      <c r="SK23" s="168"/>
      <c r="SL23" s="168"/>
      <c r="SM23" s="168"/>
      <c r="SN23" s="168"/>
      <c r="SO23" s="168"/>
      <c r="SP23" s="168"/>
      <c r="SQ23" s="168"/>
      <c r="SR23" s="168"/>
      <c r="SS23" s="168"/>
      <c r="ST23" s="168"/>
      <c r="SU23" s="168"/>
      <c r="SV23" s="168"/>
      <c r="SW23" s="168"/>
      <c r="SX23" s="168"/>
      <c r="SY23" s="168"/>
      <c r="SZ23" s="168"/>
      <c r="TA23" s="168"/>
      <c r="TB23" s="168"/>
      <c r="TC23" s="168"/>
      <c r="TD23" s="168"/>
      <c r="TE23" s="168"/>
      <c r="TF23" s="168"/>
      <c r="TG23" s="168"/>
      <c r="TH23" s="168"/>
      <c r="TI23" s="168"/>
      <c r="TJ23" s="168"/>
      <c r="TK23" s="168"/>
      <c r="TL23" s="168"/>
      <c r="TM23" s="168"/>
      <c r="TN23" s="168"/>
      <c r="TO23" s="168"/>
      <c r="TP23" s="168"/>
      <c r="TQ23" s="168"/>
      <c r="TR23" s="168"/>
      <c r="TS23" s="168"/>
      <c r="TT23" s="168"/>
      <c r="TU23" s="168"/>
      <c r="TV23" s="168"/>
      <c r="TW23" s="168"/>
      <c r="TX23" s="168"/>
      <c r="TY23" s="168"/>
      <c r="TZ23" s="168"/>
      <c r="UA23" s="168"/>
      <c r="UB23" s="168"/>
      <c r="UC23" s="168"/>
      <c r="UD23" s="168"/>
      <c r="UE23" s="168"/>
      <c r="UF23" s="168"/>
      <c r="UG23" s="168"/>
      <c r="UH23" s="168"/>
      <c r="UI23" s="168"/>
      <c r="UJ23" s="168"/>
      <c r="UK23" s="168"/>
      <c r="UL23" s="168"/>
      <c r="UM23" s="168"/>
      <c r="UN23" s="168"/>
      <c r="UO23" s="168"/>
      <c r="UP23" s="168"/>
      <c r="UQ23" s="168"/>
      <c r="UR23" s="168"/>
      <c r="US23" s="168"/>
      <c r="UT23" s="168"/>
      <c r="UU23" s="168"/>
      <c r="UV23" s="168"/>
      <c r="UW23" s="168"/>
      <c r="UX23" s="168"/>
      <c r="UY23" s="168"/>
      <c r="UZ23" s="168"/>
      <c r="VA23" s="168"/>
      <c r="VB23" s="168"/>
      <c r="VC23" s="168"/>
      <c r="VD23" s="168"/>
      <c r="VE23" s="168"/>
      <c r="VF23" s="168"/>
      <c r="VG23" s="168"/>
      <c r="VH23" s="168"/>
      <c r="VI23" s="168"/>
      <c r="VJ23" s="168"/>
      <c r="VK23" s="168"/>
      <c r="VL23" s="168"/>
      <c r="VM23" s="168"/>
      <c r="VN23" s="168"/>
      <c r="VO23" s="168"/>
      <c r="VP23" s="168"/>
      <c r="VQ23" s="168"/>
      <c r="VR23" s="168"/>
      <c r="VS23" s="168"/>
      <c r="VT23" s="168"/>
      <c r="VU23" s="168"/>
      <c r="VV23" s="168"/>
      <c r="VW23" s="168"/>
      <c r="VX23" s="168"/>
      <c r="VY23" s="168"/>
      <c r="VZ23" s="168"/>
      <c r="WA23" s="168"/>
      <c r="WB23" s="168"/>
      <c r="WC23" s="168"/>
      <c r="WD23" s="168"/>
      <c r="WE23" s="168"/>
      <c r="WF23" s="168"/>
      <c r="WG23" s="168"/>
      <c r="WH23" s="168"/>
      <c r="WI23" s="168"/>
      <c r="WJ23" s="168"/>
      <c r="WK23" s="168"/>
      <c r="WL23" s="168"/>
      <c r="WM23" s="168"/>
      <c r="WN23" s="168"/>
      <c r="WO23" s="168"/>
      <c r="WP23" s="168"/>
      <c r="WQ23" s="168"/>
      <c r="WR23" s="168"/>
      <c r="WS23" s="168"/>
      <c r="WT23" s="168"/>
      <c r="WU23" s="168"/>
      <c r="WV23" s="168"/>
      <c r="WW23" s="168"/>
      <c r="WX23" s="168"/>
      <c r="WY23" s="168"/>
      <c r="WZ23" s="168"/>
      <c r="XA23" s="168"/>
      <c r="XB23" s="168"/>
      <c r="XC23" s="168"/>
      <c r="XD23" s="168"/>
      <c r="XE23" s="168"/>
      <c r="XF23" s="168"/>
      <c r="XG23" s="168"/>
      <c r="XH23" s="168"/>
      <c r="XI23" s="168"/>
      <c r="XJ23" s="168"/>
      <c r="XK23" s="168"/>
      <c r="XL23" s="168"/>
      <c r="XM23" s="168"/>
      <c r="XN23" s="168"/>
      <c r="XO23" s="168"/>
      <c r="XP23" s="168"/>
      <c r="XQ23" s="168"/>
      <c r="XR23" s="168"/>
      <c r="XS23" s="168"/>
      <c r="XT23" s="168"/>
      <c r="XU23" s="168"/>
      <c r="XV23" s="168"/>
      <c r="XW23" s="168"/>
      <c r="XX23" s="168"/>
      <c r="XY23" s="168"/>
      <c r="XZ23" s="168"/>
      <c r="YA23" s="168"/>
      <c r="YB23" s="168"/>
      <c r="YC23" s="168"/>
      <c r="YD23" s="168"/>
      <c r="YE23" s="168"/>
      <c r="YF23" s="168"/>
      <c r="YG23" s="168"/>
      <c r="YH23" s="168"/>
      <c r="YI23" s="168"/>
      <c r="YJ23" s="168"/>
      <c r="YK23" s="168"/>
      <c r="YL23" s="168"/>
      <c r="YM23" s="168"/>
      <c r="YN23" s="168"/>
      <c r="YO23" s="168"/>
      <c r="YP23" s="168"/>
      <c r="YQ23" s="168"/>
      <c r="YR23" s="168"/>
      <c r="YS23" s="168"/>
      <c r="YT23" s="168"/>
      <c r="YU23" s="168"/>
      <c r="YV23" s="168"/>
      <c r="YW23" s="168"/>
      <c r="YX23" s="168"/>
      <c r="YY23" s="168"/>
      <c r="YZ23" s="168"/>
      <c r="ZA23" s="168"/>
      <c r="ZB23" s="168"/>
      <c r="ZC23" s="168"/>
      <c r="ZD23" s="168"/>
      <c r="ZE23" s="168"/>
      <c r="ZF23" s="168"/>
      <c r="ZG23" s="168"/>
      <c r="ZH23" s="168"/>
      <c r="ZI23" s="168"/>
      <c r="ZJ23" s="168"/>
      <c r="ZK23" s="168"/>
      <c r="ZL23" s="168"/>
      <c r="ZM23" s="168"/>
      <c r="ZN23" s="168"/>
      <c r="ZO23" s="168"/>
      <c r="ZP23" s="168"/>
      <c r="ZQ23" s="168"/>
      <c r="ZR23" s="168"/>
      <c r="ZS23" s="168"/>
      <c r="ZT23" s="168"/>
      <c r="ZU23" s="168"/>
      <c r="ZV23" s="168"/>
      <c r="ZW23" s="168"/>
      <c r="ZX23" s="168"/>
      <c r="ZY23" s="168"/>
      <c r="ZZ23" s="168"/>
      <c r="AAA23" s="168"/>
      <c r="AAB23" s="168"/>
      <c r="AAC23" s="168"/>
      <c r="AAD23" s="168"/>
      <c r="AAE23" s="168"/>
      <c r="AAF23" s="168"/>
      <c r="AAG23" s="168"/>
      <c r="AAH23" s="168"/>
      <c r="AAI23" s="168"/>
      <c r="AAJ23" s="168"/>
      <c r="AAK23" s="168"/>
      <c r="AAL23" s="168"/>
      <c r="AAM23" s="168"/>
      <c r="AAN23" s="168"/>
      <c r="AAO23" s="168"/>
      <c r="AAP23" s="168"/>
      <c r="AAQ23" s="168"/>
      <c r="AAR23" s="168"/>
      <c r="AAS23" s="168"/>
      <c r="AAT23" s="168"/>
      <c r="AAU23" s="168"/>
      <c r="AAV23" s="168"/>
      <c r="AAW23" s="168"/>
      <c r="AAX23" s="168"/>
      <c r="AAY23" s="168"/>
      <c r="AAZ23" s="168"/>
      <c r="ABA23" s="168"/>
      <c r="ABB23" s="168"/>
      <c r="ABC23" s="168"/>
      <c r="ABD23" s="168"/>
      <c r="ABE23" s="168"/>
      <c r="ABF23" s="168"/>
      <c r="ABG23" s="168"/>
      <c r="ABH23" s="168"/>
      <c r="ABI23" s="168"/>
      <c r="ABJ23" s="168"/>
      <c r="ABK23" s="168"/>
      <c r="ABL23" s="168"/>
      <c r="ABM23" s="168"/>
      <c r="ABN23" s="168"/>
      <c r="ABO23" s="168"/>
      <c r="ABP23" s="168"/>
      <c r="ABQ23" s="168"/>
      <c r="ABR23" s="168"/>
      <c r="ABS23" s="168"/>
      <c r="ABT23" s="168"/>
      <c r="ABU23" s="168"/>
      <c r="ABV23" s="168"/>
      <c r="ABW23" s="168"/>
      <c r="ABX23" s="168"/>
      <c r="ABY23" s="168"/>
      <c r="ABZ23" s="168"/>
      <c r="ACA23" s="168"/>
      <c r="ACB23" s="168"/>
      <c r="ACC23" s="168"/>
      <c r="ACD23" s="168"/>
      <c r="ACE23" s="168"/>
      <c r="ACF23" s="168"/>
      <c r="ACG23" s="168"/>
      <c r="ACH23" s="168"/>
      <c r="ACI23" s="168"/>
      <c r="ACJ23" s="168"/>
      <c r="ACK23" s="168"/>
      <c r="ACL23" s="168"/>
      <c r="ACM23" s="168"/>
      <c r="ACN23" s="168"/>
      <c r="ACO23" s="168"/>
      <c r="ACP23" s="168"/>
      <c r="ACQ23" s="168"/>
      <c r="ACR23" s="168"/>
      <c r="ACS23" s="168"/>
      <c r="ACT23" s="168"/>
      <c r="ACU23" s="168"/>
      <c r="ACV23" s="168"/>
      <c r="ACW23" s="168"/>
      <c r="ACX23" s="168"/>
      <c r="ACY23" s="168"/>
      <c r="ACZ23" s="168"/>
      <c r="ADA23" s="168"/>
      <c r="ADB23" s="168"/>
      <c r="ADC23" s="168"/>
      <c r="ADD23" s="168"/>
      <c r="ADE23" s="168"/>
      <c r="ADF23" s="168"/>
      <c r="ADG23" s="168"/>
      <c r="ADH23" s="168"/>
      <c r="ADI23" s="168"/>
      <c r="ADJ23" s="168"/>
      <c r="ADK23" s="168"/>
      <c r="ADL23" s="168"/>
      <c r="ADM23" s="168"/>
      <c r="ADN23" s="168"/>
      <c r="ADO23" s="168"/>
      <c r="ADP23" s="168"/>
      <c r="ADQ23" s="168"/>
      <c r="ADR23" s="168"/>
      <c r="ADS23" s="168"/>
      <c r="ADT23" s="168"/>
      <c r="ADU23" s="168"/>
      <c r="ADV23" s="168"/>
      <c r="ADW23" s="168"/>
      <c r="ADX23" s="168"/>
      <c r="ADY23" s="168"/>
      <c r="ADZ23" s="168"/>
      <c r="AEA23" s="168"/>
      <c r="AEB23" s="168"/>
      <c r="AEC23" s="168"/>
      <c r="AED23" s="168"/>
      <c r="AEE23" s="168"/>
      <c r="AEF23" s="168"/>
      <c r="AEG23" s="168"/>
      <c r="AEH23" s="168"/>
      <c r="AEI23" s="168"/>
      <c r="AEJ23" s="168"/>
      <c r="AEK23" s="168"/>
      <c r="AEL23" s="168"/>
      <c r="AEM23" s="168"/>
      <c r="AEN23" s="168"/>
      <c r="AEO23" s="168"/>
      <c r="AEP23" s="168"/>
      <c r="AEQ23" s="168"/>
      <c r="AER23" s="168"/>
      <c r="AES23" s="168"/>
      <c r="AET23" s="168"/>
      <c r="AEU23" s="168"/>
      <c r="AEV23" s="168"/>
      <c r="AEW23" s="168"/>
      <c r="AEX23" s="168"/>
      <c r="AEY23" s="168"/>
      <c r="AEZ23" s="168"/>
      <c r="AFA23" s="168"/>
      <c r="AFB23" s="168"/>
      <c r="AFC23" s="168"/>
      <c r="AFD23" s="168"/>
      <c r="AFE23" s="168"/>
      <c r="AFF23" s="168"/>
      <c r="AFG23" s="168"/>
      <c r="AFH23" s="168"/>
      <c r="AFI23" s="168"/>
      <c r="AFJ23" s="168"/>
      <c r="AFK23" s="168"/>
      <c r="AFL23" s="168"/>
      <c r="AFM23" s="168"/>
      <c r="AFN23" s="168"/>
      <c r="AFO23" s="168"/>
      <c r="AFP23" s="168"/>
      <c r="AFQ23" s="168"/>
      <c r="AFR23" s="168"/>
      <c r="AFS23" s="168"/>
      <c r="AFT23" s="168"/>
      <c r="AFU23" s="168"/>
      <c r="AFV23" s="168"/>
      <c r="AFW23" s="168"/>
      <c r="AFX23" s="168"/>
      <c r="AFY23" s="168"/>
      <c r="AFZ23" s="168"/>
      <c r="AGA23" s="168"/>
      <c r="AGB23" s="168"/>
      <c r="AGC23" s="168"/>
      <c r="AGD23" s="168"/>
      <c r="AGE23" s="168"/>
      <c r="AGF23" s="168"/>
      <c r="AGG23" s="168"/>
      <c r="AGH23" s="168"/>
      <c r="AGI23" s="168"/>
      <c r="AGJ23" s="168"/>
      <c r="AGK23" s="168"/>
      <c r="AGL23" s="168"/>
      <c r="AGM23" s="168"/>
      <c r="AGN23" s="168"/>
      <c r="AGO23" s="168"/>
      <c r="AGP23" s="168"/>
      <c r="AGQ23" s="168"/>
      <c r="AGR23" s="168"/>
      <c r="AGS23" s="168"/>
      <c r="AGT23" s="168"/>
      <c r="AGU23" s="168"/>
      <c r="AGV23" s="168"/>
      <c r="AGW23" s="168"/>
      <c r="AGX23" s="168"/>
      <c r="AGY23" s="168"/>
      <c r="AGZ23" s="168"/>
      <c r="AHA23" s="168"/>
      <c r="AHB23" s="168"/>
      <c r="AHC23" s="168"/>
      <c r="AHD23" s="168"/>
      <c r="AHE23" s="168"/>
      <c r="AHF23" s="168"/>
      <c r="AHG23" s="168"/>
      <c r="AHH23" s="168"/>
      <c r="AHI23" s="168"/>
      <c r="AHJ23" s="168"/>
      <c r="AHK23" s="168"/>
      <c r="AHL23" s="168"/>
      <c r="AHM23" s="168"/>
      <c r="AHN23" s="168"/>
      <c r="AHO23" s="168"/>
      <c r="AHP23" s="168"/>
      <c r="AHQ23" s="168"/>
      <c r="AHR23" s="168"/>
      <c r="AHS23" s="168"/>
      <c r="AHT23" s="168"/>
      <c r="AHU23" s="168"/>
      <c r="AHV23" s="168"/>
      <c r="AHW23" s="168"/>
      <c r="AHX23" s="168"/>
      <c r="AHY23" s="168"/>
      <c r="AHZ23" s="168"/>
      <c r="AIA23" s="168"/>
      <c r="AIB23" s="168"/>
      <c r="AIC23" s="168"/>
      <c r="AID23" s="168"/>
      <c r="AIE23" s="168"/>
      <c r="AIF23" s="168"/>
      <c r="AIG23" s="168"/>
      <c r="AIH23" s="168"/>
      <c r="AII23" s="168"/>
      <c r="AIJ23" s="168"/>
      <c r="AIK23" s="168"/>
      <c r="AIL23" s="168"/>
      <c r="AIM23" s="168"/>
      <c r="AIN23" s="168"/>
      <c r="AIO23" s="168"/>
      <c r="AIP23" s="168"/>
      <c r="AIQ23" s="168"/>
      <c r="AIR23" s="168"/>
      <c r="AIS23" s="168"/>
      <c r="AIT23" s="168"/>
      <c r="AIU23" s="168"/>
      <c r="AIV23" s="168"/>
      <c r="AIW23" s="168"/>
      <c r="AIX23" s="168"/>
      <c r="AIY23" s="168"/>
      <c r="AIZ23" s="168"/>
      <c r="AJA23" s="168"/>
      <c r="AJB23" s="168"/>
      <c r="AJC23" s="168"/>
      <c r="AJD23" s="168"/>
      <c r="AJE23" s="168"/>
      <c r="AJF23" s="168"/>
      <c r="AJG23" s="168"/>
      <c r="AJH23" s="168"/>
      <c r="AJI23" s="168"/>
      <c r="AJJ23" s="168"/>
      <c r="AJK23" s="168"/>
      <c r="AJL23" s="168"/>
      <c r="AJM23" s="168"/>
      <c r="AJN23" s="168"/>
      <c r="AJO23" s="168"/>
      <c r="AJP23" s="168"/>
      <c r="AJQ23" s="168"/>
      <c r="AJR23" s="168"/>
      <c r="AJS23" s="168"/>
      <c r="AJT23" s="168"/>
      <c r="AJU23" s="168"/>
      <c r="AJV23" s="168"/>
      <c r="AJW23" s="168"/>
      <c r="AJX23" s="168"/>
      <c r="AJY23" s="168"/>
      <c r="AJZ23" s="168"/>
      <c r="AKA23" s="168"/>
      <c r="AKB23" s="168"/>
      <c r="AKC23" s="168"/>
      <c r="AKD23" s="168"/>
      <c r="AKE23" s="168"/>
      <c r="AKF23" s="168"/>
      <c r="AKG23" s="168"/>
      <c r="AKH23" s="168"/>
      <c r="AKI23" s="168"/>
      <c r="AKJ23" s="168"/>
      <c r="AKK23" s="168"/>
      <c r="AKL23" s="168"/>
      <c r="AKM23" s="168"/>
      <c r="AKN23" s="168"/>
      <c r="AKO23" s="168"/>
      <c r="AKP23" s="168"/>
      <c r="AKQ23" s="168"/>
      <c r="AKR23" s="168"/>
      <c r="AKS23" s="168"/>
      <c r="AKT23" s="168"/>
      <c r="AKU23" s="168"/>
      <c r="AKV23" s="168"/>
      <c r="AKW23" s="168"/>
      <c r="AKX23" s="168"/>
      <c r="AKY23" s="168"/>
      <c r="AKZ23" s="168"/>
      <c r="ALA23" s="168"/>
      <c r="ALB23" s="168"/>
      <c r="ALC23" s="168"/>
      <c r="ALD23" s="168"/>
      <c r="ALE23" s="168"/>
      <c r="ALF23" s="168"/>
      <c r="ALG23" s="168"/>
      <c r="ALH23" s="168"/>
      <c r="ALI23" s="168"/>
      <c r="ALJ23" s="168"/>
      <c r="ALK23" s="168"/>
      <c r="ALL23" s="168"/>
      <c r="ALM23" s="168"/>
      <c r="ALN23" s="168"/>
      <c r="ALO23" s="168"/>
      <c r="ALP23" s="168"/>
      <c r="ALQ23" s="168"/>
      <c r="ALR23" s="168"/>
      <c r="ALS23" s="168"/>
      <c r="ALT23" s="168"/>
      <c r="ALU23" s="168"/>
      <c r="ALV23" s="168"/>
      <c r="ALW23" s="168"/>
      <c r="ALX23" s="168"/>
      <c r="ALY23" s="168"/>
      <c r="ALZ23" s="168"/>
      <c r="AMA23" s="168"/>
      <c r="AMB23" s="168"/>
      <c r="AMC23" s="168"/>
      <c r="AMD23" s="168"/>
      <c r="AME23" s="168"/>
      <c r="AMF23" s="168"/>
      <c r="AMG23" s="168"/>
      <c r="AMH23" s="168"/>
      <c r="AMI23" s="168"/>
      <c r="AMJ23" s="168"/>
      <c r="AMK23" s="168"/>
      <c r="AML23" s="168"/>
      <c r="AMM23" s="168"/>
      <c r="AMN23" s="168"/>
      <c r="AMO23" s="168"/>
      <c r="AMP23" s="168"/>
      <c r="AMQ23" s="168"/>
      <c r="AMR23" s="168"/>
      <c r="AMS23" s="168"/>
      <c r="AMT23" s="168"/>
      <c r="AMU23" s="168"/>
      <c r="AMV23" s="168"/>
      <c r="AMW23" s="168"/>
      <c r="AMX23" s="168"/>
      <c r="AMY23" s="168"/>
      <c r="AMZ23" s="168"/>
      <c r="ANA23" s="168"/>
      <c r="ANB23" s="168"/>
      <c r="ANC23" s="168"/>
      <c r="AND23" s="168"/>
      <c r="ANE23" s="168"/>
      <c r="ANF23" s="168"/>
      <c r="ANG23" s="168"/>
      <c r="ANH23" s="168"/>
      <c r="ANI23" s="168"/>
      <c r="ANJ23" s="168"/>
      <c r="ANK23" s="168"/>
      <c r="ANL23" s="168"/>
      <c r="ANM23" s="168"/>
      <c r="ANN23" s="168"/>
      <c r="ANO23" s="168"/>
      <c r="ANP23" s="168"/>
      <c r="ANQ23" s="168"/>
      <c r="ANR23" s="168"/>
      <c r="ANS23" s="168"/>
      <c r="ANT23" s="168"/>
      <c r="ANU23" s="168"/>
      <c r="ANV23" s="168"/>
      <c r="ANW23" s="168"/>
      <c r="ANX23" s="168"/>
      <c r="ANY23" s="168"/>
      <c r="ANZ23" s="168"/>
      <c r="AOA23" s="168"/>
      <c r="AOB23" s="168"/>
      <c r="AOC23" s="168"/>
      <c r="AOD23" s="168"/>
      <c r="AOE23" s="168"/>
      <c r="AOF23" s="168"/>
      <c r="AOG23" s="168"/>
      <c r="AOH23" s="168"/>
      <c r="AOI23" s="168"/>
      <c r="AOJ23" s="168"/>
      <c r="AOK23" s="168"/>
      <c r="AOL23" s="168"/>
      <c r="AOM23" s="168"/>
      <c r="AON23" s="168"/>
      <c r="AOO23" s="168"/>
      <c r="AOP23" s="168"/>
      <c r="AOQ23" s="168"/>
      <c r="AOR23" s="168"/>
      <c r="AOS23" s="168"/>
      <c r="AOT23" s="168"/>
      <c r="AOU23" s="168"/>
      <c r="AOV23" s="168"/>
      <c r="AOW23" s="168"/>
      <c r="AOX23" s="168"/>
      <c r="AOY23" s="168"/>
      <c r="AOZ23" s="168"/>
      <c r="APA23" s="168"/>
      <c r="APB23" s="168"/>
      <c r="APC23" s="168"/>
      <c r="APD23" s="168"/>
      <c r="APE23" s="168"/>
      <c r="APF23" s="168"/>
      <c r="APG23" s="168"/>
      <c r="APH23" s="168"/>
      <c r="API23" s="168"/>
      <c r="APJ23" s="168"/>
      <c r="APK23" s="168"/>
      <c r="APL23" s="168"/>
      <c r="APM23" s="168"/>
      <c r="APN23" s="168"/>
      <c r="APO23" s="168"/>
      <c r="APP23" s="168"/>
      <c r="APQ23" s="168"/>
      <c r="APR23" s="168"/>
      <c r="APS23" s="168"/>
      <c r="APT23" s="168"/>
      <c r="APU23" s="168"/>
      <c r="APV23" s="168"/>
      <c r="APW23" s="168"/>
      <c r="APX23" s="168"/>
      <c r="APY23" s="168"/>
      <c r="APZ23" s="168"/>
      <c r="AQA23" s="168"/>
      <c r="AQB23" s="168"/>
      <c r="AQC23" s="168"/>
      <c r="AQD23" s="168"/>
      <c r="AQE23" s="168"/>
      <c r="AQF23" s="168"/>
      <c r="AQG23" s="168"/>
      <c r="AQH23" s="168"/>
      <c r="AQI23" s="168"/>
      <c r="AQJ23" s="168"/>
      <c r="AQK23" s="168"/>
      <c r="AQL23" s="168"/>
      <c r="AQM23" s="168"/>
      <c r="AQN23" s="168"/>
      <c r="AQO23" s="168"/>
      <c r="AQP23" s="168"/>
      <c r="AQQ23" s="168"/>
      <c r="AQR23" s="168"/>
      <c r="AQS23" s="168"/>
      <c r="AQT23" s="168"/>
      <c r="AQU23" s="168"/>
      <c r="AQV23" s="168"/>
      <c r="AQW23" s="168"/>
      <c r="AQX23" s="168"/>
      <c r="AQY23" s="168"/>
      <c r="AQZ23" s="168"/>
      <c r="ARA23" s="168"/>
      <c r="ARB23" s="168"/>
      <c r="ARC23" s="168"/>
      <c r="ARD23" s="168"/>
      <c r="ARE23" s="168"/>
      <c r="ARF23" s="168"/>
      <c r="ARG23" s="168"/>
      <c r="ARH23" s="168"/>
      <c r="ARI23" s="168"/>
      <c r="ARJ23" s="168"/>
      <c r="ARK23" s="168"/>
      <c r="ARL23" s="168"/>
      <c r="ARM23" s="168"/>
      <c r="ARN23" s="168"/>
      <c r="ARO23" s="168"/>
      <c r="ARP23" s="168"/>
      <c r="ARQ23" s="168"/>
      <c r="ARR23" s="168"/>
      <c r="ARS23" s="168"/>
      <c r="ART23" s="168"/>
      <c r="ARU23" s="168"/>
      <c r="ARV23" s="168"/>
      <c r="ARW23" s="168"/>
      <c r="ARX23" s="168"/>
      <c r="ARY23" s="168"/>
      <c r="ARZ23" s="168"/>
      <c r="ASA23" s="168"/>
      <c r="ASB23" s="168"/>
      <c r="ASC23" s="168"/>
      <c r="ASD23" s="168"/>
      <c r="ASE23" s="168"/>
      <c r="ASF23" s="168"/>
      <c r="ASG23" s="168"/>
      <c r="ASH23" s="168"/>
      <c r="ASI23" s="168"/>
      <c r="ASJ23" s="168"/>
      <c r="ASK23" s="168"/>
      <c r="ASL23" s="168"/>
      <c r="ASM23" s="168"/>
      <c r="ASN23" s="168"/>
      <c r="ASO23" s="168"/>
      <c r="ASP23" s="168"/>
      <c r="ASQ23" s="168"/>
      <c r="ASR23" s="168"/>
      <c r="ASS23" s="168"/>
      <c r="AST23" s="168"/>
      <c r="ASU23" s="168"/>
      <c r="ASV23" s="168"/>
      <c r="ASW23" s="168"/>
      <c r="ASX23" s="168"/>
      <c r="ASY23" s="168"/>
      <c r="ASZ23" s="168"/>
      <c r="ATA23" s="168"/>
      <c r="ATB23" s="168"/>
      <c r="ATC23" s="168"/>
      <c r="ATD23" s="168"/>
      <c r="ATE23" s="168"/>
      <c r="ATF23" s="168"/>
      <c r="ATG23" s="168"/>
      <c r="ATH23" s="168"/>
      <c r="ATI23" s="168"/>
      <c r="ATJ23" s="168"/>
      <c r="ATK23" s="168"/>
      <c r="ATL23" s="168"/>
      <c r="ATM23" s="168"/>
      <c r="ATN23" s="168"/>
      <c r="ATO23" s="168"/>
      <c r="ATP23" s="168"/>
      <c r="ATQ23" s="168"/>
      <c r="ATR23" s="168"/>
      <c r="ATS23" s="168"/>
      <c r="ATT23" s="168"/>
      <c r="ATU23" s="168"/>
      <c r="ATV23" s="168"/>
      <c r="ATW23" s="168"/>
      <c r="ATX23" s="168"/>
      <c r="ATY23" s="168"/>
      <c r="ATZ23" s="168"/>
      <c r="AUA23" s="168"/>
      <c r="AUB23" s="168"/>
      <c r="AUC23" s="168"/>
      <c r="AUD23" s="168"/>
      <c r="AUE23" s="168"/>
      <c r="AUF23" s="168"/>
      <c r="AUG23" s="168"/>
      <c r="AUH23" s="168"/>
      <c r="AUI23" s="168"/>
      <c r="AUJ23" s="168"/>
      <c r="AUK23" s="168"/>
      <c r="AUL23" s="168"/>
      <c r="AUM23" s="168"/>
      <c r="AUN23" s="168"/>
      <c r="AUO23" s="168"/>
      <c r="AUP23" s="168"/>
      <c r="AUQ23" s="168"/>
      <c r="AUR23" s="168"/>
      <c r="AUS23" s="168"/>
      <c r="AUT23" s="168"/>
      <c r="AUU23" s="168"/>
      <c r="AUV23" s="168"/>
      <c r="AUW23" s="168"/>
      <c r="AUX23" s="168"/>
      <c r="AUY23" s="168"/>
      <c r="AUZ23" s="168"/>
      <c r="AVA23" s="168"/>
      <c r="AVB23" s="168"/>
      <c r="AVC23" s="168"/>
      <c r="AVD23" s="168"/>
      <c r="AVE23" s="168"/>
      <c r="AVF23" s="168"/>
      <c r="AVG23" s="168"/>
      <c r="AVH23" s="168"/>
      <c r="AVI23" s="168"/>
      <c r="AVJ23" s="168"/>
      <c r="AVK23" s="168"/>
      <c r="AVL23" s="168"/>
      <c r="AVM23" s="168"/>
      <c r="AVN23" s="168"/>
      <c r="AVO23" s="168"/>
      <c r="AVP23" s="168"/>
      <c r="AVQ23" s="168"/>
      <c r="AVR23" s="168"/>
      <c r="AVS23" s="168"/>
      <c r="AVT23" s="168"/>
      <c r="AVU23" s="168"/>
      <c r="AVV23" s="168"/>
      <c r="AVW23" s="168"/>
      <c r="AVX23" s="168"/>
      <c r="AVY23" s="168"/>
      <c r="AVZ23" s="168"/>
      <c r="AWA23" s="168"/>
      <c r="AWB23" s="168"/>
      <c r="AWC23" s="168"/>
      <c r="AWD23" s="168"/>
      <c r="AWE23" s="168"/>
      <c r="AWF23" s="168"/>
      <c r="AWG23" s="168"/>
      <c r="AWH23" s="168"/>
      <c r="AWI23" s="168"/>
      <c r="AWJ23" s="168"/>
      <c r="AWK23" s="168"/>
      <c r="AWL23" s="168"/>
      <c r="AWM23" s="168"/>
      <c r="AWN23" s="168"/>
      <c r="AWO23" s="168"/>
      <c r="AWP23" s="168"/>
      <c r="AWQ23" s="168"/>
      <c r="AWR23" s="168"/>
      <c r="AWS23" s="168"/>
      <c r="AWT23" s="168"/>
      <c r="AWU23" s="168"/>
      <c r="AWV23" s="168"/>
      <c r="AWW23" s="168"/>
      <c r="AWX23" s="168"/>
      <c r="AWY23" s="168"/>
      <c r="AWZ23" s="168"/>
      <c r="AXA23" s="168"/>
      <c r="AXB23" s="168"/>
      <c r="AXC23" s="168"/>
      <c r="AXD23" s="168"/>
      <c r="AXE23" s="168"/>
      <c r="AXF23" s="168"/>
      <c r="AXG23" s="168"/>
      <c r="AXH23" s="168"/>
      <c r="AXI23" s="168"/>
      <c r="AXJ23" s="168"/>
      <c r="AXK23" s="168"/>
      <c r="AXL23" s="168"/>
      <c r="AXM23" s="168"/>
      <c r="AXN23" s="168"/>
      <c r="AXO23" s="168"/>
      <c r="AXP23" s="168"/>
      <c r="AXQ23" s="168"/>
      <c r="AXR23" s="168"/>
      <c r="AXS23" s="168"/>
      <c r="AXT23" s="168"/>
      <c r="AXU23" s="168"/>
      <c r="AXV23" s="168"/>
      <c r="AXW23" s="168"/>
      <c r="AXX23" s="168"/>
      <c r="AXY23" s="168"/>
      <c r="AXZ23" s="168"/>
      <c r="AYA23" s="168"/>
      <c r="AYB23" s="168"/>
      <c r="AYC23" s="168"/>
      <c r="AYD23" s="168"/>
      <c r="AYE23" s="168"/>
      <c r="AYF23" s="168"/>
      <c r="AYG23" s="168"/>
      <c r="AYH23" s="168"/>
      <c r="AYI23" s="168"/>
      <c r="AYJ23" s="168"/>
      <c r="AYK23" s="168"/>
      <c r="AYL23" s="168"/>
      <c r="AYM23" s="168"/>
      <c r="AYN23" s="168"/>
      <c r="AYO23" s="168"/>
      <c r="AYP23" s="168"/>
      <c r="AYQ23" s="168"/>
      <c r="AYR23" s="168"/>
      <c r="AYS23" s="168"/>
      <c r="AYT23" s="168"/>
      <c r="AYU23" s="168"/>
      <c r="AYV23" s="168"/>
      <c r="AYW23" s="168"/>
      <c r="AYX23" s="168"/>
      <c r="AYY23" s="168"/>
      <c r="AYZ23" s="168"/>
      <c r="AZA23" s="168"/>
      <c r="AZB23" s="168"/>
      <c r="AZC23" s="168"/>
      <c r="AZD23" s="168"/>
      <c r="AZE23" s="168"/>
      <c r="AZF23" s="168"/>
      <c r="AZG23" s="168"/>
      <c r="AZH23" s="168"/>
      <c r="AZI23" s="168"/>
      <c r="AZJ23" s="168"/>
      <c r="AZK23" s="168"/>
      <c r="AZL23" s="168"/>
      <c r="AZM23" s="168"/>
      <c r="AZN23" s="168"/>
      <c r="AZO23" s="168"/>
      <c r="AZP23" s="168"/>
      <c r="AZQ23" s="168"/>
      <c r="AZR23" s="168"/>
      <c r="AZS23" s="168"/>
      <c r="AZT23" s="168"/>
      <c r="AZU23" s="168"/>
      <c r="AZV23" s="168"/>
      <c r="AZW23" s="168"/>
      <c r="AZX23" s="168"/>
      <c r="AZY23" s="168"/>
      <c r="AZZ23" s="168"/>
      <c r="BAA23" s="168"/>
      <c r="BAB23" s="168"/>
      <c r="BAC23" s="168"/>
      <c r="BAD23" s="168"/>
      <c r="BAE23" s="168"/>
      <c r="BAF23" s="168"/>
      <c r="BAG23" s="168"/>
      <c r="BAH23" s="168"/>
      <c r="BAI23" s="168"/>
      <c r="BAJ23" s="168"/>
      <c r="BAK23" s="168"/>
      <c r="BAL23" s="168"/>
      <c r="BAM23" s="168"/>
      <c r="BAN23" s="168"/>
      <c r="BAO23" s="168"/>
      <c r="BAP23" s="168"/>
      <c r="BAQ23" s="168"/>
      <c r="BAR23" s="168"/>
      <c r="BAS23" s="168"/>
      <c r="BAT23" s="168"/>
      <c r="BAU23" s="168"/>
      <c r="BAV23" s="168"/>
      <c r="BAW23" s="168"/>
      <c r="BAX23" s="168"/>
      <c r="BAY23" s="168"/>
      <c r="BAZ23" s="168"/>
      <c r="BBA23" s="168"/>
      <c r="BBB23" s="168"/>
      <c r="BBC23" s="168"/>
      <c r="BBD23" s="168"/>
      <c r="BBE23" s="168"/>
      <c r="BBF23" s="168"/>
      <c r="BBG23" s="168"/>
      <c r="BBH23" s="168"/>
      <c r="BBI23" s="168"/>
      <c r="BBJ23" s="168"/>
      <c r="BBK23" s="168"/>
      <c r="BBL23" s="168"/>
      <c r="BBM23" s="168"/>
      <c r="BBN23" s="168"/>
      <c r="BBO23" s="168"/>
      <c r="BBP23" s="168"/>
      <c r="BBQ23" s="168"/>
      <c r="BBR23" s="168"/>
      <c r="BBS23" s="168"/>
      <c r="BBT23" s="168"/>
      <c r="BBU23" s="168"/>
      <c r="BBV23" s="168"/>
      <c r="BBW23" s="168"/>
      <c r="BBX23" s="168"/>
      <c r="BBY23" s="168"/>
      <c r="BBZ23" s="168"/>
      <c r="BCA23" s="168"/>
      <c r="BCB23" s="168"/>
      <c r="BCC23" s="168"/>
      <c r="BCD23" s="168"/>
      <c r="BCE23" s="168"/>
      <c r="BCF23" s="168"/>
      <c r="BCG23" s="168"/>
      <c r="BCH23" s="168"/>
      <c r="BCI23" s="168"/>
      <c r="BCJ23" s="168"/>
      <c r="BCK23" s="168"/>
      <c r="BCL23" s="168"/>
      <c r="BCM23" s="168"/>
      <c r="BCN23" s="168"/>
      <c r="BCO23" s="168"/>
      <c r="BCP23" s="168"/>
      <c r="BCQ23" s="168"/>
      <c r="BCR23" s="168"/>
      <c r="BCS23" s="168"/>
      <c r="BCT23" s="168"/>
      <c r="BCU23" s="168"/>
      <c r="BCV23" s="168"/>
      <c r="BCW23" s="168"/>
      <c r="BCX23" s="168"/>
      <c r="BCY23" s="168"/>
      <c r="BCZ23" s="168"/>
      <c r="BDA23" s="168"/>
      <c r="BDB23" s="168"/>
      <c r="BDC23" s="168"/>
      <c r="BDD23" s="168"/>
      <c r="BDE23" s="168"/>
      <c r="BDF23" s="168"/>
      <c r="BDG23" s="168"/>
      <c r="BDH23" s="168"/>
      <c r="BDI23" s="168"/>
      <c r="BDJ23" s="168"/>
      <c r="BDK23" s="168"/>
      <c r="BDL23" s="168"/>
      <c r="BDM23" s="168"/>
      <c r="BDN23" s="168"/>
      <c r="BDO23" s="168"/>
      <c r="BDP23" s="168"/>
      <c r="BDQ23" s="168"/>
      <c r="BDR23" s="168"/>
      <c r="BDS23" s="168"/>
      <c r="BDT23" s="168"/>
      <c r="BDU23" s="168"/>
      <c r="BDV23" s="168"/>
      <c r="BDW23" s="168"/>
      <c r="BDX23" s="168"/>
      <c r="BDY23" s="168"/>
      <c r="BDZ23" s="168"/>
      <c r="BEA23" s="168"/>
      <c r="BEB23" s="168"/>
      <c r="BEC23" s="168"/>
      <c r="BED23" s="168"/>
      <c r="BEE23" s="168"/>
      <c r="BEF23" s="168"/>
      <c r="BEG23" s="168"/>
      <c r="BEH23" s="168"/>
      <c r="BEI23" s="168"/>
      <c r="BEJ23" s="168"/>
      <c r="BEK23" s="168"/>
      <c r="BEL23" s="168"/>
      <c r="BEM23" s="168"/>
      <c r="BEN23" s="168"/>
    </row>
    <row r="24" spans="1:1496" ht="45" customHeight="1" x14ac:dyDescent="0.2">
      <c r="A24" s="165" t="s">
        <v>382</v>
      </c>
      <c r="B24" s="162" t="s">
        <v>381</v>
      </c>
      <c r="C24" s="162" t="s">
        <v>514</v>
      </c>
      <c r="D24" s="162" t="s">
        <v>379</v>
      </c>
      <c r="E24" s="164" t="s">
        <v>487</v>
      </c>
      <c r="F24" s="162" t="s">
        <v>117</v>
      </c>
      <c r="G24" s="162" t="s">
        <v>377</v>
      </c>
      <c r="H24" s="163">
        <v>2016</v>
      </c>
      <c r="I24" s="162" t="s">
        <v>376</v>
      </c>
      <c r="J24" s="161">
        <v>0</v>
      </c>
      <c r="K24" s="160">
        <v>0</v>
      </c>
      <c r="L24" s="161">
        <v>0</v>
      </c>
      <c r="M24" s="160">
        <v>0</v>
      </c>
      <c r="N24" s="139" t="s">
        <v>28</v>
      </c>
    </row>
    <row r="25" spans="1:1496" ht="45" customHeight="1" x14ac:dyDescent="0.2">
      <c r="A25" s="165" t="s">
        <v>382</v>
      </c>
      <c r="B25" s="162" t="s">
        <v>381</v>
      </c>
      <c r="C25" s="162" t="s">
        <v>513</v>
      </c>
      <c r="D25" s="162" t="s">
        <v>379</v>
      </c>
      <c r="E25" s="164" t="s">
        <v>512</v>
      </c>
      <c r="F25" s="162" t="s">
        <v>117</v>
      </c>
      <c r="G25" s="162" t="s">
        <v>377</v>
      </c>
      <c r="H25" s="163">
        <v>2011</v>
      </c>
      <c r="I25" s="162" t="s">
        <v>376</v>
      </c>
      <c r="J25" s="161">
        <v>0</v>
      </c>
      <c r="K25" s="160">
        <v>0</v>
      </c>
      <c r="L25" s="161">
        <v>0</v>
      </c>
      <c r="M25" s="160">
        <v>0</v>
      </c>
      <c r="N25" s="139" t="s">
        <v>28</v>
      </c>
    </row>
    <row r="26" spans="1:1496" ht="45" customHeight="1" x14ac:dyDescent="0.2">
      <c r="A26" s="165" t="s">
        <v>382</v>
      </c>
      <c r="B26" s="162" t="s">
        <v>381</v>
      </c>
      <c r="C26" s="162" t="s">
        <v>511</v>
      </c>
      <c r="D26" s="162" t="s">
        <v>379</v>
      </c>
      <c r="E26" s="164" t="s">
        <v>510</v>
      </c>
      <c r="F26" s="162" t="s">
        <v>117</v>
      </c>
      <c r="G26" s="162" t="s">
        <v>377</v>
      </c>
      <c r="H26" s="163">
        <v>2020</v>
      </c>
      <c r="I26" s="162" t="s">
        <v>376</v>
      </c>
      <c r="J26" s="161">
        <v>0</v>
      </c>
      <c r="K26" s="160">
        <v>0</v>
      </c>
      <c r="L26" s="161">
        <v>0</v>
      </c>
      <c r="M26" s="160">
        <v>0</v>
      </c>
      <c r="N26" s="139" t="s">
        <v>28</v>
      </c>
    </row>
    <row r="27" spans="1:1496" ht="45" customHeight="1" x14ac:dyDescent="0.2">
      <c r="A27" s="165" t="s">
        <v>382</v>
      </c>
      <c r="B27" s="162" t="s">
        <v>381</v>
      </c>
      <c r="C27" s="162" t="s">
        <v>509</v>
      </c>
      <c r="D27" s="162" t="s">
        <v>379</v>
      </c>
      <c r="E27" s="164" t="s">
        <v>508</v>
      </c>
      <c r="F27" s="162" t="s">
        <v>117</v>
      </c>
      <c r="G27" s="162" t="s">
        <v>377</v>
      </c>
      <c r="H27" s="163">
        <v>2020</v>
      </c>
      <c r="I27" s="162" t="s">
        <v>376</v>
      </c>
      <c r="J27" s="161">
        <v>8</v>
      </c>
      <c r="K27" s="160">
        <v>2400</v>
      </c>
      <c r="L27" s="161">
        <v>5</v>
      </c>
      <c r="M27" s="160">
        <v>1500</v>
      </c>
      <c r="N27" s="139" t="s">
        <v>28</v>
      </c>
    </row>
    <row r="28" spans="1:1496" ht="45" customHeight="1" x14ac:dyDescent="0.2">
      <c r="A28" s="165" t="s">
        <v>382</v>
      </c>
      <c r="B28" s="162" t="s">
        <v>381</v>
      </c>
      <c r="C28" s="162" t="s">
        <v>507</v>
      </c>
      <c r="D28" s="162" t="s">
        <v>379</v>
      </c>
      <c r="E28" s="164" t="s">
        <v>506</v>
      </c>
      <c r="F28" s="162" t="s">
        <v>117</v>
      </c>
      <c r="G28" s="162" t="s">
        <v>377</v>
      </c>
      <c r="H28" s="163">
        <v>2020</v>
      </c>
      <c r="I28" s="162" t="s">
        <v>376</v>
      </c>
      <c r="J28" s="161">
        <v>0</v>
      </c>
      <c r="K28" s="160">
        <v>0</v>
      </c>
      <c r="L28" s="161">
        <v>6</v>
      </c>
      <c r="M28" s="160">
        <v>1800</v>
      </c>
      <c r="N28" s="170" t="s">
        <v>28</v>
      </c>
    </row>
    <row r="29" spans="1:1496" ht="45" customHeight="1" x14ac:dyDescent="0.2">
      <c r="A29" s="165" t="s">
        <v>382</v>
      </c>
      <c r="B29" s="162" t="s">
        <v>381</v>
      </c>
      <c r="C29" s="162" t="s">
        <v>505</v>
      </c>
      <c r="D29" s="162" t="s">
        <v>379</v>
      </c>
      <c r="E29" s="164" t="s">
        <v>504</v>
      </c>
      <c r="F29" s="162" t="s">
        <v>117</v>
      </c>
      <c r="G29" s="162" t="s">
        <v>377</v>
      </c>
      <c r="H29" s="163">
        <v>2020</v>
      </c>
      <c r="I29" s="162" t="s">
        <v>376</v>
      </c>
      <c r="J29" s="161">
        <v>0</v>
      </c>
      <c r="K29" s="160">
        <v>0</v>
      </c>
      <c r="L29" s="161">
        <v>6</v>
      </c>
      <c r="M29" s="160">
        <v>900</v>
      </c>
      <c r="N29" s="139" t="s">
        <v>28</v>
      </c>
    </row>
    <row r="30" spans="1:1496" ht="45" customHeight="1" x14ac:dyDescent="0.2">
      <c r="A30" s="165" t="s">
        <v>382</v>
      </c>
      <c r="B30" s="162" t="s">
        <v>381</v>
      </c>
      <c r="C30" s="162" t="s">
        <v>503</v>
      </c>
      <c r="D30" s="162" t="s">
        <v>379</v>
      </c>
      <c r="E30" s="164" t="s">
        <v>502</v>
      </c>
      <c r="F30" s="162" t="s">
        <v>117</v>
      </c>
      <c r="G30" s="162" t="s">
        <v>377</v>
      </c>
      <c r="H30" s="163">
        <v>2016</v>
      </c>
      <c r="I30" s="162" t="s">
        <v>376</v>
      </c>
      <c r="J30" s="161">
        <v>0</v>
      </c>
      <c r="K30" s="160">
        <v>0</v>
      </c>
      <c r="L30" s="161">
        <v>4</v>
      </c>
      <c r="M30" s="160">
        <v>1100</v>
      </c>
      <c r="N30" s="170" t="s">
        <v>28</v>
      </c>
    </row>
    <row r="31" spans="1:1496" ht="45" customHeight="1" x14ac:dyDescent="0.2">
      <c r="A31" s="165" t="s">
        <v>382</v>
      </c>
      <c r="B31" s="162" t="s">
        <v>381</v>
      </c>
      <c r="C31" s="162" t="s">
        <v>501</v>
      </c>
      <c r="D31" s="162" t="s">
        <v>379</v>
      </c>
      <c r="E31" s="164" t="s">
        <v>491</v>
      </c>
      <c r="F31" s="162" t="s">
        <v>117</v>
      </c>
      <c r="G31" s="162" t="s">
        <v>377</v>
      </c>
      <c r="H31" s="163">
        <v>2020</v>
      </c>
      <c r="I31" s="162" t="s">
        <v>376</v>
      </c>
      <c r="J31" s="161">
        <v>10</v>
      </c>
      <c r="K31" s="160">
        <v>1500</v>
      </c>
      <c r="L31" s="161">
        <v>0</v>
      </c>
      <c r="M31" s="160">
        <v>0</v>
      </c>
      <c r="N31" s="139" t="s">
        <v>28</v>
      </c>
    </row>
    <row r="32" spans="1:1496" ht="45" customHeight="1" x14ac:dyDescent="0.2">
      <c r="A32" s="165" t="s">
        <v>382</v>
      </c>
      <c r="B32" s="162" t="s">
        <v>381</v>
      </c>
      <c r="C32" s="162" t="s">
        <v>500</v>
      </c>
      <c r="D32" s="162" t="s">
        <v>379</v>
      </c>
      <c r="E32" s="164" t="s">
        <v>499</v>
      </c>
      <c r="F32" s="162" t="s">
        <v>117</v>
      </c>
      <c r="G32" s="162" t="s">
        <v>377</v>
      </c>
      <c r="H32" s="163">
        <v>2011</v>
      </c>
      <c r="I32" s="162" t="s">
        <v>376</v>
      </c>
      <c r="J32" s="161">
        <v>0</v>
      </c>
      <c r="K32" s="160">
        <v>0</v>
      </c>
      <c r="L32" s="161">
        <v>0</v>
      </c>
      <c r="M32" s="160">
        <v>0</v>
      </c>
      <c r="N32" s="139" t="s">
        <v>28</v>
      </c>
    </row>
    <row r="33" spans="1:14" ht="45" customHeight="1" x14ac:dyDescent="0.2">
      <c r="A33" s="165" t="s">
        <v>382</v>
      </c>
      <c r="B33" s="162" t="s">
        <v>381</v>
      </c>
      <c r="C33" s="162" t="s">
        <v>498</v>
      </c>
      <c r="D33" s="162" t="s">
        <v>379</v>
      </c>
      <c r="E33" s="164" t="s">
        <v>497</v>
      </c>
      <c r="F33" s="162" t="s">
        <v>117</v>
      </c>
      <c r="G33" s="162" t="s">
        <v>377</v>
      </c>
      <c r="H33" s="163">
        <v>2011</v>
      </c>
      <c r="I33" s="162" t="s">
        <v>376</v>
      </c>
      <c r="J33" s="161">
        <v>0</v>
      </c>
      <c r="K33" s="160">
        <v>0</v>
      </c>
      <c r="L33" s="161">
        <v>0</v>
      </c>
      <c r="M33" s="160">
        <v>0</v>
      </c>
      <c r="N33" s="139" t="s">
        <v>28</v>
      </c>
    </row>
    <row r="34" spans="1:14" ht="45" customHeight="1" x14ac:dyDescent="0.2">
      <c r="A34" s="165" t="s">
        <v>382</v>
      </c>
      <c r="B34" s="162" t="s">
        <v>381</v>
      </c>
      <c r="C34" s="162" t="s">
        <v>496</v>
      </c>
      <c r="D34" s="162" t="s">
        <v>379</v>
      </c>
      <c r="E34" s="164" t="s">
        <v>495</v>
      </c>
      <c r="F34" s="162" t="s">
        <v>117</v>
      </c>
      <c r="G34" s="162" t="s">
        <v>377</v>
      </c>
      <c r="H34" s="163">
        <v>2011</v>
      </c>
      <c r="I34" s="162" t="s">
        <v>376</v>
      </c>
      <c r="J34" s="161">
        <v>0</v>
      </c>
      <c r="K34" s="160">
        <v>0</v>
      </c>
      <c r="L34" s="161">
        <v>0</v>
      </c>
      <c r="M34" s="160">
        <v>0</v>
      </c>
      <c r="N34" s="139" t="s">
        <v>28</v>
      </c>
    </row>
    <row r="35" spans="1:14" ht="45" customHeight="1" x14ac:dyDescent="0.2">
      <c r="A35" s="165" t="s">
        <v>382</v>
      </c>
      <c r="B35" s="162" t="s">
        <v>381</v>
      </c>
      <c r="C35" s="162" t="s">
        <v>494</v>
      </c>
      <c r="D35" s="162" t="s">
        <v>379</v>
      </c>
      <c r="E35" s="164" t="s">
        <v>493</v>
      </c>
      <c r="F35" s="162" t="s">
        <v>117</v>
      </c>
      <c r="G35" s="162" t="s">
        <v>377</v>
      </c>
      <c r="H35" s="163">
        <v>2020</v>
      </c>
      <c r="I35" s="162" t="s">
        <v>376</v>
      </c>
      <c r="J35" s="161">
        <v>78</v>
      </c>
      <c r="K35" s="160">
        <v>48750</v>
      </c>
      <c r="L35" s="161">
        <v>64</v>
      </c>
      <c r="M35" s="160">
        <v>40000</v>
      </c>
      <c r="N35" s="170" t="s">
        <v>28</v>
      </c>
    </row>
    <row r="36" spans="1:14" ht="45" customHeight="1" x14ac:dyDescent="0.2">
      <c r="A36" s="165" t="s">
        <v>382</v>
      </c>
      <c r="B36" s="162" t="s">
        <v>381</v>
      </c>
      <c r="C36" s="162" t="s">
        <v>492</v>
      </c>
      <c r="D36" s="162" t="s">
        <v>379</v>
      </c>
      <c r="E36" s="164" t="s">
        <v>491</v>
      </c>
      <c r="F36" s="162" t="s">
        <v>117</v>
      </c>
      <c r="G36" s="162" t="s">
        <v>377</v>
      </c>
      <c r="H36" s="163">
        <v>2020</v>
      </c>
      <c r="I36" s="162" t="s">
        <v>376</v>
      </c>
      <c r="J36" s="161">
        <v>81</v>
      </c>
      <c r="K36" s="160">
        <v>12150</v>
      </c>
      <c r="L36" s="161">
        <v>74</v>
      </c>
      <c r="M36" s="160">
        <v>11100</v>
      </c>
      <c r="N36" s="139" t="s">
        <v>28</v>
      </c>
    </row>
    <row r="37" spans="1:14" ht="45" customHeight="1" x14ac:dyDescent="0.2">
      <c r="A37" s="165" t="s">
        <v>382</v>
      </c>
      <c r="B37" s="162" t="s">
        <v>381</v>
      </c>
      <c r="C37" s="162" t="s">
        <v>490</v>
      </c>
      <c r="D37" s="162" t="s">
        <v>379</v>
      </c>
      <c r="E37" s="164" t="s">
        <v>474</v>
      </c>
      <c r="F37" s="162" t="s">
        <v>117</v>
      </c>
      <c r="G37" s="162" t="s">
        <v>377</v>
      </c>
      <c r="H37" s="163">
        <v>2020</v>
      </c>
      <c r="I37" s="162" t="s">
        <v>376</v>
      </c>
      <c r="J37" s="161">
        <v>0</v>
      </c>
      <c r="K37" s="160">
        <v>0</v>
      </c>
      <c r="L37" s="161">
        <v>0</v>
      </c>
      <c r="M37" s="160">
        <v>0</v>
      </c>
      <c r="N37" s="139" t="s">
        <v>28</v>
      </c>
    </row>
    <row r="38" spans="1:14" ht="45" customHeight="1" x14ac:dyDescent="0.2">
      <c r="A38" s="165" t="s">
        <v>382</v>
      </c>
      <c r="B38" s="162" t="s">
        <v>381</v>
      </c>
      <c r="C38" s="162" t="s">
        <v>489</v>
      </c>
      <c r="D38" s="162" t="s">
        <v>379</v>
      </c>
      <c r="E38" s="164" t="s">
        <v>456</v>
      </c>
      <c r="F38" s="162" t="s">
        <v>117</v>
      </c>
      <c r="G38" s="162" t="s">
        <v>377</v>
      </c>
      <c r="H38" s="163">
        <v>2016</v>
      </c>
      <c r="I38" s="162" t="s">
        <v>376</v>
      </c>
      <c r="J38" s="161">
        <v>34</v>
      </c>
      <c r="K38" s="160">
        <v>5100</v>
      </c>
      <c r="L38" s="161">
        <v>10</v>
      </c>
      <c r="M38" s="160">
        <v>1500</v>
      </c>
      <c r="N38" s="170" t="s">
        <v>28</v>
      </c>
    </row>
    <row r="39" spans="1:14" ht="45" customHeight="1" x14ac:dyDescent="0.2">
      <c r="A39" s="165" t="s">
        <v>382</v>
      </c>
      <c r="B39" s="162" t="s">
        <v>381</v>
      </c>
      <c r="C39" s="162" t="s">
        <v>488</v>
      </c>
      <c r="D39" s="171" t="s">
        <v>379</v>
      </c>
      <c r="E39" s="164" t="s">
        <v>487</v>
      </c>
      <c r="F39" s="162" t="s">
        <v>117</v>
      </c>
      <c r="G39" s="162" t="s">
        <v>377</v>
      </c>
      <c r="H39" s="163">
        <v>2016</v>
      </c>
      <c r="I39" s="162" t="s">
        <v>376</v>
      </c>
      <c r="J39" s="161">
        <v>16</v>
      </c>
      <c r="K39" s="160">
        <v>2000</v>
      </c>
      <c r="L39" s="161">
        <v>28</v>
      </c>
      <c r="M39" s="160">
        <v>3500</v>
      </c>
      <c r="N39" s="139" t="s">
        <v>28</v>
      </c>
    </row>
    <row r="40" spans="1:14" ht="45" customHeight="1" x14ac:dyDescent="0.2">
      <c r="A40" s="165" t="s">
        <v>382</v>
      </c>
      <c r="B40" s="162" t="s">
        <v>381</v>
      </c>
      <c r="C40" s="162" t="s">
        <v>486</v>
      </c>
      <c r="D40" s="162" t="s">
        <v>379</v>
      </c>
      <c r="E40" s="164" t="s">
        <v>485</v>
      </c>
      <c r="F40" s="162" t="s">
        <v>117</v>
      </c>
      <c r="G40" s="162" t="s">
        <v>377</v>
      </c>
      <c r="H40" s="163">
        <v>2021</v>
      </c>
      <c r="I40" s="162" t="s">
        <v>376</v>
      </c>
      <c r="J40" s="161">
        <v>0</v>
      </c>
      <c r="K40" s="160">
        <v>0</v>
      </c>
      <c r="L40" s="161">
        <v>103</v>
      </c>
      <c r="M40" s="160">
        <v>39140</v>
      </c>
      <c r="N40" s="139" t="s">
        <v>28</v>
      </c>
    </row>
    <row r="41" spans="1:14" ht="45" customHeight="1" x14ac:dyDescent="0.2">
      <c r="A41" s="165" t="s">
        <v>382</v>
      </c>
      <c r="B41" s="162" t="s">
        <v>381</v>
      </c>
      <c r="C41" s="162" t="s">
        <v>484</v>
      </c>
      <c r="D41" s="162" t="s">
        <v>379</v>
      </c>
      <c r="E41" s="164" t="s">
        <v>483</v>
      </c>
      <c r="F41" s="162" t="s">
        <v>117</v>
      </c>
      <c r="G41" s="162" t="s">
        <v>377</v>
      </c>
      <c r="H41" s="163">
        <v>2020</v>
      </c>
      <c r="I41" s="162" t="s">
        <v>376</v>
      </c>
      <c r="J41" s="161">
        <v>70</v>
      </c>
      <c r="K41" s="160">
        <v>56000</v>
      </c>
      <c r="L41" s="161">
        <v>43</v>
      </c>
      <c r="M41" s="160">
        <v>27050</v>
      </c>
      <c r="N41" s="170" t="s">
        <v>28</v>
      </c>
    </row>
    <row r="42" spans="1:14" ht="51.75" customHeight="1" x14ac:dyDescent="0.2">
      <c r="A42" s="165" t="s">
        <v>382</v>
      </c>
      <c r="B42" s="162" t="s">
        <v>381</v>
      </c>
      <c r="C42" s="162" t="s">
        <v>482</v>
      </c>
      <c r="D42" s="162" t="s">
        <v>379</v>
      </c>
      <c r="E42" s="164" t="s">
        <v>481</v>
      </c>
      <c r="F42" s="162" t="s">
        <v>117</v>
      </c>
      <c r="G42" s="162" t="s">
        <v>377</v>
      </c>
      <c r="H42" s="163">
        <v>2022</v>
      </c>
      <c r="I42" s="162" t="s">
        <v>376</v>
      </c>
      <c r="J42" s="161">
        <v>215</v>
      </c>
      <c r="K42" s="160">
        <v>27000</v>
      </c>
      <c r="L42" s="161">
        <v>184</v>
      </c>
      <c r="M42" s="160">
        <v>32200</v>
      </c>
      <c r="N42" s="139" t="s">
        <v>28</v>
      </c>
    </row>
    <row r="43" spans="1:14" ht="45" customHeight="1" x14ac:dyDescent="0.2">
      <c r="A43" s="165" t="s">
        <v>382</v>
      </c>
      <c r="B43" s="162" t="s">
        <v>381</v>
      </c>
      <c r="C43" s="162" t="s">
        <v>480</v>
      </c>
      <c r="D43" s="162" t="s">
        <v>379</v>
      </c>
      <c r="E43" s="164" t="s">
        <v>479</v>
      </c>
      <c r="F43" s="162" t="s">
        <v>117</v>
      </c>
      <c r="G43" s="162" t="s">
        <v>377</v>
      </c>
      <c r="H43" s="163">
        <v>2011</v>
      </c>
      <c r="I43" s="162" t="s">
        <v>376</v>
      </c>
      <c r="J43" s="161">
        <v>0</v>
      </c>
      <c r="K43" s="160">
        <v>0</v>
      </c>
      <c r="L43" s="161">
        <v>0</v>
      </c>
      <c r="M43" s="160">
        <v>0</v>
      </c>
      <c r="N43" s="139" t="s">
        <v>28</v>
      </c>
    </row>
    <row r="44" spans="1:14" ht="45" customHeight="1" x14ac:dyDescent="0.2">
      <c r="A44" s="165" t="s">
        <v>382</v>
      </c>
      <c r="B44" s="162" t="s">
        <v>381</v>
      </c>
      <c r="C44" s="162" t="s">
        <v>478</v>
      </c>
      <c r="D44" s="162" t="s">
        <v>379</v>
      </c>
      <c r="E44" s="164" t="s">
        <v>477</v>
      </c>
      <c r="F44" s="162" t="s">
        <v>117</v>
      </c>
      <c r="G44" s="162" t="s">
        <v>377</v>
      </c>
      <c r="H44" s="163">
        <v>2020</v>
      </c>
      <c r="I44" s="162" t="s">
        <v>376</v>
      </c>
      <c r="J44" s="161">
        <v>0</v>
      </c>
      <c r="K44" s="160">
        <v>0</v>
      </c>
      <c r="L44" s="161">
        <v>0</v>
      </c>
      <c r="M44" s="160">
        <v>0</v>
      </c>
      <c r="N44" s="139" t="s">
        <v>28</v>
      </c>
    </row>
    <row r="45" spans="1:14" ht="45" customHeight="1" x14ac:dyDescent="0.2">
      <c r="A45" s="165" t="s">
        <v>382</v>
      </c>
      <c r="B45" s="162" t="s">
        <v>381</v>
      </c>
      <c r="C45" s="162" t="s">
        <v>476</v>
      </c>
      <c r="D45" s="162" t="s">
        <v>379</v>
      </c>
      <c r="E45" s="164" t="s">
        <v>474</v>
      </c>
      <c r="F45" s="162" t="s">
        <v>117</v>
      </c>
      <c r="G45" s="162" t="s">
        <v>377</v>
      </c>
      <c r="H45" s="163">
        <v>2011</v>
      </c>
      <c r="I45" s="162" t="s">
        <v>376</v>
      </c>
      <c r="J45" s="161">
        <v>0</v>
      </c>
      <c r="K45" s="160">
        <v>0</v>
      </c>
      <c r="L45" s="161">
        <v>0</v>
      </c>
      <c r="M45" s="160">
        <v>0</v>
      </c>
      <c r="N45" s="139" t="s">
        <v>28</v>
      </c>
    </row>
    <row r="46" spans="1:14" ht="45" customHeight="1" x14ac:dyDescent="0.2">
      <c r="A46" s="165" t="s">
        <v>382</v>
      </c>
      <c r="B46" s="162" t="s">
        <v>381</v>
      </c>
      <c r="C46" s="162" t="s">
        <v>475</v>
      </c>
      <c r="D46" s="162" t="s">
        <v>379</v>
      </c>
      <c r="E46" s="164" t="s">
        <v>474</v>
      </c>
      <c r="F46" s="162" t="s">
        <v>117</v>
      </c>
      <c r="G46" s="162" t="s">
        <v>377</v>
      </c>
      <c r="H46" s="163">
        <v>2011</v>
      </c>
      <c r="I46" s="162" t="s">
        <v>376</v>
      </c>
      <c r="J46" s="161">
        <v>0</v>
      </c>
      <c r="K46" s="160">
        <v>0</v>
      </c>
      <c r="L46" s="161">
        <v>0</v>
      </c>
      <c r="M46" s="160">
        <v>0</v>
      </c>
      <c r="N46" s="139" t="s">
        <v>28</v>
      </c>
    </row>
    <row r="47" spans="1:14" ht="45" customHeight="1" x14ac:dyDescent="0.2">
      <c r="A47" s="165" t="s">
        <v>382</v>
      </c>
      <c r="B47" s="162" t="s">
        <v>381</v>
      </c>
      <c r="C47" s="162" t="s">
        <v>473</v>
      </c>
      <c r="D47" s="162" t="s">
        <v>379</v>
      </c>
      <c r="E47" s="164" t="s">
        <v>396</v>
      </c>
      <c r="F47" s="162" t="s">
        <v>117</v>
      </c>
      <c r="G47" s="162" t="s">
        <v>377</v>
      </c>
      <c r="H47" s="163">
        <v>2011</v>
      </c>
      <c r="I47" s="162" t="s">
        <v>376</v>
      </c>
      <c r="J47" s="161">
        <v>0</v>
      </c>
      <c r="K47" s="160">
        <v>0</v>
      </c>
      <c r="L47" s="161">
        <v>0</v>
      </c>
      <c r="M47" s="160">
        <v>0</v>
      </c>
      <c r="N47" s="139" t="s">
        <v>28</v>
      </c>
    </row>
    <row r="48" spans="1:14" ht="45" customHeight="1" x14ac:dyDescent="0.2">
      <c r="A48" s="165" t="s">
        <v>382</v>
      </c>
      <c r="B48" s="162" t="s">
        <v>381</v>
      </c>
      <c r="C48" s="162" t="s">
        <v>472</v>
      </c>
      <c r="D48" s="162" t="s">
        <v>379</v>
      </c>
      <c r="E48" s="164" t="s">
        <v>471</v>
      </c>
      <c r="F48" s="162" t="s">
        <v>117</v>
      </c>
      <c r="G48" s="162" t="s">
        <v>377</v>
      </c>
      <c r="H48" s="163">
        <v>2016</v>
      </c>
      <c r="I48" s="162" t="s">
        <v>376</v>
      </c>
      <c r="J48" s="161">
        <v>0</v>
      </c>
      <c r="K48" s="160">
        <v>0</v>
      </c>
      <c r="L48" s="161">
        <v>0</v>
      </c>
      <c r="M48" s="160">
        <v>0</v>
      </c>
      <c r="N48" s="139" t="s">
        <v>28</v>
      </c>
    </row>
    <row r="49" spans="1:1496" ht="45" customHeight="1" x14ac:dyDescent="0.2">
      <c r="A49" s="165" t="s">
        <v>382</v>
      </c>
      <c r="B49" s="162" t="s">
        <v>381</v>
      </c>
      <c r="C49" s="162" t="s">
        <v>470</v>
      </c>
      <c r="D49" s="162" t="s">
        <v>379</v>
      </c>
      <c r="E49" s="164" t="s">
        <v>469</v>
      </c>
      <c r="F49" s="162" t="s">
        <v>117</v>
      </c>
      <c r="G49" s="162" t="s">
        <v>377</v>
      </c>
      <c r="H49" s="163">
        <v>2020</v>
      </c>
      <c r="I49" s="162" t="s">
        <v>376</v>
      </c>
      <c r="J49" s="161">
        <v>21</v>
      </c>
      <c r="K49" s="160">
        <v>10500</v>
      </c>
      <c r="L49" s="161">
        <v>32</v>
      </c>
      <c r="M49" s="160">
        <v>16000</v>
      </c>
      <c r="N49" s="170" t="s">
        <v>28</v>
      </c>
    </row>
    <row r="50" spans="1:1496" ht="45" customHeight="1" x14ac:dyDescent="0.2">
      <c r="A50" s="165" t="s">
        <v>382</v>
      </c>
      <c r="B50" s="162" t="s">
        <v>381</v>
      </c>
      <c r="C50" s="162" t="s">
        <v>468</v>
      </c>
      <c r="D50" s="162" t="s">
        <v>379</v>
      </c>
      <c r="E50" s="164" t="s">
        <v>467</v>
      </c>
      <c r="F50" s="162" t="s">
        <v>117</v>
      </c>
      <c r="G50" s="162" t="s">
        <v>377</v>
      </c>
      <c r="H50" s="163">
        <v>2020</v>
      </c>
      <c r="I50" s="162" t="s">
        <v>376</v>
      </c>
      <c r="J50" s="161">
        <v>15</v>
      </c>
      <c r="K50" s="160">
        <v>2250</v>
      </c>
      <c r="L50" s="161">
        <v>24</v>
      </c>
      <c r="M50" s="160">
        <v>7050</v>
      </c>
      <c r="N50" s="139" t="s">
        <v>28</v>
      </c>
    </row>
    <row r="51" spans="1:1496" ht="45" customHeight="1" x14ac:dyDescent="0.2">
      <c r="A51" s="165" t="s">
        <v>382</v>
      </c>
      <c r="B51" s="162" t="s">
        <v>381</v>
      </c>
      <c r="C51" s="162" t="s">
        <v>466</v>
      </c>
      <c r="D51" s="162" t="s">
        <v>379</v>
      </c>
      <c r="E51" s="164" t="s">
        <v>465</v>
      </c>
      <c r="F51" s="162" t="s">
        <v>117</v>
      </c>
      <c r="G51" s="162" t="s">
        <v>377</v>
      </c>
      <c r="H51" s="163">
        <v>2011</v>
      </c>
      <c r="I51" s="162" t="s">
        <v>376</v>
      </c>
      <c r="J51" s="161">
        <v>0</v>
      </c>
      <c r="K51" s="160">
        <v>0</v>
      </c>
      <c r="L51" s="161">
        <v>0</v>
      </c>
      <c r="M51" s="160">
        <v>0</v>
      </c>
      <c r="N51" s="139" t="s">
        <v>28</v>
      </c>
    </row>
    <row r="52" spans="1:1496" ht="45" customHeight="1" x14ac:dyDescent="0.2">
      <c r="A52" s="165" t="s">
        <v>382</v>
      </c>
      <c r="B52" s="162" t="s">
        <v>381</v>
      </c>
      <c r="C52" s="162" t="s">
        <v>464</v>
      </c>
      <c r="D52" s="162" t="s">
        <v>379</v>
      </c>
      <c r="E52" s="164" t="s">
        <v>463</v>
      </c>
      <c r="F52" s="162" t="s">
        <v>117</v>
      </c>
      <c r="G52" s="162" t="s">
        <v>377</v>
      </c>
      <c r="H52" s="163">
        <v>2016</v>
      </c>
      <c r="I52" s="162" t="s">
        <v>376</v>
      </c>
      <c r="J52" s="161">
        <v>0</v>
      </c>
      <c r="K52" s="160">
        <v>0</v>
      </c>
      <c r="L52" s="161">
        <v>0</v>
      </c>
      <c r="M52" s="160">
        <v>0</v>
      </c>
      <c r="N52" s="139" t="s">
        <v>28</v>
      </c>
    </row>
    <row r="53" spans="1:1496" ht="45" customHeight="1" x14ac:dyDescent="0.2">
      <c r="A53" s="165" t="s">
        <v>462</v>
      </c>
      <c r="B53" s="162" t="s">
        <v>381</v>
      </c>
      <c r="C53" s="162" t="s">
        <v>461</v>
      </c>
      <c r="D53" s="162" t="s">
        <v>379</v>
      </c>
      <c r="E53" s="164" t="s">
        <v>460</v>
      </c>
      <c r="F53" s="162" t="s">
        <v>117</v>
      </c>
      <c r="G53" s="162" t="s">
        <v>377</v>
      </c>
      <c r="H53" s="163">
        <v>2020</v>
      </c>
      <c r="I53" s="162" t="s">
        <v>376</v>
      </c>
      <c r="J53" s="161">
        <v>0</v>
      </c>
      <c r="K53" s="160">
        <v>0</v>
      </c>
      <c r="L53" s="161">
        <v>0</v>
      </c>
      <c r="M53" s="160">
        <v>0</v>
      </c>
      <c r="N53" s="139" t="s">
        <v>28</v>
      </c>
    </row>
    <row r="54" spans="1:1496" ht="45" customHeight="1" x14ac:dyDescent="0.2">
      <c r="A54" s="165" t="s">
        <v>382</v>
      </c>
      <c r="B54" s="162" t="s">
        <v>381</v>
      </c>
      <c r="C54" s="171" t="s">
        <v>459</v>
      </c>
      <c r="D54" s="171" t="s">
        <v>379</v>
      </c>
      <c r="E54" s="164" t="s">
        <v>458</v>
      </c>
      <c r="F54" s="162" t="s">
        <v>117</v>
      </c>
      <c r="G54" s="162" t="s">
        <v>377</v>
      </c>
      <c r="H54" s="163">
        <v>2022</v>
      </c>
      <c r="I54" s="162" t="s">
        <v>376</v>
      </c>
      <c r="J54" s="161">
        <v>0</v>
      </c>
      <c r="K54" s="160">
        <v>0</v>
      </c>
      <c r="L54" s="161">
        <v>103</v>
      </c>
      <c r="M54" s="160">
        <v>1570</v>
      </c>
      <c r="N54" s="139" t="s">
        <v>28</v>
      </c>
    </row>
    <row r="55" spans="1:1496" ht="45" customHeight="1" x14ac:dyDescent="0.2">
      <c r="A55" s="165" t="s">
        <v>382</v>
      </c>
      <c r="B55" s="162" t="s">
        <v>381</v>
      </c>
      <c r="C55" s="162" t="s">
        <v>457</v>
      </c>
      <c r="D55" s="162" t="s">
        <v>379</v>
      </c>
      <c r="E55" s="164" t="s">
        <v>456</v>
      </c>
      <c r="F55" s="162" t="s">
        <v>117</v>
      </c>
      <c r="G55" s="162" t="s">
        <v>377</v>
      </c>
      <c r="H55" s="163">
        <v>2016</v>
      </c>
      <c r="I55" s="162" t="s">
        <v>376</v>
      </c>
      <c r="J55" s="161">
        <v>11</v>
      </c>
      <c r="K55" s="160">
        <v>1650</v>
      </c>
      <c r="L55" s="161">
        <v>12</v>
      </c>
      <c r="M55" s="160">
        <v>1800</v>
      </c>
      <c r="N55" s="170" t="s">
        <v>28</v>
      </c>
    </row>
    <row r="56" spans="1:1496" ht="45" customHeight="1" x14ac:dyDescent="0.2">
      <c r="A56" s="165" t="s">
        <v>382</v>
      </c>
      <c r="B56" s="162" t="s">
        <v>381</v>
      </c>
      <c r="C56" s="162" t="s">
        <v>455</v>
      </c>
      <c r="D56" s="162" t="s">
        <v>379</v>
      </c>
      <c r="E56" s="164" t="s">
        <v>454</v>
      </c>
      <c r="F56" s="162" t="s">
        <v>117</v>
      </c>
      <c r="G56" s="162" t="s">
        <v>377</v>
      </c>
      <c r="H56" s="163">
        <v>2020</v>
      </c>
      <c r="I56" s="162" t="s">
        <v>376</v>
      </c>
      <c r="J56" s="161">
        <v>0</v>
      </c>
      <c r="K56" s="160">
        <v>0</v>
      </c>
      <c r="L56" s="161">
        <v>29</v>
      </c>
      <c r="M56" s="160">
        <v>4350</v>
      </c>
      <c r="N56" s="139" t="s">
        <v>28</v>
      </c>
    </row>
    <row r="57" spans="1:1496" ht="45" customHeight="1" x14ac:dyDescent="0.2">
      <c r="A57" s="165" t="s">
        <v>382</v>
      </c>
      <c r="B57" s="162" t="s">
        <v>381</v>
      </c>
      <c r="C57" s="162" t="s">
        <v>453</v>
      </c>
      <c r="D57" s="162" t="s">
        <v>379</v>
      </c>
      <c r="E57" s="164" t="s">
        <v>452</v>
      </c>
      <c r="F57" s="162" t="s">
        <v>117</v>
      </c>
      <c r="G57" s="162" t="s">
        <v>377</v>
      </c>
      <c r="H57" s="163">
        <v>2020</v>
      </c>
      <c r="I57" s="162" t="s">
        <v>376</v>
      </c>
      <c r="J57" s="161">
        <v>30</v>
      </c>
      <c r="K57" s="160">
        <v>18750</v>
      </c>
      <c r="L57" s="161">
        <v>73</v>
      </c>
      <c r="M57" s="160">
        <v>45625</v>
      </c>
      <c r="N57" s="170" t="s">
        <v>28</v>
      </c>
    </row>
    <row r="58" spans="1:1496" ht="45" customHeight="1" x14ac:dyDescent="0.2">
      <c r="A58" s="165" t="s">
        <v>382</v>
      </c>
      <c r="B58" s="162" t="s">
        <v>381</v>
      </c>
      <c r="C58" s="162" t="s">
        <v>451</v>
      </c>
      <c r="D58" s="162" t="s">
        <v>379</v>
      </c>
      <c r="E58" s="164" t="s">
        <v>450</v>
      </c>
      <c r="F58" s="162" t="s">
        <v>117</v>
      </c>
      <c r="G58" s="162" t="s">
        <v>377</v>
      </c>
      <c r="H58" s="163">
        <v>2016</v>
      </c>
      <c r="I58" s="162" t="s">
        <v>376</v>
      </c>
      <c r="J58" s="161">
        <v>135</v>
      </c>
      <c r="K58" s="160">
        <v>21875</v>
      </c>
      <c r="L58" s="161">
        <v>110</v>
      </c>
      <c r="M58" s="160">
        <v>19250</v>
      </c>
      <c r="N58" s="139" t="s">
        <v>28</v>
      </c>
    </row>
    <row r="59" spans="1:1496" ht="45" customHeight="1" x14ac:dyDescent="0.2">
      <c r="A59" s="165" t="s">
        <v>382</v>
      </c>
      <c r="B59" s="162" t="s">
        <v>381</v>
      </c>
      <c r="C59" s="162" t="s">
        <v>449</v>
      </c>
      <c r="D59" s="162" t="s">
        <v>379</v>
      </c>
      <c r="E59" s="164" t="s">
        <v>448</v>
      </c>
      <c r="F59" s="162" t="s">
        <v>117</v>
      </c>
      <c r="G59" s="162" t="s">
        <v>377</v>
      </c>
      <c r="H59" s="163">
        <v>2020</v>
      </c>
      <c r="I59" s="162" t="s">
        <v>376</v>
      </c>
      <c r="J59" s="161">
        <v>36</v>
      </c>
      <c r="K59" s="160">
        <v>22500</v>
      </c>
      <c r="L59" s="161">
        <v>12</v>
      </c>
      <c r="M59" s="160">
        <v>7500</v>
      </c>
      <c r="N59" s="139" t="s">
        <v>28</v>
      </c>
    </row>
    <row r="60" spans="1:1496" ht="45" customHeight="1" x14ac:dyDescent="0.2">
      <c r="A60" s="165" t="s">
        <v>382</v>
      </c>
      <c r="B60" s="162" t="s">
        <v>381</v>
      </c>
      <c r="C60" s="162" t="s">
        <v>447</v>
      </c>
      <c r="D60" s="162" t="s">
        <v>379</v>
      </c>
      <c r="E60" s="164" t="s">
        <v>446</v>
      </c>
      <c r="F60" s="162" t="s">
        <v>117</v>
      </c>
      <c r="G60" s="162" t="s">
        <v>377</v>
      </c>
      <c r="H60" s="163">
        <v>2017</v>
      </c>
      <c r="I60" s="162" t="s">
        <v>376</v>
      </c>
      <c r="J60" s="161">
        <v>28</v>
      </c>
      <c r="K60" s="160">
        <v>4200</v>
      </c>
      <c r="L60" s="161">
        <v>56</v>
      </c>
      <c r="M60" s="160">
        <v>8400</v>
      </c>
      <c r="N60" s="139" t="s">
        <v>28</v>
      </c>
    </row>
    <row r="61" spans="1:1496" ht="45" customHeight="1" x14ac:dyDescent="0.2">
      <c r="A61" s="165" t="s">
        <v>382</v>
      </c>
      <c r="B61" s="162" t="s">
        <v>381</v>
      </c>
      <c r="C61" s="162" t="s">
        <v>445</v>
      </c>
      <c r="D61" s="162" t="s">
        <v>379</v>
      </c>
      <c r="E61" s="164" t="s">
        <v>444</v>
      </c>
      <c r="F61" s="162" t="s">
        <v>117</v>
      </c>
      <c r="G61" s="162" t="s">
        <v>377</v>
      </c>
      <c r="H61" s="163">
        <v>2016</v>
      </c>
      <c r="I61" s="162" t="s">
        <v>376</v>
      </c>
      <c r="J61" s="161">
        <v>0</v>
      </c>
      <c r="K61" s="160">
        <v>0</v>
      </c>
      <c r="L61" s="161">
        <v>0</v>
      </c>
      <c r="M61" s="160">
        <v>0</v>
      </c>
      <c r="N61" s="139" t="s">
        <v>28</v>
      </c>
    </row>
    <row r="62" spans="1:1496" s="106" customFormat="1" ht="45" customHeight="1" x14ac:dyDescent="0.2">
      <c r="A62" s="165" t="s">
        <v>382</v>
      </c>
      <c r="B62" s="162" t="s">
        <v>381</v>
      </c>
      <c r="C62" s="162" t="s">
        <v>443</v>
      </c>
      <c r="D62" s="162" t="s">
        <v>379</v>
      </c>
      <c r="E62" s="164" t="s">
        <v>442</v>
      </c>
      <c r="F62" s="162" t="s">
        <v>117</v>
      </c>
      <c r="G62" s="162" t="s">
        <v>377</v>
      </c>
      <c r="H62" s="163">
        <v>2020</v>
      </c>
      <c r="I62" s="162" t="s">
        <v>376</v>
      </c>
      <c r="J62" s="161">
        <v>11</v>
      </c>
      <c r="K62" s="160">
        <v>4125</v>
      </c>
      <c r="L62" s="161">
        <v>7</v>
      </c>
      <c r="M62" s="160">
        <v>2625</v>
      </c>
      <c r="N62" s="139" t="s">
        <v>28</v>
      </c>
    </row>
    <row r="63" spans="1:1496" s="166" customFormat="1" ht="45" customHeight="1" x14ac:dyDescent="0.2">
      <c r="A63" s="165" t="s">
        <v>382</v>
      </c>
      <c r="B63" s="162" t="s">
        <v>381</v>
      </c>
      <c r="C63" s="162" t="s">
        <v>441</v>
      </c>
      <c r="D63" s="162" t="s">
        <v>379</v>
      </c>
      <c r="E63" s="164" t="s">
        <v>422</v>
      </c>
      <c r="F63" s="162" t="s">
        <v>117</v>
      </c>
      <c r="G63" s="162" t="s">
        <v>377</v>
      </c>
      <c r="H63" s="163">
        <v>2020</v>
      </c>
      <c r="I63" s="162" t="s">
        <v>376</v>
      </c>
      <c r="J63" s="161">
        <v>43</v>
      </c>
      <c r="K63" s="160">
        <v>2150</v>
      </c>
      <c r="L63" s="161">
        <v>22</v>
      </c>
      <c r="M63" s="160">
        <v>1100</v>
      </c>
      <c r="N63" s="139" t="s">
        <v>28</v>
      </c>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06"/>
      <c r="NF63" s="106"/>
      <c r="NG63" s="106"/>
      <c r="NH63" s="106"/>
      <c r="NI63" s="106"/>
      <c r="NJ63" s="106"/>
      <c r="NK63" s="106"/>
      <c r="NL63" s="106"/>
      <c r="NM63" s="106"/>
      <c r="NN63" s="106"/>
      <c r="NO63" s="106"/>
      <c r="NP63" s="106"/>
      <c r="NQ63" s="106"/>
      <c r="NR63" s="106"/>
      <c r="NS63" s="106"/>
      <c r="NT63" s="106"/>
      <c r="NU63" s="106"/>
      <c r="NV63" s="106"/>
      <c r="NW63" s="106"/>
      <c r="NX63" s="106"/>
      <c r="NY63" s="106"/>
      <c r="NZ63" s="106"/>
      <c r="OA63" s="106"/>
      <c r="OB63" s="106"/>
      <c r="OC63" s="106"/>
      <c r="OD63" s="106"/>
      <c r="OE63" s="106"/>
      <c r="OF63" s="106"/>
      <c r="OG63" s="106"/>
      <c r="OH63" s="106"/>
      <c r="OI63" s="106"/>
      <c r="OJ63" s="106"/>
      <c r="OK63" s="106"/>
      <c r="OL63" s="106"/>
      <c r="OM63" s="106"/>
      <c r="ON63" s="106"/>
      <c r="OO63" s="106"/>
      <c r="OP63" s="106"/>
      <c r="OQ63" s="106"/>
      <c r="OR63" s="106"/>
      <c r="OS63" s="106"/>
      <c r="OT63" s="106"/>
      <c r="OU63" s="106"/>
      <c r="OV63" s="106"/>
      <c r="OW63" s="106"/>
      <c r="OX63" s="106"/>
      <c r="OY63" s="106"/>
      <c r="OZ63" s="106"/>
      <c r="PA63" s="106"/>
      <c r="PB63" s="106"/>
      <c r="PC63" s="106"/>
      <c r="PD63" s="106"/>
      <c r="PE63" s="106"/>
      <c r="PF63" s="106"/>
      <c r="PG63" s="106"/>
      <c r="PH63" s="106"/>
      <c r="PI63" s="106"/>
      <c r="PJ63" s="106"/>
      <c r="PK63" s="106"/>
      <c r="PL63" s="106"/>
      <c r="PM63" s="106"/>
      <c r="PN63" s="106"/>
      <c r="PO63" s="106"/>
      <c r="PP63" s="106"/>
      <c r="PQ63" s="106"/>
      <c r="PR63" s="106"/>
      <c r="PS63" s="106"/>
      <c r="PT63" s="106"/>
      <c r="PU63" s="106"/>
      <c r="PV63" s="106"/>
      <c r="PW63" s="106"/>
      <c r="PX63" s="106"/>
      <c r="PY63" s="106"/>
      <c r="PZ63" s="106"/>
      <c r="QA63" s="106"/>
      <c r="QB63" s="106"/>
      <c r="QC63" s="106"/>
      <c r="QD63" s="106"/>
      <c r="QE63" s="106"/>
      <c r="QF63" s="106"/>
      <c r="QG63" s="106"/>
      <c r="QH63" s="106"/>
      <c r="QI63" s="106"/>
      <c r="QJ63" s="106"/>
      <c r="QK63" s="106"/>
      <c r="QL63" s="106"/>
      <c r="QM63" s="106"/>
      <c r="QN63" s="106"/>
      <c r="QO63" s="106"/>
      <c r="QP63" s="106"/>
      <c r="QQ63" s="106"/>
      <c r="QR63" s="106"/>
      <c r="QS63" s="106"/>
      <c r="QT63" s="106"/>
      <c r="QU63" s="106"/>
      <c r="QV63" s="106"/>
      <c r="QW63" s="106"/>
      <c r="QX63" s="106"/>
      <c r="QY63" s="106"/>
      <c r="QZ63" s="106"/>
      <c r="RA63" s="106"/>
      <c r="RB63" s="106"/>
      <c r="RC63" s="106"/>
      <c r="RD63" s="106"/>
      <c r="RE63" s="106"/>
      <c r="RF63" s="106"/>
      <c r="RG63" s="106"/>
      <c r="RH63" s="106"/>
      <c r="RI63" s="106"/>
      <c r="RJ63" s="106"/>
      <c r="RK63" s="106"/>
      <c r="RL63" s="106"/>
      <c r="RM63" s="106"/>
      <c r="RN63" s="106"/>
      <c r="RO63" s="106"/>
      <c r="RP63" s="106"/>
      <c r="RQ63" s="106"/>
      <c r="RR63" s="106"/>
      <c r="RS63" s="106"/>
      <c r="RT63" s="106"/>
      <c r="RU63" s="106"/>
      <c r="RV63" s="106"/>
      <c r="RW63" s="106"/>
      <c r="RX63" s="106"/>
      <c r="RY63" s="106"/>
      <c r="RZ63" s="106"/>
      <c r="SA63" s="106"/>
      <c r="SB63" s="106"/>
      <c r="SC63" s="106"/>
      <c r="SD63" s="106"/>
      <c r="SE63" s="106"/>
      <c r="SF63" s="106"/>
      <c r="SG63" s="106"/>
      <c r="SH63" s="106"/>
      <c r="SI63" s="106"/>
      <c r="SJ63" s="106"/>
      <c r="SK63" s="106"/>
      <c r="SL63" s="106"/>
      <c r="SM63" s="106"/>
      <c r="SN63" s="106"/>
      <c r="SO63" s="106"/>
      <c r="SP63" s="106"/>
      <c r="SQ63" s="106"/>
      <c r="SR63" s="106"/>
      <c r="SS63" s="106"/>
      <c r="ST63" s="106"/>
      <c r="SU63" s="106"/>
      <c r="SV63" s="106"/>
      <c r="SW63" s="106"/>
      <c r="SX63" s="106"/>
      <c r="SY63" s="106"/>
      <c r="SZ63" s="106"/>
      <c r="TA63" s="106"/>
      <c r="TB63" s="106"/>
      <c r="TC63" s="106"/>
      <c r="TD63" s="106"/>
      <c r="TE63" s="106"/>
      <c r="TF63" s="106"/>
      <c r="TG63" s="106"/>
      <c r="TH63" s="106"/>
      <c r="TI63" s="106"/>
      <c r="TJ63" s="106"/>
      <c r="TK63" s="106"/>
      <c r="TL63" s="106"/>
      <c r="TM63" s="106"/>
      <c r="TN63" s="106"/>
      <c r="TO63" s="106"/>
      <c r="TP63" s="106"/>
      <c r="TQ63" s="106"/>
      <c r="TR63" s="106"/>
      <c r="TS63" s="106"/>
      <c r="TT63" s="106"/>
      <c r="TU63" s="106"/>
      <c r="TV63" s="106"/>
      <c r="TW63" s="106"/>
      <c r="TX63" s="106"/>
      <c r="TY63" s="106"/>
      <c r="TZ63" s="106"/>
      <c r="UA63" s="106"/>
      <c r="UB63" s="106"/>
      <c r="UC63" s="106"/>
      <c r="UD63" s="106"/>
      <c r="UE63" s="106"/>
      <c r="UF63" s="106"/>
      <c r="UG63" s="106"/>
      <c r="UH63" s="106"/>
      <c r="UI63" s="106"/>
      <c r="UJ63" s="106"/>
      <c r="UK63" s="106"/>
      <c r="UL63" s="106"/>
      <c r="UM63" s="106"/>
      <c r="UN63" s="106"/>
      <c r="UO63" s="106"/>
      <c r="UP63" s="106"/>
      <c r="UQ63" s="106"/>
      <c r="UR63" s="106"/>
      <c r="US63" s="106"/>
      <c r="UT63" s="106"/>
      <c r="UU63" s="106"/>
      <c r="UV63" s="106"/>
      <c r="UW63" s="106"/>
      <c r="UX63" s="106"/>
      <c r="UY63" s="106"/>
      <c r="UZ63" s="106"/>
      <c r="VA63" s="106"/>
      <c r="VB63" s="106"/>
      <c r="VC63" s="106"/>
      <c r="VD63" s="106"/>
      <c r="VE63" s="106"/>
      <c r="VF63" s="106"/>
      <c r="VG63" s="106"/>
      <c r="VH63" s="106"/>
      <c r="VI63" s="106"/>
      <c r="VJ63" s="106"/>
      <c r="VK63" s="106"/>
      <c r="VL63" s="106"/>
      <c r="VM63" s="106"/>
      <c r="VN63" s="106"/>
      <c r="VO63" s="106"/>
      <c r="VP63" s="106"/>
      <c r="VQ63" s="106"/>
      <c r="VR63" s="106"/>
      <c r="VS63" s="106"/>
      <c r="VT63" s="106"/>
      <c r="VU63" s="106"/>
      <c r="VV63" s="106"/>
      <c r="VW63" s="106"/>
      <c r="VX63" s="106"/>
      <c r="VY63" s="106"/>
      <c r="VZ63" s="106"/>
      <c r="WA63" s="106"/>
      <c r="WB63" s="106"/>
      <c r="WC63" s="106"/>
      <c r="WD63" s="106"/>
      <c r="WE63" s="106"/>
      <c r="WF63" s="106"/>
      <c r="WG63" s="106"/>
      <c r="WH63" s="106"/>
      <c r="WI63" s="106"/>
      <c r="WJ63" s="106"/>
      <c r="WK63" s="106"/>
      <c r="WL63" s="106"/>
      <c r="WM63" s="106"/>
      <c r="WN63" s="106"/>
      <c r="WO63" s="106"/>
      <c r="WP63" s="106"/>
      <c r="WQ63" s="106"/>
      <c r="WR63" s="106"/>
      <c r="WS63" s="106"/>
      <c r="WT63" s="106"/>
      <c r="WU63" s="106"/>
      <c r="WV63" s="106"/>
      <c r="WW63" s="106"/>
      <c r="WX63" s="106"/>
      <c r="WY63" s="106"/>
      <c r="WZ63" s="106"/>
      <c r="XA63" s="106"/>
      <c r="XB63" s="106"/>
      <c r="XC63" s="106"/>
      <c r="XD63" s="106"/>
      <c r="XE63" s="106"/>
      <c r="XF63" s="106"/>
      <c r="XG63" s="106"/>
      <c r="XH63" s="106"/>
      <c r="XI63" s="106"/>
      <c r="XJ63" s="106"/>
      <c r="XK63" s="106"/>
      <c r="XL63" s="106"/>
      <c r="XM63" s="106"/>
      <c r="XN63" s="106"/>
      <c r="XO63" s="106"/>
      <c r="XP63" s="106"/>
      <c r="XQ63" s="106"/>
      <c r="XR63" s="106"/>
      <c r="XS63" s="106"/>
      <c r="XT63" s="106"/>
      <c r="XU63" s="106"/>
      <c r="XV63" s="106"/>
      <c r="XW63" s="106"/>
      <c r="XX63" s="106"/>
      <c r="XY63" s="106"/>
      <c r="XZ63" s="106"/>
      <c r="YA63" s="106"/>
      <c r="YB63" s="106"/>
      <c r="YC63" s="106"/>
      <c r="YD63" s="106"/>
      <c r="YE63" s="106"/>
      <c r="YF63" s="106"/>
      <c r="YG63" s="106"/>
      <c r="YH63" s="106"/>
      <c r="YI63" s="106"/>
      <c r="YJ63" s="106"/>
      <c r="YK63" s="106"/>
      <c r="YL63" s="106"/>
      <c r="YM63" s="106"/>
      <c r="YN63" s="106"/>
      <c r="YO63" s="106"/>
      <c r="YP63" s="106"/>
      <c r="YQ63" s="106"/>
      <c r="YR63" s="106"/>
      <c r="YS63" s="106"/>
      <c r="YT63" s="106"/>
      <c r="YU63" s="106"/>
      <c r="YV63" s="106"/>
      <c r="YW63" s="106"/>
      <c r="YX63" s="106"/>
      <c r="YY63" s="106"/>
      <c r="YZ63" s="106"/>
      <c r="ZA63" s="106"/>
      <c r="ZB63" s="106"/>
      <c r="ZC63" s="106"/>
      <c r="ZD63" s="106"/>
      <c r="ZE63" s="106"/>
      <c r="ZF63" s="106"/>
      <c r="ZG63" s="106"/>
      <c r="ZH63" s="106"/>
      <c r="ZI63" s="106"/>
      <c r="ZJ63" s="106"/>
      <c r="ZK63" s="106"/>
      <c r="ZL63" s="106"/>
      <c r="ZM63" s="106"/>
      <c r="ZN63" s="106"/>
      <c r="ZO63" s="106"/>
      <c r="ZP63" s="106"/>
      <c r="ZQ63" s="106"/>
      <c r="ZR63" s="106"/>
      <c r="ZS63" s="106"/>
      <c r="ZT63" s="106"/>
      <c r="ZU63" s="106"/>
      <c r="ZV63" s="106"/>
      <c r="ZW63" s="106"/>
      <c r="ZX63" s="106"/>
      <c r="ZY63" s="106"/>
      <c r="ZZ63" s="106"/>
      <c r="AAA63" s="106"/>
      <c r="AAB63" s="106"/>
      <c r="AAC63" s="106"/>
      <c r="AAD63" s="106"/>
      <c r="AAE63" s="106"/>
      <c r="AAF63" s="106"/>
      <c r="AAG63" s="106"/>
      <c r="AAH63" s="106"/>
      <c r="AAI63" s="106"/>
      <c r="AAJ63" s="106"/>
      <c r="AAK63" s="106"/>
      <c r="AAL63" s="106"/>
      <c r="AAM63" s="106"/>
      <c r="AAN63" s="106"/>
      <c r="AAO63" s="106"/>
      <c r="AAP63" s="106"/>
      <c r="AAQ63" s="106"/>
      <c r="AAR63" s="106"/>
      <c r="AAS63" s="106"/>
      <c r="AAT63" s="106"/>
      <c r="AAU63" s="106"/>
      <c r="AAV63" s="106"/>
      <c r="AAW63" s="106"/>
      <c r="AAX63" s="106"/>
      <c r="AAY63" s="106"/>
      <c r="AAZ63" s="106"/>
      <c r="ABA63" s="106"/>
      <c r="ABB63" s="106"/>
      <c r="ABC63" s="106"/>
      <c r="ABD63" s="106"/>
      <c r="ABE63" s="106"/>
      <c r="ABF63" s="106"/>
      <c r="ABG63" s="106"/>
      <c r="ABH63" s="106"/>
      <c r="ABI63" s="106"/>
      <c r="ABJ63" s="106"/>
      <c r="ABK63" s="106"/>
      <c r="ABL63" s="106"/>
      <c r="ABM63" s="106"/>
      <c r="ABN63" s="106"/>
      <c r="ABO63" s="106"/>
      <c r="ABP63" s="106"/>
      <c r="ABQ63" s="106"/>
      <c r="ABR63" s="106"/>
      <c r="ABS63" s="106"/>
      <c r="ABT63" s="106"/>
      <c r="ABU63" s="106"/>
      <c r="ABV63" s="106"/>
      <c r="ABW63" s="106"/>
      <c r="ABX63" s="106"/>
      <c r="ABY63" s="106"/>
      <c r="ABZ63" s="106"/>
      <c r="ACA63" s="106"/>
      <c r="ACB63" s="106"/>
      <c r="ACC63" s="106"/>
      <c r="ACD63" s="106"/>
      <c r="ACE63" s="106"/>
      <c r="ACF63" s="106"/>
      <c r="ACG63" s="106"/>
      <c r="ACH63" s="106"/>
      <c r="ACI63" s="106"/>
      <c r="ACJ63" s="106"/>
      <c r="ACK63" s="106"/>
      <c r="ACL63" s="106"/>
      <c r="ACM63" s="106"/>
      <c r="ACN63" s="106"/>
      <c r="ACO63" s="106"/>
      <c r="ACP63" s="106"/>
      <c r="ACQ63" s="106"/>
      <c r="ACR63" s="106"/>
      <c r="ACS63" s="106"/>
      <c r="ACT63" s="106"/>
      <c r="ACU63" s="106"/>
      <c r="ACV63" s="106"/>
      <c r="ACW63" s="106"/>
      <c r="ACX63" s="106"/>
      <c r="ACY63" s="106"/>
      <c r="ACZ63" s="106"/>
      <c r="ADA63" s="106"/>
      <c r="ADB63" s="106"/>
      <c r="ADC63" s="106"/>
      <c r="ADD63" s="106"/>
      <c r="ADE63" s="106"/>
      <c r="ADF63" s="106"/>
      <c r="ADG63" s="106"/>
      <c r="ADH63" s="106"/>
      <c r="ADI63" s="106"/>
      <c r="ADJ63" s="106"/>
      <c r="ADK63" s="106"/>
      <c r="ADL63" s="106"/>
      <c r="ADM63" s="106"/>
      <c r="ADN63" s="106"/>
      <c r="ADO63" s="106"/>
      <c r="ADP63" s="106"/>
      <c r="ADQ63" s="106"/>
      <c r="ADR63" s="106"/>
      <c r="ADS63" s="106"/>
      <c r="ADT63" s="106"/>
      <c r="ADU63" s="106"/>
      <c r="ADV63" s="106"/>
      <c r="ADW63" s="106"/>
      <c r="ADX63" s="106"/>
      <c r="ADY63" s="106"/>
      <c r="ADZ63" s="106"/>
      <c r="AEA63" s="106"/>
      <c r="AEB63" s="106"/>
      <c r="AEC63" s="106"/>
      <c r="AED63" s="106"/>
      <c r="AEE63" s="106"/>
      <c r="AEF63" s="106"/>
      <c r="AEG63" s="106"/>
      <c r="AEH63" s="106"/>
      <c r="AEI63" s="106"/>
      <c r="AEJ63" s="106"/>
      <c r="AEK63" s="106"/>
      <c r="AEL63" s="106"/>
      <c r="AEM63" s="106"/>
      <c r="AEN63" s="106"/>
      <c r="AEO63" s="106"/>
      <c r="AEP63" s="106"/>
      <c r="AEQ63" s="106"/>
      <c r="AER63" s="106"/>
      <c r="AES63" s="106"/>
      <c r="AET63" s="106"/>
      <c r="AEU63" s="106"/>
      <c r="AEV63" s="106"/>
      <c r="AEW63" s="106"/>
      <c r="AEX63" s="106"/>
      <c r="AEY63" s="106"/>
      <c r="AEZ63" s="106"/>
      <c r="AFA63" s="106"/>
      <c r="AFB63" s="106"/>
      <c r="AFC63" s="106"/>
      <c r="AFD63" s="106"/>
      <c r="AFE63" s="106"/>
      <c r="AFF63" s="106"/>
      <c r="AFG63" s="106"/>
      <c r="AFH63" s="106"/>
      <c r="AFI63" s="106"/>
      <c r="AFJ63" s="106"/>
      <c r="AFK63" s="106"/>
      <c r="AFL63" s="106"/>
      <c r="AFM63" s="106"/>
      <c r="AFN63" s="106"/>
      <c r="AFO63" s="106"/>
      <c r="AFP63" s="106"/>
      <c r="AFQ63" s="106"/>
      <c r="AFR63" s="106"/>
      <c r="AFS63" s="106"/>
      <c r="AFT63" s="106"/>
      <c r="AFU63" s="106"/>
      <c r="AFV63" s="106"/>
      <c r="AFW63" s="106"/>
      <c r="AFX63" s="106"/>
      <c r="AFY63" s="106"/>
      <c r="AFZ63" s="106"/>
      <c r="AGA63" s="106"/>
      <c r="AGB63" s="106"/>
      <c r="AGC63" s="106"/>
      <c r="AGD63" s="106"/>
      <c r="AGE63" s="106"/>
      <c r="AGF63" s="106"/>
      <c r="AGG63" s="106"/>
      <c r="AGH63" s="106"/>
      <c r="AGI63" s="106"/>
      <c r="AGJ63" s="106"/>
      <c r="AGK63" s="106"/>
      <c r="AGL63" s="106"/>
      <c r="AGM63" s="106"/>
      <c r="AGN63" s="106"/>
      <c r="AGO63" s="106"/>
      <c r="AGP63" s="106"/>
      <c r="AGQ63" s="106"/>
      <c r="AGR63" s="106"/>
      <c r="AGS63" s="106"/>
      <c r="AGT63" s="106"/>
      <c r="AGU63" s="106"/>
      <c r="AGV63" s="106"/>
      <c r="AGW63" s="106"/>
      <c r="AGX63" s="106"/>
      <c r="AGY63" s="106"/>
      <c r="AGZ63" s="106"/>
      <c r="AHA63" s="106"/>
      <c r="AHB63" s="106"/>
      <c r="AHC63" s="106"/>
      <c r="AHD63" s="106"/>
      <c r="AHE63" s="106"/>
      <c r="AHF63" s="106"/>
      <c r="AHG63" s="106"/>
      <c r="AHH63" s="106"/>
      <c r="AHI63" s="106"/>
      <c r="AHJ63" s="106"/>
      <c r="AHK63" s="106"/>
      <c r="AHL63" s="106"/>
      <c r="AHM63" s="106"/>
      <c r="AHN63" s="106"/>
      <c r="AHO63" s="106"/>
      <c r="AHP63" s="106"/>
      <c r="AHQ63" s="106"/>
      <c r="AHR63" s="106"/>
      <c r="AHS63" s="106"/>
      <c r="AHT63" s="106"/>
      <c r="AHU63" s="106"/>
      <c r="AHV63" s="106"/>
      <c r="AHW63" s="106"/>
      <c r="AHX63" s="106"/>
      <c r="AHY63" s="106"/>
      <c r="AHZ63" s="106"/>
      <c r="AIA63" s="106"/>
      <c r="AIB63" s="106"/>
      <c r="AIC63" s="106"/>
      <c r="AID63" s="106"/>
      <c r="AIE63" s="106"/>
      <c r="AIF63" s="106"/>
      <c r="AIG63" s="106"/>
      <c r="AIH63" s="106"/>
      <c r="AII63" s="106"/>
      <c r="AIJ63" s="106"/>
      <c r="AIK63" s="106"/>
      <c r="AIL63" s="106"/>
      <c r="AIM63" s="106"/>
      <c r="AIN63" s="106"/>
      <c r="AIO63" s="106"/>
      <c r="AIP63" s="106"/>
      <c r="AIQ63" s="106"/>
      <c r="AIR63" s="106"/>
      <c r="AIS63" s="106"/>
      <c r="AIT63" s="106"/>
      <c r="AIU63" s="106"/>
      <c r="AIV63" s="106"/>
      <c r="AIW63" s="106"/>
      <c r="AIX63" s="106"/>
      <c r="AIY63" s="106"/>
      <c r="AIZ63" s="106"/>
      <c r="AJA63" s="106"/>
      <c r="AJB63" s="106"/>
      <c r="AJC63" s="106"/>
      <c r="AJD63" s="106"/>
      <c r="AJE63" s="106"/>
      <c r="AJF63" s="106"/>
      <c r="AJG63" s="106"/>
      <c r="AJH63" s="106"/>
      <c r="AJI63" s="106"/>
      <c r="AJJ63" s="106"/>
      <c r="AJK63" s="106"/>
      <c r="AJL63" s="106"/>
      <c r="AJM63" s="106"/>
      <c r="AJN63" s="106"/>
      <c r="AJO63" s="106"/>
      <c r="AJP63" s="106"/>
      <c r="AJQ63" s="106"/>
      <c r="AJR63" s="106"/>
      <c r="AJS63" s="106"/>
      <c r="AJT63" s="106"/>
      <c r="AJU63" s="106"/>
      <c r="AJV63" s="106"/>
      <c r="AJW63" s="106"/>
      <c r="AJX63" s="106"/>
      <c r="AJY63" s="106"/>
      <c r="AJZ63" s="106"/>
      <c r="AKA63" s="106"/>
      <c r="AKB63" s="106"/>
      <c r="AKC63" s="106"/>
      <c r="AKD63" s="106"/>
      <c r="AKE63" s="106"/>
      <c r="AKF63" s="106"/>
      <c r="AKG63" s="106"/>
      <c r="AKH63" s="106"/>
      <c r="AKI63" s="106"/>
      <c r="AKJ63" s="106"/>
      <c r="AKK63" s="106"/>
      <c r="AKL63" s="106"/>
      <c r="AKM63" s="106"/>
      <c r="AKN63" s="106"/>
      <c r="AKO63" s="106"/>
      <c r="AKP63" s="106"/>
      <c r="AKQ63" s="106"/>
      <c r="AKR63" s="106"/>
      <c r="AKS63" s="106"/>
      <c r="AKT63" s="106"/>
      <c r="AKU63" s="106"/>
      <c r="AKV63" s="106"/>
      <c r="AKW63" s="106"/>
      <c r="AKX63" s="106"/>
      <c r="AKY63" s="106"/>
      <c r="AKZ63" s="106"/>
      <c r="ALA63" s="106"/>
      <c r="ALB63" s="106"/>
      <c r="ALC63" s="106"/>
      <c r="ALD63" s="106"/>
      <c r="ALE63" s="106"/>
      <c r="ALF63" s="106"/>
      <c r="ALG63" s="106"/>
      <c r="ALH63" s="106"/>
      <c r="ALI63" s="106"/>
      <c r="ALJ63" s="106"/>
      <c r="ALK63" s="106"/>
      <c r="ALL63" s="106"/>
      <c r="ALM63" s="106"/>
      <c r="ALN63" s="106"/>
      <c r="ALO63" s="106"/>
      <c r="ALP63" s="106"/>
      <c r="ALQ63" s="106"/>
      <c r="ALR63" s="106"/>
      <c r="ALS63" s="106"/>
      <c r="ALT63" s="106"/>
      <c r="ALU63" s="106"/>
      <c r="ALV63" s="106"/>
      <c r="ALW63" s="106"/>
      <c r="ALX63" s="106"/>
      <c r="ALY63" s="106"/>
      <c r="ALZ63" s="106"/>
      <c r="AMA63" s="106"/>
      <c r="AMB63" s="106"/>
      <c r="AMC63" s="106"/>
      <c r="AMD63" s="106"/>
      <c r="AME63" s="106"/>
      <c r="AMF63" s="106"/>
      <c r="AMG63" s="106"/>
      <c r="AMH63" s="106"/>
      <c r="AMI63" s="106"/>
      <c r="AMJ63" s="106"/>
      <c r="AMK63" s="106"/>
      <c r="AML63" s="106"/>
      <c r="AMM63" s="106"/>
      <c r="AMN63" s="106"/>
      <c r="AMO63" s="106"/>
      <c r="AMP63" s="106"/>
      <c r="AMQ63" s="106"/>
      <c r="AMR63" s="106"/>
      <c r="AMS63" s="106"/>
      <c r="AMT63" s="106"/>
      <c r="AMU63" s="106"/>
      <c r="AMV63" s="106"/>
      <c r="AMW63" s="106"/>
      <c r="AMX63" s="106"/>
      <c r="AMY63" s="106"/>
      <c r="AMZ63" s="106"/>
      <c r="ANA63" s="106"/>
      <c r="ANB63" s="106"/>
      <c r="ANC63" s="106"/>
      <c r="AND63" s="106"/>
      <c r="ANE63" s="106"/>
      <c r="ANF63" s="106"/>
      <c r="ANG63" s="106"/>
      <c r="ANH63" s="106"/>
      <c r="ANI63" s="106"/>
      <c r="ANJ63" s="106"/>
      <c r="ANK63" s="106"/>
      <c r="ANL63" s="106"/>
      <c r="ANM63" s="106"/>
      <c r="ANN63" s="106"/>
      <c r="ANO63" s="106"/>
      <c r="ANP63" s="106"/>
      <c r="ANQ63" s="106"/>
      <c r="ANR63" s="106"/>
      <c r="ANS63" s="106"/>
      <c r="ANT63" s="106"/>
      <c r="ANU63" s="106"/>
      <c r="ANV63" s="106"/>
      <c r="ANW63" s="106"/>
      <c r="ANX63" s="106"/>
      <c r="ANY63" s="106"/>
      <c r="ANZ63" s="106"/>
      <c r="AOA63" s="106"/>
      <c r="AOB63" s="106"/>
      <c r="AOC63" s="106"/>
      <c r="AOD63" s="106"/>
      <c r="AOE63" s="106"/>
      <c r="AOF63" s="106"/>
      <c r="AOG63" s="106"/>
      <c r="AOH63" s="106"/>
      <c r="AOI63" s="106"/>
      <c r="AOJ63" s="106"/>
      <c r="AOK63" s="106"/>
      <c r="AOL63" s="106"/>
      <c r="AOM63" s="106"/>
      <c r="AON63" s="106"/>
      <c r="AOO63" s="106"/>
      <c r="AOP63" s="106"/>
      <c r="AOQ63" s="106"/>
      <c r="AOR63" s="106"/>
      <c r="AOS63" s="106"/>
      <c r="AOT63" s="106"/>
      <c r="AOU63" s="106"/>
      <c r="AOV63" s="106"/>
      <c r="AOW63" s="106"/>
      <c r="AOX63" s="106"/>
      <c r="AOY63" s="106"/>
      <c r="AOZ63" s="106"/>
      <c r="APA63" s="106"/>
      <c r="APB63" s="106"/>
      <c r="APC63" s="106"/>
      <c r="APD63" s="106"/>
      <c r="APE63" s="106"/>
      <c r="APF63" s="106"/>
      <c r="APG63" s="106"/>
      <c r="APH63" s="106"/>
      <c r="API63" s="106"/>
      <c r="APJ63" s="106"/>
      <c r="APK63" s="106"/>
      <c r="APL63" s="106"/>
      <c r="APM63" s="106"/>
      <c r="APN63" s="106"/>
      <c r="APO63" s="106"/>
      <c r="APP63" s="106"/>
      <c r="APQ63" s="106"/>
      <c r="APR63" s="106"/>
      <c r="APS63" s="106"/>
      <c r="APT63" s="106"/>
      <c r="APU63" s="106"/>
      <c r="APV63" s="106"/>
      <c r="APW63" s="106"/>
      <c r="APX63" s="106"/>
      <c r="APY63" s="106"/>
      <c r="APZ63" s="106"/>
      <c r="AQA63" s="106"/>
      <c r="AQB63" s="106"/>
      <c r="AQC63" s="106"/>
      <c r="AQD63" s="106"/>
      <c r="AQE63" s="106"/>
      <c r="AQF63" s="106"/>
      <c r="AQG63" s="106"/>
      <c r="AQH63" s="106"/>
      <c r="AQI63" s="106"/>
      <c r="AQJ63" s="106"/>
      <c r="AQK63" s="106"/>
      <c r="AQL63" s="106"/>
      <c r="AQM63" s="106"/>
      <c r="AQN63" s="106"/>
      <c r="AQO63" s="106"/>
      <c r="AQP63" s="106"/>
      <c r="AQQ63" s="106"/>
      <c r="AQR63" s="106"/>
      <c r="AQS63" s="106"/>
      <c r="AQT63" s="106"/>
      <c r="AQU63" s="106"/>
      <c r="AQV63" s="106"/>
      <c r="AQW63" s="106"/>
      <c r="AQX63" s="106"/>
      <c r="AQY63" s="106"/>
      <c r="AQZ63" s="106"/>
      <c r="ARA63" s="106"/>
      <c r="ARB63" s="106"/>
      <c r="ARC63" s="106"/>
      <c r="ARD63" s="106"/>
      <c r="ARE63" s="106"/>
      <c r="ARF63" s="106"/>
      <c r="ARG63" s="106"/>
      <c r="ARH63" s="106"/>
      <c r="ARI63" s="106"/>
      <c r="ARJ63" s="106"/>
      <c r="ARK63" s="106"/>
      <c r="ARL63" s="106"/>
      <c r="ARM63" s="106"/>
      <c r="ARN63" s="106"/>
      <c r="ARO63" s="106"/>
      <c r="ARP63" s="106"/>
      <c r="ARQ63" s="106"/>
      <c r="ARR63" s="106"/>
      <c r="ARS63" s="106"/>
      <c r="ART63" s="106"/>
      <c r="ARU63" s="106"/>
      <c r="ARV63" s="106"/>
      <c r="ARW63" s="106"/>
      <c r="ARX63" s="106"/>
      <c r="ARY63" s="106"/>
      <c r="ARZ63" s="106"/>
      <c r="ASA63" s="106"/>
      <c r="ASB63" s="106"/>
      <c r="ASC63" s="106"/>
      <c r="ASD63" s="106"/>
      <c r="ASE63" s="106"/>
      <c r="ASF63" s="106"/>
      <c r="ASG63" s="106"/>
      <c r="ASH63" s="106"/>
      <c r="ASI63" s="106"/>
      <c r="ASJ63" s="106"/>
      <c r="ASK63" s="106"/>
      <c r="ASL63" s="106"/>
      <c r="ASM63" s="106"/>
      <c r="ASN63" s="106"/>
      <c r="ASO63" s="106"/>
      <c r="ASP63" s="106"/>
      <c r="ASQ63" s="106"/>
      <c r="ASR63" s="106"/>
      <c r="ASS63" s="106"/>
      <c r="AST63" s="106"/>
      <c r="ASU63" s="106"/>
      <c r="ASV63" s="106"/>
      <c r="ASW63" s="106"/>
      <c r="ASX63" s="106"/>
      <c r="ASY63" s="106"/>
      <c r="ASZ63" s="106"/>
      <c r="ATA63" s="106"/>
      <c r="ATB63" s="106"/>
      <c r="ATC63" s="106"/>
      <c r="ATD63" s="106"/>
      <c r="ATE63" s="106"/>
      <c r="ATF63" s="106"/>
      <c r="ATG63" s="106"/>
      <c r="ATH63" s="106"/>
      <c r="ATI63" s="106"/>
      <c r="ATJ63" s="106"/>
      <c r="ATK63" s="106"/>
      <c r="ATL63" s="106"/>
      <c r="ATM63" s="106"/>
      <c r="ATN63" s="106"/>
      <c r="ATO63" s="106"/>
      <c r="ATP63" s="106"/>
      <c r="ATQ63" s="106"/>
      <c r="ATR63" s="106"/>
      <c r="ATS63" s="106"/>
      <c r="ATT63" s="106"/>
      <c r="ATU63" s="106"/>
      <c r="ATV63" s="106"/>
      <c r="ATW63" s="106"/>
      <c r="ATX63" s="106"/>
      <c r="ATY63" s="106"/>
      <c r="ATZ63" s="106"/>
      <c r="AUA63" s="106"/>
      <c r="AUB63" s="106"/>
      <c r="AUC63" s="106"/>
      <c r="AUD63" s="106"/>
      <c r="AUE63" s="106"/>
      <c r="AUF63" s="106"/>
      <c r="AUG63" s="106"/>
      <c r="AUH63" s="106"/>
      <c r="AUI63" s="106"/>
      <c r="AUJ63" s="106"/>
      <c r="AUK63" s="106"/>
      <c r="AUL63" s="106"/>
      <c r="AUM63" s="106"/>
      <c r="AUN63" s="106"/>
      <c r="AUO63" s="106"/>
      <c r="AUP63" s="106"/>
      <c r="AUQ63" s="106"/>
      <c r="AUR63" s="106"/>
      <c r="AUS63" s="106"/>
      <c r="AUT63" s="106"/>
      <c r="AUU63" s="106"/>
      <c r="AUV63" s="106"/>
      <c r="AUW63" s="106"/>
      <c r="AUX63" s="106"/>
      <c r="AUY63" s="106"/>
      <c r="AUZ63" s="106"/>
      <c r="AVA63" s="106"/>
      <c r="AVB63" s="106"/>
      <c r="AVC63" s="106"/>
      <c r="AVD63" s="106"/>
      <c r="AVE63" s="106"/>
      <c r="AVF63" s="106"/>
      <c r="AVG63" s="106"/>
      <c r="AVH63" s="106"/>
      <c r="AVI63" s="106"/>
      <c r="AVJ63" s="106"/>
      <c r="AVK63" s="106"/>
      <c r="AVL63" s="106"/>
      <c r="AVM63" s="106"/>
      <c r="AVN63" s="106"/>
      <c r="AVO63" s="106"/>
      <c r="AVP63" s="106"/>
      <c r="AVQ63" s="106"/>
      <c r="AVR63" s="106"/>
      <c r="AVS63" s="106"/>
      <c r="AVT63" s="106"/>
      <c r="AVU63" s="106"/>
      <c r="AVV63" s="106"/>
      <c r="AVW63" s="106"/>
      <c r="AVX63" s="106"/>
      <c r="AVY63" s="106"/>
      <c r="AVZ63" s="106"/>
      <c r="AWA63" s="106"/>
      <c r="AWB63" s="106"/>
      <c r="AWC63" s="106"/>
      <c r="AWD63" s="106"/>
      <c r="AWE63" s="106"/>
      <c r="AWF63" s="106"/>
      <c r="AWG63" s="106"/>
      <c r="AWH63" s="106"/>
      <c r="AWI63" s="106"/>
      <c r="AWJ63" s="106"/>
      <c r="AWK63" s="106"/>
      <c r="AWL63" s="106"/>
      <c r="AWM63" s="106"/>
      <c r="AWN63" s="106"/>
      <c r="AWO63" s="106"/>
      <c r="AWP63" s="106"/>
      <c r="AWQ63" s="106"/>
      <c r="AWR63" s="106"/>
      <c r="AWS63" s="106"/>
      <c r="AWT63" s="106"/>
      <c r="AWU63" s="106"/>
      <c r="AWV63" s="106"/>
      <c r="AWW63" s="106"/>
      <c r="AWX63" s="106"/>
      <c r="AWY63" s="106"/>
      <c r="AWZ63" s="106"/>
      <c r="AXA63" s="106"/>
      <c r="AXB63" s="106"/>
      <c r="AXC63" s="106"/>
      <c r="AXD63" s="106"/>
      <c r="AXE63" s="106"/>
      <c r="AXF63" s="106"/>
      <c r="AXG63" s="106"/>
      <c r="AXH63" s="106"/>
      <c r="AXI63" s="106"/>
      <c r="AXJ63" s="106"/>
      <c r="AXK63" s="106"/>
      <c r="AXL63" s="106"/>
      <c r="AXM63" s="106"/>
      <c r="AXN63" s="106"/>
      <c r="AXO63" s="106"/>
      <c r="AXP63" s="106"/>
      <c r="AXQ63" s="106"/>
      <c r="AXR63" s="106"/>
      <c r="AXS63" s="106"/>
      <c r="AXT63" s="106"/>
      <c r="AXU63" s="106"/>
      <c r="AXV63" s="106"/>
      <c r="AXW63" s="106"/>
      <c r="AXX63" s="106"/>
      <c r="AXY63" s="106"/>
      <c r="AXZ63" s="106"/>
      <c r="AYA63" s="106"/>
      <c r="AYB63" s="106"/>
      <c r="AYC63" s="106"/>
      <c r="AYD63" s="106"/>
      <c r="AYE63" s="106"/>
      <c r="AYF63" s="106"/>
      <c r="AYG63" s="106"/>
      <c r="AYH63" s="106"/>
      <c r="AYI63" s="106"/>
      <c r="AYJ63" s="106"/>
      <c r="AYK63" s="106"/>
      <c r="AYL63" s="106"/>
      <c r="AYM63" s="106"/>
      <c r="AYN63" s="106"/>
      <c r="AYO63" s="106"/>
      <c r="AYP63" s="106"/>
      <c r="AYQ63" s="106"/>
      <c r="AYR63" s="106"/>
      <c r="AYS63" s="106"/>
      <c r="AYT63" s="106"/>
      <c r="AYU63" s="106"/>
      <c r="AYV63" s="106"/>
      <c r="AYW63" s="106"/>
      <c r="AYX63" s="106"/>
      <c r="AYY63" s="106"/>
      <c r="AYZ63" s="106"/>
      <c r="AZA63" s="106"/>
      <c r="AZB63" s="106"/>
      <c r="AZC63" s="106"/>
      <c r="AZD63" s="106"/>
      <c r="AZE63" s="106"/>
      <c r="AZF63" s="106"/>
      <c r="AZG63" s="106"/>
      <c r="AZH63" s="106"/>
      <c r="AZI63" s="106"/>
      <c r="AZJ63" s="106"/>
      <c r="AZK63" s="106"/>
      <c r="AZL63" s="106"/>
      <c r="AZM63" s="106"/>
      <c r="AZN63" s="106"/>
      <c r="AZO63" s="106"/>
      <c r="AZP63" s="106"/>
      <c r="AZQ63" s="106"/>
      <c r="AZR63" s="106"/>
      <c r="AZS63" s="106"/>
      <c r="AZT63" s="106"/>
      <c r="AZU63" s="106"/>
      <c r="AZV63" s="106"/>
      <c r="AZW63" s="106"/>
      <c r="AZX63" s="106"/>
      <c r="AZY63" s="106"/>
      <c r="AZZ63" s="106"/>
      <c r="BAA63" s="106"/>
      <c r="BAB63" s="106"/>
      <c r="BAC63" s="106"/>
      <c r="BAD63" s="106"/>
      <c r="BAE63" s="106"/>
      <c r="BAF63" s="106"/>
      <c r="BAG63" s="106"/>
      <c r="BAH63" s="106"/>
      <c r="BAI63" s="106"/>
      <c r="BAJ63" s="106"/>
      <c r="BAK63" s="106"/>
      <c r="BAL63" s="106"/>
      <c r="BAM63" s="106"/>
      <c r="BAN63" s="106"/>
      <c r="BAO63" s="106"/>
      <c r="BAP63" s="106"/>
      <c r="BAQ63" s="106"/>
      <c r="BAR63" s="106"/>
      <c r="BAS63" s="106"/>
      <c r="BAT63" s="106"/>
      <c r="BAU63" s="106"/>
      <c r="BAV63" s="106"/>
      <c r="BAW63" s="106"/>
      <c r="BAX63" s="106"/>
      <c r="BAY63" s="106"/>
      <c r="BAZ63" s="106"/>
      <c r="BBA63" s="106"/>
      <c r="BBB63" s="106"/>
      <c r="BBC63" s="106"/>
      <c r="BBD63" s="106"/>
      <c r="BBE63" s="106"/>
      <c r="BBF63" s="106"/>
      <c r="BBG63" s="106"/>
      <c r="BBH63" s="106"/>
      <c r="BBI63" s="106"/>
      <c r="BBJ63" s="106"/>
      <c r="BBK63" s="106"/>
      <c r="BBL63" s="106"/>
      <c r="BBM63" s="106"/>
      <c r="BBN63" s="106"/>
      <c r="BBO63" s="106"/>
      <c r="BBP63" s="106"/>
      <c r="BBQ63" s="106"/>
      <c r="BBR63" s="106"/>
      <c r="BBS63" s="106"/>
      <c r="BBT63" s="106"/>
      <c r="BBU63" s="106"/>
      <c r="BBV63" s="106"/>
      <c r="BBW63" s="106"/>
      <c r="BBX63" s="106"/>
      <c r="BBY63" s="106"/>
      <c r="BBZ63" s="106"/>
      <c r="BCA63" s="106"/>
      <c r="BCB63" s="106"/>
      <c r="BCC63" s="106"/>
      <c r="BCD63" s="106"/>
      <c r="BCE63" s="106"/>
      <c r="BCF63" s="106"/>
      <c r="BCG63" s="106"/>
      <c r="BCH63" s="106"/>
      <c r="BCI63" s="106"/>
      <c r="BCJ63" s="106"/>
      <c r="BCK63" s="106"/>
      <c r="BCL63" s="106"/>
      <c r="BCM63" s="106"/>
      <c r="BCN63" s="106"/>
      <c r="BCO63" s="106"/>
      <c r="BCP63" s="106"/>
      <c r="BCQ63" s="106"/>
      <c r="BCR63" s="106"/>
      <c r="BCS63" s="106"/>
      <c r="BCT63" s="106"/>
      <c r="BCU63" s="106"/>
      <c r="BCV63" s="106"/>
      <c r="BCW63" s="106"/>
      <c r="BCX63" s="106"/>
      <c r="BCY63" s="106"/>
      <c r="BCZ63" s="106"/>
      <c r="BDA63" s="106"/>
      <c r="BDB63" s="106"/>
      <c r="BDC63" s="106"/>
      <c r="BDD63" s="106"/>
      <c r="BDE63" s="106"/>
      <c r="BDF63" s="106"/>
      <c r="BDG63" s="106"/>
      <c r="BDH63" s="106"/>
      <c r="BDI63" s="106"/>
      <c r="BDJ63" s="106"/>
      <c r="BDK63" s="106"/>
      <c r="BDL63" s="106"/>
      <c r="BDM63" s="106"/>
      <c r="BDN63" s="106"/>
      <c r="BDO63" s="106"/>
      <c r="BDP63" s="106"/>
      <c r="BDQ63" s="106"/>
      <c r="BDR63" s="106"/>
      <c r="BDS63" s="106"/>
      <c r="BDT63" s="106"/>
      <c r="BDU63" s="106"/>
      <c r="BDV63" s="106"/>
      <c r="BDW63" s="106"/>
      <c r="BDX63" s="106"/>
      <c r="BDY63" s="106"/>
      <c r="BDZ63" s="106"/>
      <c r="BEA63" s="106"/>
      <c r="BEB63" s="106"/>
      <c r="BEC63" s="106"/>
      <c r="BED63" s="106"/>
      <c r="BEE63" s="106"/>
      <c r="BEF63" s="106"/>
      <c r="BEG63" s="106"/>
      <c r="BEH63" s="106"/>
      <c r="BEI63" s="106"/>
      <c r="BEJ63" s="106"/>
      <c r="BEK63" s="106"/>
      <c r="BEL63" s="106"/>
      <c r="BEM63" s="106"/>
      <c r="BEN63" s="106"/>
    </row>
    <row r="64" spans="1:1496" s="166" customFormat="1" ht="45" customHeight="1" x14ac:dyDescent="0.2">
      <c r="A64" s="165" t="s">
        <v>382</v>
      </c>
      <c r="B64" s="162" t="s">
        <v>381</v>
      </c>
      <c r="C64" s="162" t="s">
        <v>440</v>
      </c>
      <c r="D64" s="162" t="s">
        <v>379</v>
      </c>
      <c r="E64" s="164" t="s">
        <v>422</v>
      </c>
      <c r="F64" s="162" t="s">
        <v>117</v>
      </c>
      <c r="G64" s="162" t="s">
        <v>377</v>
      </c>
      <c r="H64" s="163">
        <v>2020</v>
      </c>
      <c r="I64" s="162" t="s">
        <v>376</v>
      </c>
      <c r="J64" s="161">
        <v>8</v>
      </c>
      <c r="K64" s="160">
        <v>400</v>
      </c>
      <c r="L64" s="161">
        <v>5</v>
      </c>
      <c r="M64" s="160">
        <v>250</v>
      </c>
      <c r="N64" s="139" t="s">
        <v>28</v>
      </c>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c r="DA64" s="106"/>
      <c r="DB64" s="106"/>
      <c r="DC64" s="106"/>
      <c r="DD64" s="106"/>
      <c r="DE64" s="106"/>
      <c r="DF64" s="106"/>
      <c r="DG64" s="106"/>
      <c r="DH64" s="106"/>
      <c r="DI64" s="106"/>
      <c r="DJ64" s="106"/>
      <c r="DK64" s="106"/>
      <c r="DL64" s="106"/>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06"/>
      <c r="EI64" s="106"/>
      <c r="EJ64" s="106"/>
      <c r="EK64" s="106"/>
      <c r="EL64" s="106"/>
      <c r="EM64" s="106"/>
      <c r="EN64" s="106"/>
      <c r="EO64" s="106"/>
      <c r="EP64" s="106"/>
      <c r="EQ64" s="106"/>
      <c r="ER64" s="106"/>
      <c r="ES64" s="106"/>
      <c r="ET64" s="106"/>
      <c r="EU64" s="106"/>
      <c r="EV64" s="106"/>
      <c r="EW64" s="106"/>
      <c r="EX64" s="106"/>
      <c r="EY64" s="106"/>
      <c r="EZ64" s="106"/>
      <c r="FA64" s="106"/>
      <c r="FB64" s="106"/>
      <c r="FC64" s="106"/>
      <c r="FD64" s="106"/>
      <c r="FE64" s="106"/>
      <c r="FF64" s="106"/>
      <c r="FG64" s="106"/>
      <c r="FH64" s="106"/>
      <c r="FI64" s="106"/>
      <c r="FJ64" s="106"/>
      <c r="FK64" s="106"/>
      <c r="FL64" s="106"/>
      <c r="FM64" s="106"/>
      <c r="FN64" s="106"/>
      <c r="FO64" s="106"/>
      <c r="FP64" s="106"/>
      <c r="FQ64" s="106"/>
      <c r="FR64" s="106"/>
      <c r="FS64" s="106"/>
      <c r="FT64" s="106"/>
      <c r="FU64" s="106"/>
      <c r="FV64" s="106"/>
      <c r="FW64" s="106"/>
      <c r="FX64" s="106"/>
      <c r="FY64" s="106"/>
      <c r="FZ64" s="106"/>
      <c r="GA64" s="106"/>
      <c r="GB64" s="106"/>
      <c r="GC64" s="106"/>
      <c r="GD64" s="106"/>
      <c r="GE64" s="106"/>
      <c r="GF64" s="106"/>
      <c r="GG64" s="106"/>
      <c r="GH64" s="106"/>
      <c r="GI64" s="106"/>
      <c r="GJ64" s="106"/>
      <c r="GK64" s="106"/>
      <c r="GL64" s="106"/>
      <c r="GM64" s="106"/>
      <c r="GN64" s="106"/>
      <c r="GO64" s="106"/>
      <c r="GP64" s="106"/>
      <c r="GQ64" s="106"/>
      <c r="GR64" s="106"/>
      <c r="GS64" s="106"/>
      <c r="GT64" s="106"/>
      <c r="GU64" s="106"/>
      <c r="GV64" s="106"/>
      <c r="GW64" s="106"/>
      <c r="GX64" s="106"/>
      <c r="GY64" s="106"/>
      <c r="GZ64" s="106"/>
      <c r="HA64" s="106"/>
      <c r="HB64" s="106"/>
      <c r="HC64" s="106"/>
      <c r="HD64" s="106"/>
      <c r="HE64" s="106"/>
      <c r="HF64" s="106"/>
      <c r="HG64" s="106"/>
      <c r="HH64" s="106"/>
      <c r="HI64" s="106"/>
      <c r="HJ64" s="106"/>
      <c r="HK64" s="106"/>
      <c r="HL64" s="106"/>
      <c r="HM64" s="106"/>
      <c r="HN64" s="106"/>
      <c r="HO64" s="106"/>
      <c r="HP64" s="106"/>
      <c r="HQ64" s="106"/>
      <c r="HR64" s="106"/>
      <c r="HS64" s="106"/>
      <c r="HT64" s="106"/>
      <c r="HU64" s="106"/>
      <c r="HV64" s="106"/>
      <c r="HW64" s="106"/>
      <c r="HX64" s="106"/>
      <c r="HY64" s="106"/>
      <c r="HZ64" s="106"/>
      <c r="IA64" s="106"/>
      <c r="IB64" s="106"/>
      <c r="IC64" s="106"/>
      <c r="ID64" s="106"/>
      <c r="IE64" s="106"/>
      <c r="IF64" s="106"/>
      <c r="IG64" s="106"/>
      <c r="IH64" s="106"/>
      <c r="II64" s="106"/>
      <c r="IJ64" s="106"/>
      <c r="IK64" s="106"/>
      <c r="IL64" s="106"/>
      <c r="IM64" s="106"/>
      <c r="IN64" s="106"/>
      <c r="IO64" s="106"/>
      <c r="IP64" s="106"/>
      <c r="IQ64" s="106"/>
      <c r="IR64" s="106"/>
      <c r="IS64" s="106"/>
      <c r="IT64" s="106"/>
      <c r="IU64" s="106"/>
      <c r="IV64" s="106"/>
      <c r="IW64" s="106"/>
      <c r="IX64" s="106"/>
      <c r="IY64" s="106"/>
      <c r="IZ64" s="106"/>
      <c r="JA64" s="106"/>
      <c r="JB64" s="106"/>
      <c r="JC64" s="106"/>
      <c r="JD64" s="106"/>
      <c r="JE64" s="106"/>
      <c r="JF64" s="106"/>
      <c r="JG64" s="106"/>
      <c r="JH64" s="106"/>
      <c r="JI64" s="106"/>
      <c r="JJ64" s="106"/>
      <c r="JK64" s="106"/>
      <c r="JL64" s="106"/>
      <c r="JM64" s="106"/>
      <c r="JN64" s="106"/>
      <c r="JO64" s="106"/>
      <c r="JP64" s="106"/>
      <c r="JQ64" s="106"/>
      <c r="JR64" s="106"/>
      <c r="JS64" s="106"/>
      <c r="JT64" s="106"/>
      <c r="JU64" s="106"/>
      <c r="JV64" s="106"/>
      <c r="JW64" s="106"/>
      <c r="JX64" s="106"/>
      <c r="JY64" s="106"/>
      <c r="JZ64" s="106"/>
      <c r="KA64" s="106"/>
      <c r="KB64" s="106"/>
      <c r="KC64" s="106"/>
      <c r="KD64" s="106"/>
      <c r="KE64" s="106"/>
      <c r="KF64" s="106"/>
      <c r="KG64" s="106"/>
      <c r="KH64" s="106"/>
      <c r="KI64" s="106"/>
      <c r="KJ64" s="106"/>
      <c r="KK64" s="106"/>
      <c r="KL64" s="106"/>
      <c r="KM64" s="106"/>
      <c r="KN64" s="106"/>
      <c r="KO64" s="106"/>
      <c r="KP64" s="106"/>
      <c r="KQ64" s="106"/>
      <c r="KR64" s="106"/>
      <c r="KS64" s="106"/>
      <c r="KT64" s="106"/>
      <c r="KU64" s="106"/>
      <c r="KV64" s="106"/>
      <c r="KW64" s="106"/>
      <c r="KX64" s="106"/>
      <c r="KY64" s="106"/>
      <c r="KZ64" s="106"/>
      <c r="LA64" s="106"/>
      <c r="LB64" s="106"/>
      <c r="LC64" s="106"/>
      <c r="LD64" s="106"/>
      <c r="LE64" s="106"/>
      <c r="LF64" s="106"/>
      <c r="LG64" s="106"/>
      <c r="LH64" s="106"/>
      <c r="LI64" s="106"/>
      <c r="LJ64" s="106"/>
      <c r="LK64" s="106"/>
      <c r="LL64" s="106"/>
      <c r="LM64" s="106"/>
      <c r="LN64" s="106"/>
      <c r="LO64" s="106"/>
      <c r="LP64" s="106"/>
      <c r="LQ64" s="106"/>
      <c r="LR64" s="106"/>
      <c r="LS64" s="106"/>
      <c r="LT64" s="106"/>
      <c r="LU64" s="106"/>
      <c r="LV64" s="106"/>
      <c r="LW64" s="106"/>
      <c r="LX64" s="106"/>
      <c r="LY64" s="106"/>
      <c r="LZ64" s="106"/>
      <c r="MA64" s="106"/>
      <c r="MB64" s="106"/>
      <c r="MC64" s="106"/>
      <c r="MD64" s="106"/>
      <c r="ME64" s="106"/>
      <c r="MF64" s="106"/>
      <c r="MG64" s="106"/>
      <c r="MH64" s="106"/>
      <c r="MI64" s="106"/>
      <c r="MJ64" s="106"/>
      <c r="MK64" s="106"/>
      <c r="ML64" s="106"/>
      <c r="MM64" s="106"/>
      <c r="MN64" s="106"/>
      <c r="MO64" s="106"/>
      <c r="MP64" s="106"/>
      <c r="MQ64" s="106"/>
      <c r="MR64" s="106"/>
      <c r="MS64" s="106"/>
      <c r="MT64" s="106"/>
      <c r="MU64" s="106"/>
      <c r="MV64" s="106"/>
      <c r="MW64" s="106"/>
      <c r="MX64" s="106"/>
      <c r="MY64" s="106"/>
      <c r="MZ64" s="106"/>
      <c r="NA64" s="106"/>
      <c r="NB64" s="106"/>
      <c r="NC64" s="106"/>
      <c r="ND64" s="106"/>
      <c r="NE64" s="106"/>
      <c r="NF64" s="106"/>
      <c r="NG64" s="106"/>
      <c r="NH64" s="106"/>
      <c r="NI64" s="106"/>
      <c r="NJ64" s="106"/>
      <c r="NK64" s="106"/>
      <c r="NL64" s="106"/>
      <c r="NM64" s="106"/>
      <c r="NN64" s="106"/>
      <c r="NO64" s="106"/>
      <c r="NP64" s="106"/>
      <c r="NQ64" s="106"/>
      <c r="NR64" s="106"/>
      <c r="NS64" s="106"/>
      <c r="NT64" s="106"/>
      <c r="NU64" s="106"/>
      <c r="NV64" s="106"/>
      <c r="NW64" s="106"/>
      <c r="NX64" s="106"/>
      <c r="NY64" s="106"/>
      <c r="NZ64" s="106"/>
      <c r="OA64" s="106"/>
      <c r="OB64" s="106"/>
      <c r="OC64" s="106"/>
      <c r="OD64" s="106"/>
      <c r="OE64" s="106"/>
      <c r="OF64" s="106"/>
      <c r="OG64" s="106"/>
      <c r="OH64" s="106"/>
      <c r="OI64" s="106"/>
      <c r="OJ64" s="106"/>
      <c r="OK64" s="106"/>
      <c r="OL64" s="106"/>
      <c r="OM64" s="106"/>
      <c r="ON64" s="106"/>
      <c r="OO64" s="106"/>
      <c r="OP64" s="106"/>
      <c r="OQ64" s="106"/>
      <c r="OR64" s="106"/>
      <c r="OS64" s="106"/>
      <c r="OT64" s="106"/>
      <c r="OU64" s="106"/>
      <c r="OV64" s="106"/>
      <c r="OW64" s="106"/>
      <c r="OX64" s="106"/>
      <c r="OY64" s="106"/>
      <c r="OZ64" s="106"/>
      <c r="PA64" s="106"/>
      <c r="PB64" s="106"/>
      <c r="PC64" s="106"/>
      <c r="PD64" s="106"/>
      <c r="PE64" s="106"/>
      <c r="PF64" s="106"/>
      <c r="PG64" s="106"/>
      <c r="PH64" s="106"/>
      <c r="PI64" s="106"/>
      <c r="PJ64" s="106"/>
      <c r="PK64" s="106"/>
      <c r="PL64" s="106"/>
      <c r="PM64" s="106"/>
      <c r="PN64" s="106"/>
      <c r="PO64" s="106"/>
      <c r="PP64" s="106"/>
      <c r="PQ64" s="106"/>
      <c r="PR64" s="106"/>
      <c r="PS64" s="106"/>
      <c r="PT64" s="106"/>
      <c r="PU64" s="106"/>
      <c r="PV64" s="106"/>
      <c r="PW64" s="106"/>
      <c r="PX64" s="106"/>
      <c r="PY64" s="106"/>
      <c r="PZ64" s="106"/>
      <c r="QA64" s="106"/>
      <c r="QB64" s="106"/>
      <c r="QC64" s="106"/>
      <c r="QD64" s="106"/>
      <c r="QE64" s="106"/>
      <c r="QF64" s="106"/>
      <c r="QG64" s="106"/>
      <c r="QH64" s="106"/>
      <c r="QI64" s="106"/>
      <c r="QJ64" s="106"/>
      <c r="QK64" s="106"/>
      <c r="QL64" s="106"/>
      <c r="QM64" s="106"/>
      <c r="QN64" s="106"/>
      <c r="QO64" s="106"/>
      <c r="QP64" s="106"/>
      <c r="QQ64" s="106"/>
      <c r="QR64" s="106"/>
      <c r="QS64" s="106"/>
      <c r="QT64" s="106"/>
      <c r="QU64" s="106"/>
      <c r="QV64" s="106"/>
      <c r="QW64" s="106"/>
      <c r="QX64" s="106"/>
      <c r="QY64" s="106"/>
      <c r="QZ64" s="106"/>
      <c r="RA64" s="106"/>
      <c r="RB64" s="106"/>
      <c r="RC64" s="106"/>
      <c r="RD64" s="106"/>
      <c r="RE64" s="106"/>
      <c r="RF64" s="106"/>
      <c r="RG64" s="106"/>
      <c r="RH64" s="106"/>
      <c r="RI64" s="106"/>
      <c r="RJ64" s="106"/>
      <c r="RK64" s="106"/>
      <c r="RL64" s="106"/>
      <c r="RM64" s="106"/>
      <c r="RN64" s="106"/>
      <c r="RO64" s="106"/>
      <c r="RP64" s="106"/>
      <c r="RQ64" s="106"/>
      <c r="RR64" s="106"/>
      <c r="RS64" s="106"/>
      <c r="RT64" s="106"/>
      <c r="RU64" s="106"/>
      <c r="RV64" s="106"/>
      <c r="RW64" s="106"/>
      <c r="RX64" s="106"/>
      <c r="RY64" s="106"/>
      <c r="RZ64" s="106"/>
      <c r="SA64" s="106"/>
      <c r="SB64" s="106"/>
      <c r="SC64" s="106"/>
      <c r="SD64" s="106"/>
      <c r="SE64" s="106"/>
      <c r="SF64" s="106"/>
      <c r="SG64" s="106"/>
      <c r="SH64" s="106"/>
      <c r="SI64" s="106"/>
      <c r="SJ64" s="106"/>
      <c r="SK64" s="106"/>
      <c r="SL64" s="106"/>
      <c r="SM64" s="106"/>
      <c r="SN64" s="106"/>
      <c r="SO64" s="106"/>
      <c r="SP64" s="106"/>
      <c r="SQ64" s="106"/>
      <c r="SR64" s="106"/>
      <c r="SS64" s="106"/>
      <c r="ST64" s="106"/>
      <c r="SU64" s="106"/>
      <c r="SV64" s="106"/>
      <c r="SW64" s="106"/>
      <c r="SX64" s="106"/>
      <c r="SY64" s="106"/>
      <c r="SZ64" s="106"/>
      <c r="TA64" s="106"/>
      <c r="TB64" s="106"/>
      <c r="TC64" s="106"/>
      <c r="TD64" s="106"/>
      <c r="TE64" s="106"/>
      <c r="TF64" s="106"/>
      <c r="TG64" s="106"/>
      <c r="TH64" s="106"/>
      <c r="TI64" s="106"/>
      <c r="TJ64" s="106"/>
      <c r="TK64" s="106"/>
      <c r="TL64" s="106"/>
      <c r="TM64" s="106"/>
      <c r="TN64" s="106"/>
      <c r="TO64" s="106"/>
      <c r="TP64" s="106"/>
      <c r="TQ64" s="106"/>
      <c r="TR64" s="106"/>
      <c r="TS64" s="106"/>
      <c r="TT64" s="106"/>
      <c r="TU64" s="106"/>
      <c r="TV64" s="106"/>
      <c r="TW64" s="106"/>
      <c r="TX64" s="106"/>
      <c r="TY64" s="106"/>
      <c r="TZ64" s="106"/>
      <c r="UA64" s="106"/>
      <c r="UB64" s="106"/>
      <c r="UC64" s="106"/>
      <c r="UD64" s="106"/>
      <c r="UE64" s="106"/>
      <c r="UF64" s="106"/>
      <c r="UG64" s="106"/>
      <c r="UH64" s="106"/>
      <c r="UI64" s="106"/>
      <c r="UJ64" s="106"/>
      <c r="UK64" s="106"/>
      <c r="UL64" s="106"/>
      <c r="UM64" s="106"/>
      <c r="UN64" s="106"/>
      <c r="UO64" s="106"/>
      <c r="UP64" s="106"/>
      <c r="UQ64" s="106"/>
      <c r="UR64" s="106"/>
      <c r="US64" s="106"/>
      <c r="UT64" s="106"/>
      <c r="UU64" s="106"/>
      <c r="UV64" s="106"/>
      <c r="UW64" s="106"/>
      <c r="UX64" s="106"/>
      <c r="UY64" s="106"/>
      <c r="UZ64" s="106"/>
      <c r="VA64" s="106"/>
      <c r="VB64" s="106"/>
      <c r="VC64" s="106"/>
      <c r="VD64" s="106"/>
      <c r="VE64" s="106"/>
      <c r="VF64" s="106"/>
      <c r="VG64" s="106"/>
      <c r="VH64" s="106"/>
      <c r="VI64" s="106"/>
      <c r="VJ64" s="106"/>
      <c r="VK64" s="106"/>
      <c r="VL64" s="106"/>
      <c r="VM64" s="106"/>
      <c r="VN64" s="106"/>
      <c r="VO64" s="106"/>
      <c r="VP64" s="106"/>
      <c r="VQ64" s="106"/>
      <c r="VR64" s="106"/>
      <c r="VS64" s="106"/>
      <c r="VT64" s="106"/>
      <c r="VU64" s="106"/>
      <c r="VV64" s="106"/>
      <c r="VW64" s="106"/>
      <c r="VX64" s="106"/>
      <c r="VY64" s="106"/>
      <c r="VZ64" s="106"/>
      <c r="WA64" s="106"/>
      <c r="WB64" s="106"/>
      <c r="WC64" s="106"/>
      <c r="WD64" s="106"/>
      <c r="WE64" s="106"/>
      <c r="WF64" s="106"/>
      <c r="WG64" s="106"/>
      <c r="WH64" s="106"/>
      <c r="WI64" s="106"/>
      <c r="WJ64" s="106"/>
      <c r="WK64" s="106"/>
      <c r="WL64" s="106"/>
      <c r="WM64" s="106"/>
      <c r="WN64" s="106"/>
      <c r="WO64" s="106"/>
      <c r="WP64" s="106"/>
      <c r="WQ64" s="106"/>
      <c r="WR64" s="106"/>
      <c r="WS64" s="106"/>
      <c r="WT64" s="106"/>
      <c r="WU64" s="106"/>
      <c r="WV64" s="106"/>
      <c r="WW64" s="106"/>
      <c r="WX64" s="106"/>
      <c r="WY64" s="106"/>
      <c r="WZ64" s="106"/>
      <c r="XA64" s="106"/>
      <c r="XB64" s="106"/>
      <c r="XC64" s="106"/>
      <c r="XD64" s="106"/>
      <c r="XE64" s="106"/>
      <c r="XF64" s="106"/>
      <c r="XG64" s="106"/>
      <c r="XH64" s="106"/>
      <c r="XI64" s="106"/>
      <c r="XJ64" s="106"/>
      <c r="XK64" s="106"/>
      <c r="XL64" s="106"/>
      <c r="XM64" s="106"/>
      <c r="XN64" s="106"/>
      <c r="XO64" s="106"/>
      <c r="XP64" s="106"/>
      <c r="XQ64" s="106"/>
      <c r="XR64" s="106"/>
      <c r="XS64" s="106"/>
      <c r="XT64" s="106"/>
      <c r="XU64" s="106"/>
      <c r="XV64" s="106"/>
      <c r="XW64" s="106"/>
      <c r="XX64" s="106"/>
      <c r="XY64" s="106"/>
      <c r="XZ64" s="106"/>
      <c r="YA64" s="106"/>
      <c r="YB64" s="106"/>
      <c r="YC64" s="106"/>
      <c r="YD64" s="106"/>
      <c r="YE64" s="106"/>
      <c r="YF64" s="106"/>
      <c r="YG64" s="106"/>
      <c r="YH64" s="106"/>
      <c r="YI64" s="106"/>
      <c r="YJ64" s="106"/>
      <c r="YK64" s="106"/>
      <c r="YL64" s="106"/>
      <c r="YM64" s="106"/>
      <c r="YN64" s="106"/>
      <c r="YO64" s="106"/>
      <c r="YP64" s="106"/>
      <c r="YQ64" s="106"/>
      <c r="YR64" s="106"/>
      <c r="YS64" s="106"/>
      <c r="YT64" s="106"/>
      <c r="YU64" s="106"/>
      <c r="YV64" s="106"/>
      <c r="YW64" s="106"/>
      <c r="YX64" s="106"/>
      <c r="YY64" s="106"/>
      <c r="YZ64" s="106"/>
      <c r="ZA64" s="106"/>
      <c r="ZB64" s="106"/>
      <c r="ZC64" s="106"/>
      <c r="ZD64" s="106"/>
      <c r="ZE64" s="106"/>
      <c r="ZF64" s="106"/>
      <c r="ZG64" s="106"/>
      <c r="ZH64" s="106"/>
      <c r="ZI64" s="106"/>
      <c r="ZJ64" s="106"/>
      <c r="ZK64" s="106"/>
      <c r="ZL64" s="106"/>
      <c r="ZM64" s="106"/>
      <c r="ZN64" s="106"/>
      <c r="ZO64" s="106"/>
      <c r="ZP64" s="106"/>
      <c r="ZQ64" s="106"/>
      <c r="ZR64" s="106"/>
      <c r="ZS64" s="106"/>
      <c r="ZT64" s="106"/>
      <c r="ZU64" s="106"/>
      <c r="ZV64" s="106"/>
      <c r="ZW64" s="106"/>
      <c r="ZX64" s="106"/>
      <c r="ZY64" s="106"/>
      <c r="ZZ64" s="106"/>
      <c r="AAA64" s="106"/>
      <c r="AAB64" s="106"/>
      <c r="AAC64" s="106"/>
      <c r="AAD64" s="106"/>
      <c r="AAE64" s="106"/>
      <c r="AAF64" s="106"/>
      <c r="AAG64" s="106"/>
      <c r="AAH64" s="106"/>
      <c r="AAI64" s="106"/>
      <c r="AAJ64" s="106"/>
      <c r="AAK64" s="106"/>
      <c r="AAL64" s="106"/>
      <c r="AAM64" s="106"/>
      <c r="AAN64" s="106"/>
      <c r="AAO64" s="106"/>
      <c r="AAP64" s="106"/>
      <c r="AAQ64" s="106"/>
      <c r="AAR64" s="106"/>
      <c r="AAS64" s="106"/>
      <c r="AAT64" s="106"/>
      <c r="AAU64" s="106"/>
      <c r="AAV64" s="106"/>
      <c r="AAW64" s="106"/>
      <c r="AAX64" s="106"/>
      <c r="AAY64" s="106"/>
      <c r="AAZ64" s="106"/>
      <c r="ABA64" s="106"/>
      <c r="ABB64" s="106"/>
      <c r="ABC64" s="106"/>
      <c r="ABD64" s="106"/>
      <c r="ABE64" s="106"/>
      <c r="ABF64" s="106"/>
      <c r="ABG64" s="106"/>
      <c r="ABH64" s="106"/>
      <c r="ABI64" s="106"/>
      <c r="ABJ64" s="106"/>
      <c r="ABK64" s="106"/>
      <c r="ABL64" s="106"/>
      <c r="ABM64" s="106"/>
      <c r="ABN64" s="106"/>
      <c r="ABO64" s="106"/>
      <c r="ABP64" s="106"/>
      <c r="ABQ64" s="106"/>
      <c r="ABR64" s="106"/>
      <c r="ABS64" s="106"/>
      <c r="ABT64" s="106"/>
      <c r="ABU64" s="106"/>
      <c r="ABV64" s="106"/>
      <c r="ABW64" s="106"/>
      <c r="ABX64" s="106"/>
      <c r="ABY64" s="106"/>
      <c r="ABZ64" s="106"/>
      <c r="ACA64" s="106"/>
      <c r="ACB64" s="106"/>
      <c r="ACC64" s="106"/>
      <c r="ACD64" s="106"/>
      <c r="ACE64" s="106"/>
      <c r="ACF64" s="106"/>
      <c r="ACG64" s="106"/>
      <c r="ACH64" s="106"/>
      <c r="ACI64" s="106"/>
      <c r="ACJ64" s="106"/>
      <c r="ACK64" s="106"/>
      <c r="ACL64" s="106"/>
      <c r="ACM64" s="106"/>
      <c r="ACN64" s="106"/>
      <c r="ACO64" s="106"/>
      <c r="ACP64" s="106"/>
      <c r="ACQ64" s="106"/>
      <c r="ACR64" s="106"/>
      <c r="ACS64" s="106"/>
      <c r="ACT64" s="106"/>
      <c r="ACU64" s="106"/>
      <c r="ACV64" s="106"/>
      <c r="ACW64" s="106"/>
      <c r="ACX64" s="106"/>
      <c r="ACY64" s="106"/>
      <c r="ACZ64" s="106"/>
      <c r="ADA64" s="106"/>
      <c r="ADB64" s="106"/>
      <c r="ADC64" s="106"/>
      <c r="ADD64" s="106"/>
      <c r="ADE64" s="106"/>
      <c r="ADF64" s="106"/>
      <c r="ADG64" s="106"/>
      <c r="ADH64" s="106"/>
      <c r="ADI64" s="106"/>
      <c r="ADJ64" s="106"/>
      <c r="ADK64" s="106"/>
      <c r="ADL64" s="106"/>
      <c r="ADM64" s="106"/>
      <c r="ADN64" s="106"/>
      <c r="ADO64" s="106"/>
      <c r="ADP64" s="106"/>
      <c r="ADQ64" s="106"/>
      <c r="ADR64" s="106"/>
      <c r="ADS64" s="106"/>
      <c r="ADT64" s="106"/>
      <c r="ADU64" s="106"/>
      <c r="ADV64" s="106"/>
      <c r="ADW64" s="106"/>
      <c r="ADX64" s="106"/>
      <c r="ADY64" s="106"/>
      <c r="ADZ64" s="106"/>
      <c r="AEA64" s="106"/>
      <c r="AEB64" s="106"/>
      <c r="AEC64" s="106"/>
      <c r="AED64" s="106"/>
      <c r="AEE64" s="106"/>
      <c r="AEF64" s="106"/>
      <c r="AEG64" s="106"/>
      <c r="AEH64" s="106"/>
      <c r="AEI64" s="106"/>
      <c r="AEJ64" s="106"/>
      <c r="AEK64" s="106"/>
      <c r="AEL64" s="106"/>
      <c r="AEM64" s="106"/>
      <c r="AEN64" s="106"/>
      <c r="AEO64" s="106"/>
      <c r="AEP64" s="106"/>
      <c r="AEQ64" s="106"/>
      <c r="AER64" s="106"/>
      <c r="AES64" s="106"/>
      <c r="AET64" s="106"/>
      <c r="AEU64" s="106"/>
      <c r="AEV64" s="106"/>
      <c r="AEW64" s="106"/>
      <c r="AEX64" s="106"/>
      <c r="AEY64" s="106"/>
      <c r="AEZ64" s="106"/>
      <c r="AFA64" s="106"/>
      <c r="AFB64" s="106"/>
      <c r="AFC64" s="106"/>
      <c r="AFD64" s="106"/>
      <c r="AFE64" s="106"/>
      <c r="AFF64" s="106"/>
      <c r="AFG64" s="106"/>
      <c r="AFH64" s="106"/>
      <c r="AFI64" s="106"/>
      <c r="AFJ64" s="106"/>
      <c r="AFK64" s="106"/>
      <c r="AFL64" s="106"/>
      <c r="AFM64" s="106"/>
      <c r="AFN64" s="106"/>
      <c r="AFO64" s="106"/>
      <c r="AFP64" s="106"/>
      <c r="AFQ64" s="106"/>
      <c r="AFR64" s="106"/>
      <c r="AFS64" s="106"/>
      <c r="AFT64" s="106"/>
      <c r="AFU64" s="106"/>
      <c r="AFV64" s="106"/>
      <c r="AFW64" s="106"/>
      <c r="AFX64" s="106"/>
      <c r="AFY64" s="106"/>
      <c r="AFZ64" s="106"/>
      <c r="AGA64" s="106"/>
      <c r="AGB64" s="106"/>
      <c r="AGC64" s="106"/>
      <c r="AGD64" s="106"/>
      <c r="AGE64" s="106"/>
      <c r="AGF64" s="106"/>
      <c r="AGG64" s="106"/>
      <c r="AGH64" s="106"/>
      <c r="AGI64" s="106"/>
      <c r="AGJ64" s="106"/>
      <c r="AGK64" s="106"/>
      <c r="AGL64" s="106"/>
      <c r="AGM64" s="106"/>
      <c r="AGN64" s="106"/>
      <c r="AGO64" s="106"/>
      <c r="AGP64" s="106"/>
      <c r="AGQ64" s="106"/>
      <c r="AGR64" s="106"/>
      <c r="AGS64" s="106"/>
      <c r="AGT64" s="106"/>
      <c r="AGU64" s="106"/>
      <c r="AGV64" s="106"/>
      <c r="AGW64" s="106"/>
      <c r="AGX64" s="106"/>
      <c r="AGY64" s="106"/>
      <c r="AGZ64" s="106"/>
      <c r="AHA64" s="106"/>
      <c r="AHB64" s="106"/>
      <c r="AHC64" s="106"/>
      <c r="AHD64" s="106"/>
      <c r="AHE64" s="106"/>
      <c r="AHF64" s="106"/>
      <c r="AHG64" s="106"/>
      <c r="AHH64" s="106"/>
      <c r="AHI64" s="106"/>
      <c r="AHJ64" s="106"/>
      <c r="AHK64" s="106"/>
      <c r="AHL64" s="106"/>
      <c r="AHM64" s="106"/>
      <c r="AHN64" s="106"/>
      <c r="AHO64" s="106"/>
      <c r="AHP64" s="106"/>
      <c r="AHQ64" s="106"/>
      <c r="AHR64" s="106"/>
      <c r="AHS64" s="106"/>
      <c r="AHT64" s="106"/>
      <c r="AHU64" s="106"/>
      <c r="AHV64" s="106"/>
      <c r="AHW64" s="106"/>
      <c r="AHX64" s="106"/>
      <c r="AHY64" s="106"/>
      <c r="AHZ64" s="106"/>
      <c r="AIA64" s="106"/>
      <c r="AIB64" s="106"/>
      <c r="AIC64" s="106"/>
      <c r="AID64" s="106"/>
      <c r="AIE64" s="106"/>
      <c r="AIF64" s="106"/>
      <c r="AIG64" s="106"/>
      <c r="AIH64" s="106"/>
      <c r="AII64" s="106"/>
      <c r="AIJ64" s="106"/>
      <c r="AIK64" s="106"/>
      <c r="AIL64" s="106"/>
      <c r="AIM64" s="106"/>
      <c r="AIN64" s="106"/>
      <c r="AIO64" s="106"/>
      <c r="AIP64" s="106"/>
      <c r="AIQ64" s="106"/>
      <c r="AIR64" s="106"/>
      <c r="AIS64" s="106"/>
      <c r="AIT64" s="106"/>
      <c r="AIU64" s="106"/>
      <c r="AIV64" s="106"/>
      <c r="AIW64" s="106"/>
      <c r="AIX64" s="106"/>
      <c r="AIY64" s="106"/>
      <c r="AIZ64" s="106"/>
      <c r="AJA64" s="106"/>
      <c r="AJB64" s="106"/>
      <c r="AJC64" s="106"/>
      <c r="AJD64" s="106"/>
      <c r="AJE64" s="106"/>
      <c r="AJF64" s="106"/>
      <c r="AJG64" s="106"/>
      <c r="AJH64" s="106"/>
      <c r="AJI64" s="106"/>
      <c r="AJJ64" s="106"/>
      <c r="AJK64" s="106"/>
      <c r="AJL64" s="106"/>
      <c r="AJM64" s="106"/>
      <c r="AJN64" s="106"/>
      <c r="AJO64" s="106"/>
      <c r="AJP64" s="106"/>
      <c r="AJQ64" s="106"/>
      <c r="AJR64" s="106"/>
      <c r="AJS64" s="106"/>
      <c r="AJT64" s="106"/>
      <c r="AJU64" s="106"/>
      <c r="AJV64" s="106"/>
      <c r="AJW64" s="106"/>
      <c r="AJX64" s="106"/>
      <c r="AJY64" s="106"/>
      <c r="AJZ64" s="106"/>
      <c r="AKA64" s="106"/>
      <c r="AKB64" s="106"/>
      <c r="AKC64" s="106"/>
      <c r="AKD64" s="106"/>
      <c r="AKE64" s="106"/>
      <c r="AKF64" s="106"/>
      <c r="AKG64" s="106"/>
      <c r="AKH64" s="106"/>
      <c r="AKI64" s="106"/>
      <c r="AKJ64" s="106"/>
      <c r="AKK64" s="106"/>
      <c r="AKL64" s="106"/>
      <c r="AKM64" s="106"/>
      <c r="AKN64" s="106"/>
      <c r="AKO64" s="106"/>
      <c r="AKP64" s="106"/>
      <c r="AKQ64" s="106"/>
      <c r="AKR64" s="106"/>
      <c r="AKS64" s="106"/>
      <c r="AKT64" s="106"/>
      <c r="AKU64" s="106"/>
      <c r="AKV64" s="106"/>
      <c r="AKW64" s="106"/>
      <c r="AKX64" s="106"/>
      <c r="AKY64" s="106"/>
      <c r="AKZ64" s="106"/>
      <c r="ALA64" s="106"/>
      <c r="ALB64" s="106"/>
      <c r="ALC64" s="106"/>
      <c r="ALD64" s="106"/>
      <c r="ALE64" s="106"/>
      <c r="ALF64" s="106"/>
      <c r="ALG64" s="106"/>
      <c r="ALH64" s="106"/>
      <c r="ALI64" s="106"/>
      <c r="ALJ64" s="106"/>
      <c r="ALK64" s="106"/>
      <c r="ALL64" s="106"/>
      <c r="ALM64" s="106"/>
      <c r="ALN64" s="106"/>
      <c r="ALO64" s="106"/>
      <c r="ALP64" s="106"/>
      <c r="ALQ64" s="106"/>
      <c r="ALR64" s="106"/>
      <c r="ALS64" s="106"/>
      <c r="ALT64" s="106"/>
      <c r="ALU64" s="106"/>
      <c r="ALV64" s="106"/>
      <c r="ALW64" s="106"/>
      <c r="ALX64" s="106"/>
      <c r="ALY64" s="106"/>
      <c r="ALZ64" s="106"/>
      <c r="AMA64" s="106"/>
      <c r="AMB64" s="106"/>
      <c r="AMC64" s="106"/>
      <c r="AMD64" s="106"/>
      <c r="AME64" s="106"/>
      <c r="AMF64" s="106"/>
      <c r="AMG64" s="106"/>
      <c r="AMH64" s="106"/>
      <c r="AMI64" s="106"/>
      <c r="AMJ64" s="106"/>
      <c r="AMK64" s="106"/>
      <c r="AML64" s="106"/>
      <c r="AMM64" s="106"/>
      <c r="AMN64" s="106"/>
      <c r="AMO64" s="106"/>
      <c r="AMP64" s="106"/>
      <c r="AMQ64" s="106"/>
      <c r="AMR64" s="106"/>
      <c r="AMS64" s="106"/>
      <c r="AMT64" s="106"/>
      <c r="AMU64" s="106"/>
      <c r="AMV64" s="106"/>
      <c r="AMW64" s="106"/>
      <c r="AMX64" s="106"/>
      <c r="AMY64" s="106"/>
      <c r="AMZ64" s="106"/>
      <c r="ANA64" s="106"/>
      <c r="ANB64" s="106"/>
      <c r="ANC64" s="106"/>
      <c r="AND64" s="106"/>
      <c r="ANE64" s="106"/>
      <c r="ANF64" s="106"/>
      <c r="ANG64" s="106"/>
      <c r="ANH64" s="106"/>
      <c r="ANI64" s="106"/>
      <c r="ANJ64" s="106"/>
      <c r="ANK64" s="106"/>
      <c r="ANL64" s="106"/>
      <c r="ANM64" s="106"/>
      <c r="ANN64" s="106"/>
      <c r="ANO64" s="106"/>
      <c r="ANP64" s="106"/>
      <c r="ANQ64" s="106"/>
      <c r="ANR64" s="106"/>
      <c r="ANS64" s="106"/>
      <c r="ANT64" s="106"/>
      <c r="ANU64" s="106"/>
      <c r="ANV64" s="106"/>
      <c r="ANW64" s="106"/>
      <c r="ANX64" s="106"/>
      <c r="ANY64" s="106"/>
      <c r="ANZ64" s="106"/>
      <c r="AOA64" s="106"/>
      <c r="AOB64" s="106"/>
      <c r="AOC64" s="106"/>
      <c r="AOD64" s="106"/>
      <c r="AOE64" s="106"/>
      <c r="AOF64" s="106"/>
      <c r="AOG64" s="106"/>
      <c r="AOH64" s="106"/>
      <c r="AOI64" s="106"/>
      <c r="AOJ64" s="106"/>
      <c r="AOK64" s="106"/>
      <c r="AOL64" s="106"/>
      <c r="AOM64" s="106"/>
      <c r="AON64" s="106"/>
      <c r="AOO64" s="106"/>
      <c r="AOP64" s="106"/>
      <c r="AOQ64" s="106"/>
      <c r="AOR64" s="106"/>
      <c r="AOS64" s="106"/>
      <c r="AOT64" s="106"/>
      <c r="AOU64" s="106"/>
      <c r="AOV64" s="106"/>
      <c r="AOW64" s="106"/>
      <c r="AOX64" s="106"/>
      <c r="AOY64" s="106"/>
      <c r="AOZ64" s="106"/>
      <c r="APA64" s="106"/>
      <c r="APB64" s="106"/>
      <c r="APC64" s="106"/>
      <c r="APD64" s="106"/>
      <c r="APE64" s="106"/>
      <c r="APF64" s="106"/>
      <c r="APG64" s="106"/>
      <c r="APH64" s="106"/>
      <c r="API64" s="106"/>
      <c r="APJ64" s="106"/>
      <c r="APK64" s="106"/>
      <c r="APL64" s="106"/>
      <c r="APM64" s="106"/>
      <c r="APN64" s="106"/>
      <c r="APO64" s="106"/>
      <c r="APP64" s="106"/>
      <c r="APQ64" s="106"/>
      <c r="APR64" s="106"/>
      <c r="APS64" s="106"/>
      <c r="APT64" s="106"/>
      <c r="APU64" s="106"/>
      <c r="APV64" s="106"/>
      <c r="APW64" s="106"/>
      <c r="APX64" s="106"/>
      <c r="APY64" s="106"/>
      <c r="APZ64" s="106"/>
      <c r="AQA64" s="106"/>
      <c r="AQB64" s="106"/>
      <c r="AQC64" s="106"/>
      <c r="AQD64" s="106"/>
      <c r="AQE64" s="106"/>
      <c r="AQF64" s="106"/>
      <c r="AQG64" s="106"/>
      <c r="AQH64" s="106"/>
      <c r="AQI64" s="106"/>
      <c r="AQJ64" s="106"/>
      <c r="AQK64" s="106"/>
      <c r="AQL64" s="106"/>
      <c r="AQM64" s="106"/>
      <c r="AQN64" s="106"/>
      <c r="AQO64" s="106"/>
      <c r="AQP64" s="106"/>
      <c r="AQQ64" s="106"/>
      <c r="AQR64" s="106"/>
      <c r="AQS64" s="106"/>
      <c r="AQT64" s="106"/>
      <c r="AQU64" s="106"/>
      <c r="AQV64" s="106"/>
      <c r="AQW64" s="106"/>
      <c r="AQX64" s="106"/>
      <c r="AQY64" s="106"/>
      <c r="AQZ64" s="106"/>
      <c r="ARA64" s="106"/>
      <c r="ARB64" s="106"/>
      <c r="ARC64" s="106"/>
      <c r="ARD64" s="106"/>
      <c r="ARE64" s="106"/>
      <c r="ARF64" s="106"/>
      <c r="ARG64" s="106"/>
      <c r="ARH64" s="106"/>
      <c r="ARI64" s="106"/>
      <c r="ARJ64" s="106"/>
      <c r="ARK64" s="106"/>
      <c r="ARL64" s="106"/>
      <c r="ARM64" s="106"/>
      <c r="ARN64" s="106"/>
      <c r="ARO64" s="106"/>
      <c r="ARP64" s="106"/>
      <c r="ARQ64" s="106"/>
      <c r="ARR64" s="106"/>
      <c r="ARS64" s="106"/>
      <c r="ART64" s="106"/>
      <c r="ARU64" s="106"/>
      <c r="ARV64" s="106"/>
      <c r="ARW64" s="106"/>
      <c r="ARX64" s="106"/>
      <c r="ARY64" s="106"/>
      <c r="ARZ64" s="106"/>
      <c r="ASA64" s="106"/>
      <c r="ASB64" s="106"/>
      <c r="ASC64" s="106"/>
      <c r="ASD64" s="106"/>
      <c r="ASE64" s="106"/>
      <c r="ASF64" s="106"/>
      <c r="ASG64" s="106"/>
      <c r="ASH64" s="106"/>
      <c r="ASI64" s="106"/>
      <c r="ASJ64" s="106"/>
      <c r="ASK64" s="106"/>
      <c r="ASL64" s="106"/>
      <c r="ASM64" s="106"/>
      <c r="ASN64" s="106"/>
      <c r="ASO64" s="106"/>
      <c r="ASP64" s="106"/>
      <c r="ASQ64" s="106"/>
      <c r="ASR64" s="106"/>
      <c r="ASS64" s="106"/>
      <c r="AST64" s="106"/>
      <c r="ASU64" s="106"/>
      <c r="ASV64" s="106"/>
      <c r="ASW64" s="106"/>
      <c r="ASX64" s="106"/>
      <c r="ASY64" s="106"/>
      <c r="ASZ64" s="106"/>
      <c r="ATA64" s="106"/>
      <c r="ATB64" s="106"/>
      <c r="ATC64" s="106"/>
      <c r="ATD64" s="106"/>
      <c r="ATE64" s="106"/>
      <c r="ATF64" s="106"/>
      <c r="ATG64" s="106"/>
      <c r="ATH64" s="106"/>
      <c r="ATI64" s="106"/>
      <c r="ATJ64" s="106"/>
      <c r="ATK64" s="106"/>
      <c r="ATL64" s="106"/>
      <c r="ATM64" s="106"/>
      <c r="ATN64" s="106"/>
      <c r="ATO64" s="106"/>
      <c r="ATP64" s="106"/>
      <c r="ATQ64" s="106"/>
      <c r="ATR64" s="106"/>
      <c r="ATS64" s="106"/>
      <c r="ATT64" s="106"/>
      <c r="ATU64" s="106"/>
      <c r="ATV64" s="106"/>
      <c r="ATW64" s="106"/>
      <c r="ATX64" s="106"/>
      <c r="ATY64" s="106"/>
      <c r="ATZ64" s="106"/>
      <c r="AUA64" s="106"/>
      <c r="AUB64" s="106"/>
      <c r="AUC64" s="106"/>
      <c r="AUD64" s="106"/>
      <c r="AUE64" s="106"/>
      <c r="AUF64" s="106"/>
      <c r="AUG64" s="106"/>
      <c r="AUH64" s="106"/>
      <c r="AUI64" s="106"/>
      <c r="AUJ64" s="106"/>
      <c r="AUK64" s="106"/>
      <c r="AUL64" s="106"/>
      <c r="AUM64" s="106"/>
      <c r="AUN64" s="106"/>
      <c r="AUO64" s="106"/>
      <c r="AUP64" s="106"/>
      <c r="AUQ64" s="106"/>
      <c r="AUR64" s="106"/>
      <c r="AUS64" s="106"/>
      <c r="AUT64" s="106"/>
      <c r="AUU64" s="106"/>
      <c r="AUV64" s="106"/>
      <c r="AUW64" s="106"/>
      <c r="AUX64" s="106"/>
      <c r="AUY64" s="106"/>
      <c r="AUZ64" s="106"/>
      <c r="AVA64" s="106"/>
      <c r="AVB64" s="106"/>
      <c r="AVC64" s="106"/>
      <c r="AVD64" s="106"/>
      <c r="AVE64" s="106"/>
      <c r="AVF64" s="106"/>
      <c r="AVG64" s="106"/>
      <c r="AVH64" s="106"/>
      <c r="AVI64" s="106"/>
      <c r="AVJ64" s="106"/>
      <c r="AVK64" s="106"/>
      <c r="AVL64" s="106"/>
      <c r="AVM64" s="106"/>
      <c r="AVN64" s="106"/>
      <c r="AVO64" s="106"/>
      <c r="AVP64" s="106"/>
      <c r="AVQ64" s="106"/>
      <c r="AVR64" s="106"/>
      <c r="AVS64" s="106"/>
      <c r="AVT64" s="106"/>
      <c r="AVU64" s="106"/>
      <c r="AVV64" s="106"/>
      <c r="AVW64" s="106"/>
      <c r="AVX64" s="106"/>
      <c r="AVY64" s="106"/>
      <c r="AVZ64" s="106"/>
      <c r="AWA64" s="106"/>
      <c r="AWB64" s="106"/>
      <c r="AWC64" s="106"/>
      <c r="AWD64" s="106"/>
      <c r="AWE64" s="106"/>
      <c r="AWF64" s="106"/>
      <c r="AWG64" s="106"/>
      <c r="AWH64" s="106"/>
      <c r="AWI64" s="106"/>
      <c r="AWJ64" s="106"/>
      <c r="AWK64" s="106"/>
      <c r="AWL64" s="106"/>
      <c r="AWM64" s="106"/>
      <c r="AWN64" s="106"/>
      <c r="AWO64" s="106"/>
      <c r="AWP64" s="106"/>
      <c r="AWQ64" s="106"/>
      <c r="AWR64" s="106"/>
      <c r="AWS64" s="106"/>
      <c r="AWT64" s="106"/>
      <c r="AWU64" s="106"/>
      <c r="AWV64" s="106"/>
      <c r="AWW64" s="106"/>
      <c r="AWX64" s="106"/>
      <c r="AWY64" s="106"/>
      <c r="AWZ64" s="106"/>
      <c r="AXA64" s="106"/>
      <c r="AXB64" s="106"/>
      <c r="AXC64" s="106"/>
      <c r="AXD64" s="106"/>
      <c r="AXE64" s="106"/>
      <c r="AXF64" s="106"/>
      <c r="AXG64" s="106"/>
      <c r="AXH64" s="106"/>
      <c r="AXI64" s="106"/>
      <c r="AXJ64" s="106"/>
      <c r="AXK64" s="106"/>
      <c r="AXL64" s="106"/>
      <c r="AXM64" s="106"/>
      <c r="AXN64" s="106"/>
      <c r="AXO64" s="106"/>
      <c r="AXP64" s="106"/>
      <c r="AXQ64" s="106"/>
      <c r="AXR64" s="106"/>
      <c r="AXS64" s="106"/>
      <c r="AXT64" s="106"/>
      <c r="AXU64" s="106"/>
      <c r="AXV64" s="106"/>
      <c r="AXW64" s="106"/>
      <c r="AXX64" s="106"/>
      <c r="AXY64" s="106"/>
      <c r="AXZ64" s="106"/>
      <c r="AYA64" s="106"/>
      <c r="AYB64" s="106"/>
      <c r="AYC64" s="106"/>
      <c r="AYD64" s="106"/>
      <c r="AYE64" s="106"/>
      <c r="AYF64" s="106"/>
      <c r="AYG64" s="106"/>
      <c r="AYH64" s="106"/>
      <c r="AYI64" s="106"/>
      <c r="AYJ64" s="106"/>
      <c r="AYK64" s="106"/>
      <c r="AYL64" s="106"/>
      <c r="AYM64" s="106"/>
      <c r="AYN64" s="106"/>
      <c r="AYO64" s="106"/>
      <c r="AYP64" s="106"/>
      <c r="AYQ64" s="106"/>
      <c r="AYR64" s="106"/>
      <c r="AYS64" s="106"/>
      <c r="AYT64" s="106"/>
      <c r="AYU64" s="106"/>
      <c r="AYV64" s="106"/>
      <c r="AYW64" s="106"/>
      <c r="AYX64" s="106"/>
      <c r="AYY64" s="106"/>
      <c r="AYZ64" s="106"/>
      <c r="AZA64" s="106"/>
      <c r="AZB64" s="106"/>
      <c r="AZC64" s="106"/>
      <c r="AZD64" s="106"/>
      <c r="AZE64" s="106"/>
      <c r="AZF64" s="106"/>
      <c r="AZG64" s="106"/>
      <c r="AZH64" s="106"/>
      <c r="AZI64" s="106"/>
      <c r="AZJ64" s="106"/>
      <c r="AZK64" s="106"/>
      <c r="AZL64" s="106"/>
      <c r="AZM64" s="106"/>
      <c r="AZN64" s="106"/>
      <c r="AZO64" s="106"/>
      <c r="AZP64" s="106"/>
      <c r="AZQ64" s="106"/>
      <c r="AZR64" s="106"/>
      <c r="AZS64" s="106"/>
      <c r="AZT64" s="106"/>
      <c r="AZU64" s="106"/>
      <c r="AZV64" s="106"/>
      <c r="AZW64" s="106"/>
      <c r="AZX64" s="106"/>
      <c r="AZY64" s="106"/>
      <c r="AZZ64" s="106"/>
      <c r="BAA64" s="106"/>
      <c r="BAB64" s="106"/>
      <c r="BAC64" s="106"/>
      <c r="BAD64" s="106"/>
      <c r="BAE64" s="106"/>
      <c r="BAF64" s="106"/>
      <c r="BAG64" s="106"/>
      <c r="BAH64" s="106"/>
      <c r="BAI64" s="106"/>
      <c r="BAJ64" s="106"/>
      <c r="BAK64" s="106"/>
      <c r="BAL64" s="106"/>
      <c r="BAM64" s="106"/>
      <c r="BAN64" s="106"/>
      <c r="BAO64" s="106"/>
      <c r="BAP64" s="106"/>
      <c r="BAQ64" s="106"/>
      <c r="BAR64" s="106"/>
      <c r="BAS64" s="106"/>
      <c r="BAT64" s="106"/>
      <c r="BAU64" s="106"/>
      <c r="BAV64" s="106"/>
      <c r="BAW64" s="106"/>
      <c r="BAX64" s="106"/>
      <c r="BAY64" s="106"/>
      <c r="BAZ64" s="106"/>
      <c r="BBA64" s="106"/>
      <c r="BBB64" s="106"/>
      <c r="BBC64" s="106"/>
      <c r="BBD64" s="106"/>
      <c r="BBE64" s="106"/>
      <c r="BBF64" s="106"/>
      <c r="BBG64" s="106"/>
      <c r="BBH64" s="106"/>
      <c r="BBI64" s="106"/>
      <c r="BBJ64" s="106"/>
      <c r="BBK64" s="106"/>
      <c r="BBL64" s="106"/>
      <c r="BBM64" s="106"/>
      <c r="BBN64" s="106"/>
      <c r="BBO64" s="106"/>
      <c r="BBP64" s="106"/>
      <c r="BBQ64" s="106"/>
      <c r="BBR64" s="106"/>
      <c r="BBS64" s="106"/>
      <c r="BBT64" s="106"/>
      <c r="BBU64" s="106"/>
      <c r="BBV64" s="106"/>
      <c r="BBW64" s="106"/>
      <c r="BBX64" s="106"/>
      <c r="BBY64" s="106"/>
      <c r="BBZ64" s="106"/>
      <c r="BCA64" s="106"/>
      <c r="BCB64" s="106"/>
      <c r="BCC64" s="106"/>
      <c r="BCD64" s="106"/>
      <c r="BCE64" s="106"/>
      <c r="BCF64" s="106"/>
      <c r="BCG64" s="106"/>
      <c r="BCH64" s="106"/>
      <c r="BCI64" s="106"/>
      <c r="BCJ64" s="106"/>
      <c r="BCK64" s="106"/>
      <c r="BCL64" s="106"/>
      <c r="BCM64" s="106"/>
      <c r="BCN64" s="106"/>
      <c r="BCO64" s="106"/>
      <c r="BCP64" s="106"/>
      <c r="BCQ64" s="106"/>
      <c r="BCR64" s="106"/>
      <c r="BCS64" s="106"/>
      <c r="BCT64" s="106"/>
      <c r="BCU64" s="106"/>
      <c r="BCV64" s="106"/>
      <c r="BCW64" s="106"/>
      <c r="BCX64" s="106"/>
      <c r="BCY64" s="106"/>
      <c r="BCZ64" s="106"/>
      <c r="BDA64" s="106"/>
      <c r="BDB64" s="106"/>
      <c r="BDC64" s="106"/>
      <c r="BDD64" s="106"/>
      <c r="BDE64" s="106"/>
      <c r="BDF64" s="106"/>
      <c r="BDG64" s="106"/>
      <c r="BDH64" s="106"/>
      <c r="BDI64" s="106"/>
      <c r="BDJ64" s="106"/>
      <c r="BDK64" s="106"/>
      <c r="BDL64" s="106"/>
      <c r="BDM64" s="106"/>
      <c r="BDN64" s="106"/>
      <c r="BDO64" s="106"/>
      <c r="BDP64" s="106"/>
      <c r="BDQ64" s="106"/>
      <c r="BDR64" s="106"/>
      <c r="BDS64" s="106"/>
      <c r="BDT64" s="106"/>
      <c r="BDU64" s="106"/>
      <c r="BDV64" s="106"/>
      <c r="BDW64" s="106"/>
      <c r="BDX64" s="106"/>
      <c r="BDY64" s="106"/>
      <c r="BDZ64" s="106"/>
      <c r="BEA64" s="106"/>
      <c r="BEB64" s="106"/>
      <c r="BEC64" s="106"/>
      <c r="BED64" s="106"/>
      <c r="BEE64" s="106"/>
      <c r="BEF64" s="106"/>
      <c r="BEG64" s="106"/>
      <c r="BEH64" s="106"/>
      <c r="BEI64" s="106"/>
      <c r="BEJ64" s="106"/>
      <c r="BEK64" s="106"/>
      <c r="BEL64" s="106"/>
      <c r="BEM64" s="106"/>
      <c r="BEN64" s="106"/>
    </row>
    <row r="65" spans="1:14" ht="45" customHeight="1" x14ac:dyDescent="0.2">
      <c r="A65" s="165" t="s">
        <v>382</v>
      </c>
      <c r="B65" s="162" t="s">
        <v>381</v>
      </c>
      <c r="C65" s="162" t="s">
        <v>439</v>
      </c>
      <c r="D65" s="162" t="s">
        <v>379</v>
      </c>
      <c r="E65" s="164" t="s">
        <v>438</v>
      </c>
      <c r="F65" s="162" t="s">
        <v>117</v>
      </c>
      <c r="G65" s="162" t="s">
        <v>377</v>
      </c>
      <c r="H65" s="163">
        <v>2022</v>
      </c>
      <c r="I65" s="162" t="s">
        <v>376</v>
      </c>
      <c r="J65" s="161">
        <v>0</v>
      </c>
      <c r="K65" s="160">
        <v>0</v>
      </c>
      <c r="L65" s="161">
        <v>6</v>
      </c>
      <c r="M65" s="160">
        <v>3000</v>
      </c>
      <c r="N65" s="139" t="s">
        <v>28</v>
      </c>
    </row>
    <row r="66" spans="1:14" s="106" customFormat="1" ht="45" customHeight="1" x14ac:dyDescent="0.2">
      <c r="A66" s="165" t="s">
        <v>382</v>
      </c>
      <c r="B66" s="162" t="s">
        <v>381</v>
      </c>
      <c r="C66" s="162" t="s">
        <v>437</v>
      </c>
      <c r="D66" s="162" t="s">
        <v>379</v>
      </c>
      <c r="E66" s="164" t="s">
        <v>394</v>
      </c>
      <c r="F66" s="162" t="s">
        <v>117</v>
      </c>
      <c r="G66" s="162" t="s">
        <v>377</v>
      </c>
      <c r="H66" s="163">
        <v>2020</v>
      </c>
      <c r="I66" s="162" t="s">
        <v>376</v>
      </c>
      <c r="J66" s="161">
        <v>0</v>
      </c>
      <c r="K66" s="160">
        <v>0</v>
      </c>
      <c r="L66" s="161">
        <v>0</v>
      </c>
      <c r="M66" s="160">
        <v>0</v>
      </c>
      <c r="N66" s="139" t="s">
        <v>28</v>
      </c>
    </row>
    <row r="67" spans="1:14" s="106" customFormat="1" ht="45" customHeight="1" x14ac:dyDescent="0.2">
      <c r="A67" s="165" t="s">
        <v>382</v>
      </c>
      <c r="B67" s="162" t="s">
        <v>381</v>
      </c>
      <c r="C67" s="162" t="s">
        <v>436</v>
      </c>
      <c r="D67" s="162" t="s">
        <v>379</v>
      </c>
      <c r="E67" s="164" t="s">
        <v>385</v>
      </c>
      <c r="F67" s="162" t="s">
        <v>117</v>
      </c>
      <c r="G67" s="162" t="s">
        <v>377</v>
      </c>
      <c r="H67" s="163">
        <v>2020</v>
      </c>
      <c r="I67" s="162" t="s">
        <v>376</v>
      </c>
      <c r="J67" s="161">
        <v>0</v>
      </c>
      <c r="K67" s="160">
        <v>0</v>
      </c>
      <c r="L67" s="161">
        <v>0</v>
      </c>
      <c r="M67" s="160">
        <v>0</v>
      </c>
      <c r="N67" s="139" t="s">
        <v>28</v>
      </c>
    </row>
    <row r="68" spans="1:14" s="168" customFormat="1" ht="39.950000000000003" customHeight="1" x14ac:dyDescent="0.35">
      <c r="A68" s="169" t="s">
        <v>435</v>
      </c>
      <c r="B68" s="169"/>
      <c r="C68" s="169"/>
      <c r="D68" s="169"/>
      <c r="E68" s="169"/>
      <c r="F68" s="169"/>
      <c r="G68" s="169"/>
      <c r="H68" s="169"/>
      <c r="I68" s="169"/>
      <c r="J68" s="169"/>
      <c r="K68" s="169"/>
      <c r="L68" s="169"/>
      <c r="M68" s="169"/>
      <c r="N68" s="169"/>
    </row>
    <row r="69" spans="1:14" s="106" customFormat="1" ht="45" customHeight="1" x14ac:dyDescent="0.2">
      <c r="A69" s="165" t="s">
        <v>382</v>
      </c>
      <c r="B69" s="162" t="s">
        <v>381</v>
      </c>
      <c r="C69" s="162" t="s">
        <v>434</v>
      </c>
      <c r="D69" s="162" t="s">
        <v>379</v>
      </c>
      <c r="E69" s="164" t="s">
        <v>422</v>
      </c>
      <c r="F69" s="162" t="s">
        <v>120</v>
      </c>
      <c r="G69" s="162" t="s">
        <v>377</v>
      </c>
      <c r="H69" s="163">
        <v>2020</v>
      </c>
      <c r="I69" s="162" t="s">
        <v>376</v>
      </c>
      <c r="J69" s="161">
        <v>0</v>
      </c>
      <c r="K69" s="160">
        <v>0</v>
      </c>
      <c r="L69" s="161">
        <v>6</v>
      </c>
      <c r="M69" s="160">
        <v>300</v>
      </c>
      <c r="N69" s="139" t="s">
        <v>28</v>
      </c>
    </row>
    <row r="70" spans="1:14" s="106" customFormat="1" ht="45" customHeight="1" x14ac:dyDescent="0.2">
      <c r="A70" s="165" t="s">
        <v>382</v>
      </c>
      <c r="B70" s="162" t="s">
        <v>381</v>
      </c>
      <c r="C70" s="162" t="s">
        <v>433</v>
      </c>
      <c r="D70" s="162" t="s">
        <v>379</v>
      </c>
      <c r="E70" s="164" t="s">
        <v>385</v>
      </c>
      <c r="F70" s="162" t="s">
        <v>120</v>
      </c>
      <c r="G70" s="162" t="s">
        <v>377</v>
      </c>
      <c r="H70" s="163">
        <v>2020</v>
      </c>
      <c r="I70" s="162" t="s">
        <v>376</v>
      </c>
      <c r="J70" s="161">
        <v>0</v>
      </c>
      <c r="K70" s="160">
        <v>0</v>
      </c>
      <c r="L70" s="161">
        <v>33</v>
      </c>
      <c r="M70" s="160">
        <v>2475</v>
      </c>
      <c r="N70" s="170" t="s">
        <v>28</v>
      </c>
    </row>
    <row r="71" spans="1:14" s="106" customFormat="1" ht="56.25" customHeight="1" x14ac:dyDescent="0.2">
      <c r="A71" s="165" t="s">
        <v>382</v>
      </c>
      <c r="B71" s="162" t="s">
        <v>381</v>
      </c>
      <c r="C71" s="162" t="s">
        <v>432</v>
      </c>
      <c r="D71" s="162" t="s">
        <v>379</v>
      </c>
      <c r="E71" s="164" t="s">
        <v>390</v>
      </c>
      <c r="F71" s="162" t="s">
        <v>120</v>
      </c>
      <c r="G71" s="162" t="s">
        <v>377</v>
      </c>
      <c r="H71" s="163">
        <v>2020</v>
      </c>
      <c r="I71" s="162" t="s">
        <v>376</v>
      </c>
      <c r="J71" s="161">
        <v>131</v>
      </c>
      <c r="K71" s="160">
        <v>3275</v>
      </c>
      <c r="L71" s="161">
        <v>86</v>
      </c>
      <c r="M71" s="160">
        <v>2150</v>
      </c>
      <c r="N71" s="170" t="s">
        <v>28</v>
      </c>
    </row>
    <row r="72" spans="1:14" s="106" customFormat="1" ht="45" customHeight="1" x14ac:dyDescent="0.2">
      <c r="A72" s="142" t="s">
        <v>382</v>
      </c>
      <c r="B72" s="162" t="s">
        <v>381</v>
      </c>
      <c r="C72" s="162" t="s">
        <v>431</v>
      </c>
      <c r="D72" s="162" t="s">
        <v>379</v>
      </c>
      <c r="E72" s="164" t="s">
        <v>388</v>
      </c>
      <c r="F72" s="162" t="s">
        <v>120</v>
      </c>
      <c r="G72" s="162" t="s">
        <v>377</v>
      </c>
      <c r="H72" s="163">
        <v>2020</v>
      </c>
      <c r="I72" s="162" t="s">
        <v>376</v>
      </c>
      <c r="J72" s="160">
        <v>16</v>
      </c>
      <c r="K72" s="160">
        <v>1600</v>
      </c>
      <c r="L72" s="160">
        <v>30</v>
      </c>
      <c r="M72" s="160">
        <v>3000</v>
      </c>
      <c r="N72" s="139" t="s">
        <v>28</v>
      </c>
    </row>
    <row r="73" spans="1:14" s="106" customFormat="1" ht="45" customHeight="1" x14ac:dyDescent="0.2">
      <c r="A73" s="165" t="s">
        <v>382</v>
      </c>
      <c r="B73" s="162" t="s">
        <v>381</v>
      </c>
      <c r="C73" s="162" t="s">
        <v>430</v>
      </c>
      <c r="D73" s="162" t="s">
        <v>379</v>
      </c>
      <c r="E73" s="164" t="s">
        <v>385</v>
      </c>
      <c r="F73" s="162" t="s">
        <v>120</v>
      </c>
      <c r="G73" s="162" t="s">
        <v>377</v>
      </c>
      <c r="H73" s="163">
        <v>2020</v>
      </c>
      <c r="I73" s="162" t="s">
        <v>376</v>
      </c>
      <c r="J73" s="161">
        <v>0</v>
      </c>
      <c r="K73" s="160">
        <v>0</v>
      </c>
      <c r="L73" s="161">
        <v>0</v>
      </c>
      <c r="M73" s="160">
        <v>0</v>
      </c>
      <c r="N73" s="139" t="s">
        <v>28</v>
      </c>
    </row>
    <row r="74" spans="1:14" s="106" customFormat="1" ht="45" customHeight="1" x14ac:dyDescent="0.2">
      <c r="A74" s="142" t="s">
        <v>382</v>
      </c>
      <c r="B74" s="162" t="s">
        <v>381</v>
      </c>
      <c r="C74" s="162" t="s">
        <v>429</v>
      </c>
      <c r="D74" s="162" t="s">
        <v>379</v>
      </c>
      <c r="E74" s="164" t="s">
        <v>428</v>
      </c>
      <c r="F74" s="162" t="s">
        <v>120</v>
      </c>
      <c r="G74" s="162" t="s">
        <v>377</v>
      </c>
      <c r="H74" s="163">
        <v>2020</v>
      </c>
      <c r="I74" s="162" t="s">
        <v>376</v>
      </c>
      <c r="J74" s="160">
        <v>1</v>
      </c>
      <c r="K74" s="160">
        <v>60</v>
      </c>
      <c r="L74" s="160">
        <v>1</v>
      </c>
      <c r="M74" s="160">
        <v>60</v>
      </c>
      <c r="N74" s="139" t="s">
        <v>28</v>
      </c>
    </row>
    <row r="75" spans="1:14" s="106" customFormat="1" ht="45" customHeight="1" x14ac:dyDescent="0.2">
      <c r="A75" s="165" t="s">
        <v>382</v>
      </c>
      <c r="B75" s="162" t="s">
        <v>381</v>
      </c>
      <c r="C75" s="162" t="s">
        <v>427</v>
      </c>
      <c r="D75" s="162" t="s">
        <v>379</v>
      </c>
      <c r="E75" s="164" t="s">
        <v>426</v>
      </c>
      <c r="F75" s="162" t="s">
        <v>120</v>
      </c>
      <c r="G75" s="162" t="s">
        <v>377</v>
      </c>
      <c r="H75" s="163">
        <v>2020</v>
      </c>
      <c r="I75" s="162" t="s">
        <v>376</v>
      </c>
      <c r="J75" s="161">
        <v>597</v>
      </c>
      <c r="K75" s="160">
        <v>89550</v>
      </c>
      <c r="L75" s="161">
        <v>692</v>
      </c>
      <c r="M75" s="160">
        <v>103800</v>
      </c>
      <c r="N75" s="139" t="s">
        <v>28</v>
      </c>
    </row>
    <row r="76" spans="1:14" s="106" customFormat="1" ht="45" customHeight="1" x14ac:dyDescent="0.2">
      <c r="A76" s="142" t="s">
        <v>382</v>
      </c>
      <c r="B76" s="162" t="s">
        <v>381</v>
      </c>
      <c r="C76" s="162" t="s">
        <v>425</v>
      </c>
      <c r="D76" s="162" t="s">
        <v>379</v>
      </c>
      <c r="E76" s="164" t="s">
        <v>424</v>
      </c>
      <c r="F76" s="162" t="s">
        <v>120</v>
      </c>
      <c r="G76" s="162" t="s">
        <v>377</v>
      </c>
      <c r="H76" s="163">
        <v>2020</v>
      </c>
      <c r="I76" s="162" t="s">
        <v>376</v>
      </c>
      <c r="J76" s="160">
        <v>75</v>
      </c>
      <c r="K76" s="160">
        <v>15000</v>
      </c>
      <c r="L76" s="160">
        <v>77</v>
      </c>
      <c r="M76" s="160">
        <v>15400</v>
      </c>
      <c r="N76" s="139" t="s">
        <v>28</v>
      </c>
    </row>
    <row r="77" spans="1:14" s="106" customFormat="1" ht="45" customHeight="1" x14ac:dyDescent="0.2">
      <c r="A77" s="165" t="s">
        <v>382</v>
      </c>
      <c r="B77" s="162" t="s">
        <v>381</v>
      </c>
      <c r="C77" s="162" t="s">
        <v>423</v>
      </c>
      <c r="D77" s="162" t="s">
        <v>379</v>
      </c>
      <c r="E77" s="164" t="s">
        <v>422</v>
      </c>
      <c r="F77" s="162" t="s">
        <v>120</v>
      </c>
      <c r="G77" s="162" t="s">
        <v>377</v>
      </c>
      <c r="H77" s="163">
        <v>2020</v>
      </c>
      <c r="I77" s="162" t="s">
        <v>376</v>
      </c>
      <c r="J77" s="161">
        <v>36</v>
      </c>
      <c r="K77" s="160">
        <v>1800</v>
      </c>
      <c r="L77" s="161">
        <v>62</v>
      </c>
      <c r="M77" s="160">
        <v>3100</v>
      </c>
      <c r="N77" s="139" t="s">
        <v>28</v>
      </c>
    </row>
    <row r="78" spans="1:14" s="168" customFormat="1" ht="39.75" customHeight="1" x14ac:dyDescent="0.35">
      <c r="A78" s="169" t="s">
        <v>421</v>
      </c>
      <c r="B78" s="169"/>
      <c r="C78" s="169"/>
      <c r="D78" s="169"/>
      <c r="E78" s="169"/>
      <c r="F78" s="169"/>
      <c r="G78" s="169"/>
      <c r="H78" s="169"/>
      <c r="I78" s="169"/>
      <c r="J78" s="169"/>
      <c r="K78" s="169"/>
      <c r="L78" s="169"/>
      <c r="M78" s="169"/>
      <c r="N78" s="169"/>
    </row>
    <row r="79" spans="1:14" ht="45" customHeight="1" x14ac:dyDescent="0.2">
      <c r="A79" s="165" t="s">
        <v>382</v>
      </c>
      <c r="B79" s="162" t="s">
        <v>381</v>
      </c>
      <c r="C79" s="162" t="s">
        <v>420</v>
      </c>
      <c r="D79" s="162" t="s">
        <v>379</v>
      </c>
      <c r="E79" s="164" t="s">
        <v>419</v>
      </c>
      <c r="F79" s="162" t="s">
        <v>117</v>
      </c>
      <c r="G79" s="162" t="s">
        <v>377</v>
      </c>
      <c r="H79" s="163">
        <v>2020</v>
      </c>
      <c r="I79" s="162" t="s">
        <v>376</v>
      </c>
      <c r="J79" s="161">
        <v>157</v>
      </c>
      <c r="K79" s="160">
        <v>58875</v>
      </c>
      <c r="L79" s="161">
        <v>187</v>
      </c>
      <c r="M79" s="160">
        <v>70125</v>
      </c>
      <c r="N79" s="139" t="s">
        <v>28</v>
      </c>
    </row>
    <row r="80" spans="1:14" ht="45" customHeight="1" x14ac:dyDescent="0.2">
      <c r="A80" s="165" t="s">
        <v>382</v>
      </c>
      <c r="B80" s="162" t="s">
        <v>381</v>
      </c>
      <c r="C80" s="162" t="s">
        <v>418</v>
      </c>
      <c r="D80" s="162" t="s">
        <v>379</v>
      </c>
      <c r="E80" s="164" t="s">
        <v>417</v>
      </c>
      <c r="F80" s="162" t="s">
        <v>117</v>
      </c>
      <c r="G80" s="162" t="s">
        <v>377</v>
      </c>
      <c r="H80" s="163">
        <v>2020</v>
      </c>
      <c r="I80" s="162" t="s">
        <v>376</v>
      </c>
      <c r="J80" s="161">
        <v>319</v>
      </c>
      <c r="K80" s="160">
        <v>53250</v>
      </c>
      <c r="L80" s="161">
        <v>672</v>
      </c>
      <c r="M80" s="160">
        <v>84000</v>
      </c>
      <c r="N80" s="139" t="s">
        <v>28</v>
      </c>
    </row>
    <row r="81" spans="1:1496" ht="54.75" customHeight="1" x14ac:dyDescent="0.2">
      <c r="A81" s="165" t="s">
        <v>382</v>
      </c>
      <c r="B81" s="162" t="s">
        <v>381</v>
      </c>
      <c r="C81" s="162" t="s">
        <v>416</v>
      </c>
      <c r="D81" s="162" t="s">
        <v>379</v>
      </c>
      <c r="E81" s="164" t="s">
        <v>415</v>
      </c>
      <c r="F81" s="162" t="s">
        <v>117</v>
      </c>
      <c r="G81" s="162" t="s">
        <v>377</v>
      </c>
      <c r="H81" s="163">
        <v>2020</v>
      </c>
      <c r="I81" s="162" t="s">
        <v>376</v>
      </c>
      <c r="J81" s="161">
        <v>0</v>
      </c>
      <c r="K81" s="160">
        <v>0</v>
      </c>
      <c r="L81" s="161">
        <v>0</v>
      </c>
      <c r="M81" s="160">
        <v>0</v>
      </c>
      <c r="N81" s="139" t="s">
        <v>28</v>
      </c>
    </row>
    <row r="82" spans="1:1496" ht="58.5" customHeight="1" x14ac:dyDescent="0.2">
      <c r="A82" s="165" t="s">
        <v>382</v>
      </c>
      <c r="B82" s="162" t="s">
        <v>381</v>
      </c>
      <c r="C82" s="162" t="s">
        <v>414</v>
      </c>
      <c r="D82" s="162" t="s">
        <v>379</v>
      </c>
      <c r="E82" s="164" t="s">
        <v>413</v>
      </c>
      <c r="F82" s="162" t="s">
        <v>117</v>
      </c>
      <c r="G82" s="162" t="s">
        <v>377</v>
      </c>
      <c r="H82" s="163">
        <v>2020</v>
      </c>
      <c r="I82" s="162" t="s">
        <v>376</v>
      </c>
      <c r="J82" s="161">
        <v>2</v>
      </c>
      <c r="K82" s="160">
        <v>500</v>
      </c>
      <c r="L82" s="161">
        <v>11</v>
      </c>
      <c r="M82" s="160">
        <v>1375</v>
      </c>
      <c r="N82" s="139" t="s">
        <v>28</v>
      </c>
    </row>
    <row r="83" spans="1:1496" ht="45" customHeight="1" x14ac:dyDescent="0.2">
      <c r="A83" s="165" t="s">
        <v>382</v>
      </c>
      <c r="B83" s="162" t="s">
        <v>381</v>
      </c>
      <c r="C83" s="162" t="s">
        <v>412</v>
      </c>
      <c r="D83" s="162" t="s">
        <v>379</v>
      </c>
      <c r="E83" s="164" t="s">
        <v>411</v>
      </c>
      <c r="F83" s="162" t="s">
        <v>117</v>
      </c>
      <c r="G83" s="162" t="s">
        <v>377</v>
      </c>
      <c r="H83" s="163">
        <v>2020</v>
      </c>
      <c r="I83" s="162" t="s">
        <v>376</v>
      </c>
      <c r="J83" s="161">
        <v>176</v>
      </c>
      <c r="K83" s="160">
        <v>22000</v>
      </c>
      <c r="L83" s="161">
        <v>56</v>
      </c>
      <c r="M83" s="160">
        <v>7000</v>
      </c>
      <c r="N83" s="139" t="s">
        <v>28</v>
      </c>
    </row>
    <row r="84" spans="1:1496" ht="45" customHeight="1" x14ac:dyDescent="0.2">
      <c r="A84" s="165" t="s">
        <v>382</v>
      </c>
      <c r="B84" s="162" t="s">
        <v>381</v>
      </c>
      <c r="C84" s="162" t="s">
        <v>410</v>
      </c>
      <c r="D84" s="162" t="s">
        <v>379</v>
      </c>
      <c r="E84" s="164" t="s">
        <v>409</v>
      </c>
      <c r="F84" s="162" t="s">
        <v>117</v>
      </c>
      <c r="G84" s="162" t="s">
        <v>377</v>
      </c>
      <c r="H84" s="163">
        <v>2020</v>
      </c>
      <c r="I84" s="162" t="s">
        <v>376</v>
      </c>
      <c r="J84" s="161">
        <v>299</v>
      </c>
      <c r="K84" s="160">
        <v>37375</v>
      </c>
      <c r="L84" s="161">
        <v>41</v>
      </c>
      <c r="M84" s="160">
        <v>5125</v>
      </c>
      <c r="N84" s="139" t="s">
        <v>28</v>
      </c>
    </row>
    <row r="85" spans="1:1496" s="167" customFormat="1" ht="39.75" customHeight="1" x14ac:dyDescent="0.35">
      <c r="A85" s="169" t="s">
        <v>408</v>
      </c>
      <c r="B85" s="169"/>
      <c r="C85" s="169"/>
      <c r="D85" s="169"/>
      <c r="E85" s="169"/>
      <c r="F85" s="169"/>
      <c r="G85" s="169"/>
      <c r="H85" s="169"/>
      <c r="I85" s="169"/>
      <c r="J85" s="169"/>
      <c r="K85" s="169"/>
      <c r="L85" s="169"/>
      <c r="M85" s="169"/>
      <c r="N85" s="169"/>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c r="CL85" s="168"/>
      <c r="CM85" s="168"/>
      <c r="CN85" s="168"/>
      <c r="CO85" s="168"/>
      <c r="CP85" s="168"/>
      <c r="CQ85" s="168"/>
      <c r="CR85" s="168"/>
      <c r="CS85" s="168"/>
      <c r="CT85" s="168"/>
      <c r="CU85" s="168"/>
      <c r="CV85" s="168"/>
      <c r="CW85" s="168"/>
      <c r="CX85" s="168"/>
      <c r="CY85" s="168"/>
      <c r="CZ85" s="168"/>
      <c r="DA85" s="168"/>
      <c r="DB85" s="168"/>
      <c r="DC85" s="168"/>
      <c r="DD85" s="168"/>
      <c r="DE85" s="168"/>
      <c r="DF85" s="168"/>
      <c r="DG85" s="168"/>
      <c r="DH85" s="168"/>
      <c r="DI85" s="168"/>
      <c r="DJ85" s="168"/>
      <c r="DK85" s="168"/>
      <c r="DL85" s="168"/>
      <c r="DM85" s="168"/>
      <c r="DN85" s="168"/>
      <c r="DO85" s="168"/>
      <c r="DP85" s="168"/>
      <c r="DQ85" s="168"/>
      <c r="DR85" s="168"/>
      <c r="DS85" s="168"/>
      <c r="DT85" s="168"/>
      <c r="DU85" s="168"/>
      <c r="DV85" s="168"/>
      <c r="DW85" s="168"/>
      <c r="DX85" s="168"/>
      <c r="DY85" s="168"/>
      <c r="DZ85" s="168"/>
      <c r="EA85" s="168"/>
      <c r="EB85" s="168"/>
      <c r="EC85" s="168"/>
      <c r="ED85" s="168"/>
      <c r="EE85" s="168"/>
      <c r="EF85" s="168"/>
      <c r="EG85" s="168"/>
      <c r="EH85" s="168"/>
      <c r="EI85" s="168"/>
      <c r="EJ85" s="168"/>
      <c r="EK85" s="168"/>
      <c r="EL85" s="168"/>
      <c r="EM85" s="168"/>
      <c r="EN85" s="168"/>
      <c r="EO85" s="168"/>
      <c r="EP85" s="168"/>
      <c r="EQ85" s="168"/>
      <c r="ER85" s="168"/>
      <c r="ES85" s="168"/>
      <c r="ET85" s="168"/>
      <c r="EU85" s="168"/>
      <c r="EV85" s="168"/>
      <c r="EW85" s="168"/>
      <c r="EX85" s="168"/>
      <c r="EY85" s="168"/>
      <c r="EZ85" s="168"/>
      <c r="FA85" s="168"/>
      <c r="FB85" s="168"/>
      <c r="FC85" s="168"/>
      <c r="FD85" s="168"/>
      <c r="FE85" s="168"/>
      <c r="FF85" s="168"/>
      <c r="FG85" s="168"/>
      <c r="FH85" s="168"/>
      <c r="FI85" s="168"/>
      <c r="FJ85" s="168"/>
      <c r="FK85" s="168"/>
      <c r="FL85" s="168"/>
      <c r="FM85" s="168"/>
      <c r="FN85" s="168"/>
      <c r="FO85" s="168"/>
      <c r="FP85" s="168"/>
      <c r="FQ85" s="168"/>
      <c r="FR85" s="168"/>
      <c r="FS85" s="168"/>
      <c r="FT85" s="168"/>
      <c r="FU85" s="168"/>
      <c r="FV85" s="168"/>
      <c r="FW85" s="168"/>
      <c r="FX85" s="168"/>
      <c r="FY85" s="168"/>
      <c r="FZ85" s="168"/>
      <c r="GA85" s="168"/>
      <c r="GB85" s="168"/>
      <c r="GC85" s="168"/>
      <c r="GD85" s="168"/>
      <c r="GE85" s="168"/>
      <c r="GF85" s="168"/>
      <c r="GG85" s="168"/>
      <c r="GH85" s="168"/>
      <c r="GI85" s="168"/>
      <c r="GJ85" s="168"/>
      <c r="GK85" s="168"/>
      <c r="GL85" s="168"/>
      <c r="GM85" s="168"/>
      <c r="GN85" s="168"/>
      <c r="GO85" s="168"/>
      <c r="GP85" s="168"/>
      <c r="GQ85" s="168"/>
      <c r="GR85" s="168"/>
      <c r="GS85" s="168"/>
      <c r="GT85" s="168"/>
      <c r="GU85" s="168"/>
      <c r="GV85" s="168"/>
      <c r="GW85" s="168"/>
      <c r="GX85" s="168"/>
      <c r="GY85" s="168"/>
      <c r="GZ85" s="168"/>
      <c r="HA85" s="168"/>
      <c r="HB85" s="168"/>
      <c r="HC85" s="168"/>
      <c r="HD85" s="168"/>
      <c r="HE85" s="168"/>
      <c r="HF85" s="168"/>
      <c r="HG85" s="168"/>
      <c r="HH85" s="168"/>
      <c r="HI85" s="168"/>
      <c r="HJ85" s="168"/>
      <c r="HK85" s="168"/>
      <c r="HL85" s="168"/>
      <c r="HM85" s="168"/>
      <c r="HN85" s="168"/>
      <c r="HO85" s="168"/>
      <c r="HP85" s="168"/>
      <c r="HQ85" s="168"/>
      <c r="HR85" s="168"/>
      <c r="HS85" s="168"/>
      <c r="HT85" s="168"/>
      <c r="HU85" s="168"/>
      <c r="HV85" s="168"/>
      <c r="HW85" s="168"/>
      <c r="HX85" s="168"/>
      <c r="HY85" s="168"/>
      <c r="HZ85" s="168"/>
      <c r="IA85" s="168"/>
      <c r="IB85" s="168"/>
      <c r="IC85" s="168"/>
      <c r="ID85" s="168"/>
      <c r="IE85" s="168"/>
      <c r="IF85" s="168"/>
      <c r="IG85" s="168"/>
      <c r="IH85" s="168"/>
      <c r="II85" s="168"/>
      <c r="IJ85" s="168"/>
      <c r="IK85" s="168"/>
      <c r="IL85" s="168"/>
      <c r="IM85" s="168"/>
      <c r="IN85" s="168"/>
      <c r="IO85" s="168"/>
      <c r="IP85" s="168"/>
      <c r="IQ85" s="168"/>
      <c r="IR85" s="168"/>
      <c r="IS85" s="168"/>
      <c r="IT85" s="168"/>
      <c r="IU85" s="168"/>
      <c r="IV85" s="168"/>
      <c r="IW85" s="168"/>
      <c r="IX85" s="168"/>
      <c r="IY85" s="168"/>
      <c r="IZ85" s="168"/>
      <c r="JA85" s="168"/>
      <c r="JB85" s="168"/>
      <c r="JC85" s="168"/>
      <c r="JD85" s="168"/>
      <c r="JE85" s="168"/>
      <c r="JF85" s="168"/>
      <c r="JG85" s="168"/>
      <c r="JH85" s="168"/>
      <c r="JI85" s="168"/>
      <c r="JJ85" s="168"/>
      <c r="JK85" s="168"/>
      <c r="JL85" s="168"/>
      <c r="JM85" s="168"/>
      <c r="JN85" s="168"/>
      <c r="JO85" s="168"/>
      <c r="JP85" s="168"/>
      <c r="JQ85" s="168"/>
      <c r="JR85" s="168"/>
      <c r="JS85" s="168"/>
      <c r="JT85" s="168"/>
      <c r="JU85" s="168"/>
      <c r="JV85" s="168"/>
      <c r="JW85" s="168"/>
      <c r="JX85" s="168"/>
      <c r="JY85" s="168"/>
      <c r="JZ85" s="168"/>
      <c r="KA85" s="168"/>
      <c r="KB85" s="168"/>
      <c r="KC85" s="168"/>
      <c r="KD85" s="168"/>
      <c r="KE85" s="168"/>
      <c r="KF85" s="168"/>
      <c r="KG85" s="168"/>
      <c r="KH85" s="168"/>
      <c r="KI85" s="168"/>
      <c r="KJ85" s="168"/>
      <c r="KK85" s="168"/>
      <c r="KL85" s="168"/>
      <c r="KM85" s="168"/>
      <c r="KN85" s="168"/>
      <c r="KO85" s="168"/>
      <c r="KP85" s="168"/>
      <c r="KQ85" s="168"/>
      <c r="KR85" s="168"/>
      <c r="KS85" s="168"/>
      <c r="KT85" s="168"/>
      <c r="KU85" s="168"/>
      <c r="KV85" s="168"/>
      <c r="KW85" s="168"/>
      <c r="KX85" s="168"/>
      <c r="KY85" s="168"/>
      <c r="KZ85" s="168"/>
      <c r="LA85" s="168"/>
      <c r="LB85" s="168"/>
      <c r="LC85" s="168"/>
      <c r="LD85" s="168"/>
      <c r="LE85" s="168"/>
      <c r="LF85" s="168"/>
      <c r="LG85" s="168"/>
      <c r="LH85" s="168"/>
      <c r="LI85" s="168"/>
      <c r="LJ85" s="168"/>
      <c r="LK85" s="168"/>
      <c r="LL85" s="168"/>
      <c r="LM85" s="168"/>
      <c r="LN85" s="168"/>
      <c r="LO85" s="168"/>
      <c r="LP85" s="168"/>
      <c r="LQ85" s="168"/>
      <c r="LR85" s="168"/>
      <c r="LS85" s="168"/>
      <c r="LT85" s="168"/>
      <c r="LU85" s="168"/>
      <c r="LV85" s="168"/>
      <c r="LW85" s="168"/>
      <c r="LX85" s="168"/>
      <c r="LY85" s="168"/>
      <c r="LZ85" s="168"/>
      <c r="MA85" s="168"/>
      <c r="MB85" s="168"/>
      <c r="MC85" s="168"/>
      <c r="MD85" s="168"/>
      <c r="ME85" s="168"/>
      <c r="MF85" s="168"/>
      <c r="MG85" s="168"/>
      <c r="MH85" s="168"/>
      <c r="MI85" s="168"/>
      <c r="MJ85" s="168"/>
      <c r="MK85" s="168"/>
      <c r="ML85" s="168"/>
      <c r="MM85" s="168"/>
      <c r="MN85" s="168"/>
      <c r="MO85" s="168"/>
      <c r="MP85" s="168"/>
      <c r="MQ85" s="168"/>
      <c r="MR85" s="168"/>
      <c r="MS85" s="168"/>
      <c r="MT85" s="168"/>
      <c r="MU85" s="168"/>
      <c r="MV85" s="168"/>
      <c r="MW85" s="168"/>
      <c r="MX85" s="168"/>
      <c r="MY85" s="168"/>
      <c r="MZ85" s="168"/>
      <c r="NA85" s="168"/>
      <c r="NB85" s="168"/>
      <c r="NC85" s="168"/>
      <c r="ND85" s="168"/>
      <c r="NE85" s="168"/>
      <c r="NF85" s="168"/>
      <c r="NG85" s="168"/>
      <c r="NH85" s="168"/>
      <c r="NI85" s="168"/>
      <c r="NJ85" s="168"/>
      <c r="NK85" s="168"/>
      <c r="NL85" s="168"/>
      <c r="NM85" s="168"/>
      <c r="NN85" s="168"/>
      <c r="NO85" s="168"/>
      <c r="NP85" s="168"/>
      <c r="NQ85" s="168"/>
      <c r="NR85" s="168"/>
      <c r="NS85" s="168"/>
      <c r="NT85" s="168"/>
      <c r="NU85" s="168"/>
      <c r="NV85" s="168"/>
      <c r="NW85" s="168"/>
      <c r="NX85" s="168"/>
      <c r="NY85" s="168"/>
      <c r="NZ85" s="168"/>
      <c r="OA85" s="168"/>
      <c r="OB85" s="168"/>
      <c r="OC85" s="168"/>
      <c r="OD85" s="168"/>
      <c r="OE85" s="168"/>
      <c r="OF85" s="168"/>
      <c r="OG85" s="168"/>
      <c r="OH85" s="168"/>
      <c r="OI85" s="168"/>
      <c r="OJ85" s="168"/>
      <c r="OK85" s="168"/>
      <c r="OL85" s="168"/>
      <c r="OM85" s="168"/>
      <c r="ON85" s="168"/>
      <c r="OO85" s="168"/>
      <c r="OP85" s="168"/>
      <c r="OQ85" s="168"/>
      <c r="OR85" s="168"/>
      <c r="OS85" s="168"/>
      <c r="OT85" s="168"/>
      <c r="OU85" s="168"/>
      <c r="OV85" s="168"/>
      <c r="OW85" s="168"/>
      <c r="OX85" s="168"/>
      <c r="OY85" s="168"/>
      <c r="OZ85" s="168"/>
      <c r="PA85" s="168"/>
      <c r="PB85" s="168"/>
      <c r="PC85" s="168"/>
      <c r="PD85" s="168"/>
      <c r="PE85" s="168"/>
      <c r="PF85" s="168"/>
      <c r="PG85" s="168"/>
      <c r="PH85" s="168"/>
      <c r="PI85" s="168"/>
      <c r="PJ85" s="168"/>
      <c r="PK85" s="168"/>
      <c r="PL85" s="168"/>
      <c r="PM85" s="168"/>
      <c r="PN85" s="168"/>
      <c r="PO85" s="168"/>
      <c r="PP85" s="168"/>
      <c r="PQ85" s="168"/>
      <c r="PR85" s="168"/>
      <c r="PS85" s="168"/>
      <c r="PT85" s="168"/>
      <c r="PU85" s="168"/>
      <c r="PV85" s="168"/>
      <c r="PW85" s="168"/>
      <c r="PX85" s="168"/>
      <c r="PY85" s="168"/>
      <c r="PZ85" s="168"/>
      <c r="QA85" s="168"/>
      <c r="QB85" s="168"/>
      <c r="QC85" s="168"/>
      <c r="QD85" s="168"/>
      <c r="QE85" s="168"/>
      <c r="QF85" s="168"/>
      <c r="QG85" s="168"/>
      <c r="QH85" s="168"/>
      <c r="QI85" s="168"/>
      <c r="QJ85" s="168"/>
      <c r="QK85" s="168"/>
      <c r="QL85" s="168"/>
      <c r="QM85" s="168"/>
      <c r="QN85" s="168"/>
      <c r="QO85" s="168"/>
      <c r="QP85" s="168"/>
      <c r="QQ85" s="168"/>
      <c r="QR85" s="168"/>
      <c r="QS85" s="168"/>
      <c r="QT85" s="168"/>
      <c r="QU85" s="168"/>
      <c r="QV85" s="168"/>
      <c r="QW85" s="168"/>
      <c r="QX85" s="168"/>
      <c r="QY85" s="168"/>
      <c r="QZ85" s="168"/>
      <c r="RA85" s="168"/>
      <c r="RB85" s="168"/>
      <c r="RC85" s="168"/>
      <c r="RD85" s="168"/>
      <c r="RE85" s="168"/>
      <c r="RF85" s="168"/>
      <c r="RG85" s="168"/>
      <c r="RH85" s="168"/>
      <c r="RI85" s="168"/>
      <c r="RJ85" s="168"/>
      <c r="RK85" s="168"/>
      <c r="RL85" s="168"/>
      <c r="RM85" s="168"/>
      <c r="RN85" s="168"/>
      <c r="RO85" s="168"/>
      <c r="RP85" s="168"/>
      <c r="RQ85" s="168"/>
      <c r="RR85" s="168"/>
      <c r="RS85" s="168"/>
      <c r="RT85" s="168"/>
      <c r="RU85" s="168"/>
      <c r="RV85" s="168"/>
      <c r="RW85" s="168"/>
      <c r="RX85" s="168"/>
      <c r="RY85" s="168"/>
      <c r="RZ85" s="168"/>
      <c r="SA85" s="168"/>
      <c r="SB85" s="168"/>
      <c r="SC85" s="168"/>
      <c r="SD85" s="168"/>
      <c r="SE85" s="168"/>
      <c r="SF85" s="168"/>
      <c r="SG85" s="168"/>
      <c r="SH85" s="168"/>
      <c r="SI85" s="168"/>
      <c r="SJ85" s="168"/>
      <c r="SK85" s="168"/>
      <c r="SL85" s="168"/>
      <c r="SM85" s="168"/>
      <c r="SN85" s="168"/>
      <c r="SO85" s="168"/>
      <c r="SP85" s="168"/>
      <c r="SQ85" s="168"/>
      <c r="SR85" s="168"/>
      <c r="SS85" s="168"/>
      <c r="ST85" s="168"/>
      <c r="SU85" s="168"/>
      <c r="SV85" s="168"/>
      <c r="SW85" s="168"/>
      <c r="SX85" s="168"/>
      <c r="SY85" s="168"/>
      <c r="SZ85" s="168"/>
      <c r="TA85" s="168"/>
      <c r="TB85" s="168"/>
      <c r="TC85" s="168"/>
      <c r="TD85" s="168"/>
      <c r="TE85" s="168"/>
      <c r="TF85" s="168"/>
      <c r="TG85" s="168"/>
      <c r="TH85" s="168"/>
      <c r="TI85" s="168"/>
      <c r="TJ85" s="168"/>
      <c r="TK85" s="168"/>
      <c r="TL85" s="168"/>
      <c r="TM85" s="168"/>
      <c r="TN85" s="168"/>
      <c r="TO85" s="168"/>
      <c r="TP85" s="168"/>
      <c r="TQ85" s="168"/>
      <c r="TR85" s="168"/>
      <c r="TS85" s="168"/>
      <c r="TT85" s="168"/>
      <c r="TU85" s="168"/>
      <c r="TV85" s="168"/>
      <c r="TW85" s="168"/>
      <c r="TX85" s="168"/>
      <c r="TY85" s="168"/>
      <c r="TZ85" s="168"/>
      <c r="UA85" s="168"/>
      <c r="UB85" s="168"/>
      <c r="UC85" s="168"/>
      <c r="UD85" s="168"/>
      <c r="UE85" s="168"/>
      <c r="UF85" s="168"/>
      <c r="UG85" s="168"/>
      <c r="UH85" s="168"/>
      <c r="UI85" s="168"/>
      <c r="UJ85" s="168"/>
      <c r="UK85" s="168"/>
      <c r="UL85" s="168"/>
      <c r="UM85" s="168"/>
      <c r="UN85" s="168"/>
      <c r="UO85" s="168"/>
      <c r="UP85" s="168"/>
      <c r="UQ85" s="168"/>
      <c r="UR85" s="168"/>
      <c r="US85" s="168"/>
      <c r="UT85" s="168"/>
      <c r="UU85" s="168"/>
      <c r="UV85" s="168"/>
      <c r="UW85" s="168"/>
      <c r="UX85" s="168"/>
      <c r="UY85" s="168"/>
      <c r="UZ85" s="168"/>
      <c r="VA85" s="168"/>
      <c r="VB85" s="168"/>
      <c r="VC85" s="168"/>
      <c r="VD85" s="168"/>
      <c r="VE85" s="168"/>
      <c r="VF85" s="168"/>
      <c r="VG85" s="168"/>
      <c r="VH85" s="168"/>
      <c r="VI85" s="168"/>
      <c r="VJ85" s="168"/>
      <c r="VK85" s="168"/>
      <c r="VL85" s="168"/>
      <c r="VM85" s="168"/>
      <c r="VN85" s="168"/>
      <c r="VO85" s="168"/>
      <c r="VP85" s="168"/>
      <c r="VQ85" s="168"/>
      <c r="VR85" s="168"/>
      <c r="VS85" s="168"/>
      <c r="VT85" s="168"/>
      <c r="VU85" s="168"/>
      <c r="VV85" s="168"/>
      <c r="VW85" s="168"/>
      <c r="VX85" s="168"/>
      <c r="VY85" s="168"/>
      <c r="VZ85" s="168"/>
      <c r="WA85" s="168"/>
      <c r="WB85" s="168"/>
      <c r="WC85" s="168"/>
      <c r="WD85" s="168"/>
      <c r="WE85" s="168"/>
      <c r="WF85" s="168"/>
      <c r="WG85" s="168"/>
      <c r="WH85" s="168"/>
      <c r="WI85" s="168"/>
      <c r="WJ85" s="168"/>
      <c r="WK85" s="168"/>
      <c r="WL85" s="168"/>
      <c r="WM85" s="168"/>
      <c r="WN85" s="168"/>
      <c r="WO85" s="168"/>
      <c r="WP85" s="168"/>
      <c r="WQ85" s="168"/>
      <c r="WR85" s="168"/>
      <c r="WS85" s="168"/>
      <c r="WT85" s="168"/>
      <c r="WU85" s="168"/>
      <c r="WV85" s="168"/>
      <c r="WW85" s="168"/>
      <c r="WX85" s="168"/>
      <c r="WY85" s="168"/>
      <c r="WZ85" s="168"/>
      <c r="XA85" s="168"/>
      <c r="XB85" s="168"/>
      <c r="XC85" s="168"/>
      <c r="XD85" s="168"/>
      <c r="XE85" s="168"/>
      <c r="XF85" s="168"/>
      <c r="XG85" s="168"/>
      <c r="XH85" s="168"/>
      <c r="XI85" s="168"/>
      <c r="XJ85" s="168"/>
      <c r="XK85" s="168"/>
      <c r="XL85" s="168"/>
      <c r="XM85" s="168"/>
      <c r="XN85" s="168"/>
      <c r="XO85" s="168"/>
      <c r="XP85" s="168"/>
      <c r="XQ85" s="168"/>
      <c r="XR85" s="168"/>
      <c r="XS85" s="168"/>
      <c r="XT85" s="168"/>
      <c r="XU85" s="168"/>
      <c r="XV85" s="168"/>
      <c r="XW85" s="168"/>
      <c r="XX85" s="168"/>
      <c r="XY85" s="168"/>
      <c r="XZ85" s="168"/>
      <c r="YA85" s="168"/>
      <c r="YB85" s="168"/>
      <c r="YC85" s="168"/>
      <c r="YD85" s="168"/>
      <c r="YE85" s="168"/>
      <c r="YF85" s="168"/>
      <c r="YG85" s="168"/>
      <c r="YH85" s="168"/>
      <c r="YI85" s="168"/>
      <c r="YJ85" s="168"/>
      <c r="YK85" s="168"/>
      <c r="YL85" s="168"/>
      <c r="YM85" s="168"/>
      <c r="YN85" s="168"/>
      <c r="YO85" s="168"/>
      <c r="YP85" s="168"/>
      <c r="YQ85" s="168"/>
      <c r="YR85" s="168"/>
      <c r="YS85" s="168"/>
      <c r="YT85" s="168"/>
      <c r="YU85" s="168"/>
      <c r="YV85" s="168"/>
      <c r="YW85" s="168"/>
      <c r="YX85" s="168"/>
      <c r="YY85" s="168"/>
      <c r="YZ85" s="168"/>
      <c r="ZA85" s="168"/>
      <c r="ZB85" s="168"/>
      <c r="ZC85" s="168"/>
      <c r="ZD85" s="168"/>
      <c r="ZE85" s="168"/>
      <c r="ZF85" s="168"/>
      <c r="ZG85" s="168"/>
      <c r="ZH85" s="168"/>
      <c r="ZI85" s="168"/>
      <c r="ZJ85" s="168"/>
      <c r="ZK85" s="168"/>
      <c r="ZL85" s="168"/>
      <c r="ZM85" s="168"/>
      <c r="ZN85" s="168"/>
      <c r="ZO85" s="168"/>
      <c r="ZP85" s="168"/>
      <c r="ZQ85" s="168"/>
      <c r="ZR85" s="168"/>
      <c r="ZS85" s="168"/>
      <c r="ZT85" s="168"/>
      <c r="ZU85" s="168"/>
      <c r="ZV85" s="168"/>
      <c r="ZW85" s="168"/>
      <c r="ZX85" s="168"/>
      <c r="ZY85" s="168"/>
      <c r="ZZ85" s="168"/>
      <c r="AAA85" s="168"/>
      <c r="AAB85" s="168"/>
      <c r="AAC85" s="168"/>
      <c r="AAD85" s="168"/>
      <c r="AAE85" s="168"/>
      <c r="AAF85" s="168"/>
      <c r="AAG85" s="168"/>
      <c r="AAH85" s="168"/>
      <c r="AAI85" s="168"/>
      <c r="AAJ85" s="168"/>
      <c r="AAK85" s="168"/>
      <c r="AAL85" s="168"/>
      <c r="AAM85" s="168"/>
      <c r="AAN85" s="168"/>
      <c r="AAO85" s="168"/>
      <c r="AAP85" s="168"/>
      <c r="AAQ85" s="168"/>
      <c r="AAR85" s="168"/>
      <c r="AAS85" s="168"/>
      <c r="AAT85" s="168"/>
      <c r="AAU85" s="168"/>
      <c r="AAV85" s="168"/>
      <c r="AAW85" s="168"/>
      <c r="AAX85" s="168"/>
      <c r="AAY85" s="168"/>
      <c r="AAZ85" s="168"/>
      <c r="ABA85" s="168"/>
      <c r="ABB85" s="168"/>
      <c r="ABC85" s="168"/>
      <c r="ABD85" s="168"/>
      <c r="ABE85" s="168"/>
      <c r="ABF85" s="168"/>
      <c r="ABG85" s="168"/>
      <c r="ABH85" s="168"/>
      <c r="ABI85" s="168"/>
      <c r="ABJ85" s="168"/>
      <c r="ABK85" s="168"/>
      <c r="ABL85" s="168"/>
      <c r="ABM85" s="168"/>
      <c r="ABN85" s="168"/>
      <c r="ABO85" s="168"/>
      <c r="ABP85" s="168"/>
      <c r="ABQ85" s="168"/>
      <c r="ABR85" s="168"/>
      <c r="ABS85" s="168"/>
      <c r="ABT85" s="168"/>
      <c r="ABU85" s="168"/>
      <c r="ABV85" s="168"/>
      <c r="ABW85" s="168"/>
      <c r="ABX85" s="168"/>
      <c r="ABY85" s="168"/>
      <c r="ABZ85" s="168"/>
      <c r="ACA85" s="168"/>
      <c r="ACB85" s="168"/>
      <c r="ACC85" s="168"/>
      <c r="ACD85" s="168"/>
      <c r="ACE85" s="168"/>
      <c r="ACF85" s="168"/>
      <c r="ACG85" s="168"/>
      <c r="ACH85" s="168"/>
      <c r="ACI85" s="168"/>
      <c r="ACJ85" s="168"/>
      <c r="ACK85" s="168"/>
      <c r="ACL85" s="168"/>
      <c r="ACM85" s="168"/>
      <c r="ACN85" s="168"/>
      <c r="ACO85" s="168"/>
      <c r="ACP85" s="168"/>
      <c r="ACQ85" s="168"/>
      <c r="ACR85" s="168"/>
      <c r="ACS85" s="168"/>
      <c r="ACT85" s="168"/>
      <c r="ACU85" s="168"/>
      <c r="ACV85" s="168"/>
      <c r="ACW85" s="168"/>
      <c r="ACX85" s="168"/>
      <c r="ACY85" s="168"/>
      <c r="ACZ85" s="168"/>
      <c r="ADA85" s="168"/>
      <c r="ADB85" s="168"/>
      <c r="ADC85" s="168"/>
      <c r="ADD85" s="168"/>
      <c r="ADE85" s="168"/>
      <c r="ADF85" s="168"/>
      <c r="ADG85" s="168"/>
      <c r="ADH85" s="168"/>
      <c r="ADI85" s="168"/>
      <c r="ADJ85" s="168"/>
      <c r="ADK85" s="168"/>
      <c r="ADL85" s="168"/>
      <c r="ADM85" s="168"/>
      <c r="ADN85" s="168"/>
      <c r="ADO85" s="168"/>
      <c r="ADP85" s="168"/>
      <c r="ADQ85" s="168"/>
      <c r="ADR85" s="168"/>
      <c r="ADS85" s="168"/>
      <c r="ADT85" s="168"/>
      <c r="ADU85" s="168"/>
      <c r="ADV85" s="168"/>
      <c r="ADW85" s="168"/>
      <c r="ADX85" s="168"/>
      <c r="ADY85" s="168"/>
      <c r="ADZ85" s="168"/>
      <c r="AEA85" s="168"/>
      <c r="AEB85" s="168"/>
      <c r="AEC85" s="168"/>
      <c r="AED85" s="168"/>
      <c r="AEE85" s="168"/>
      <c r="AEF85" s="168"/>
      <c r="AEG85" s="168"/>
      <c r="AEH85" s="168"/>
      <c r="AEI85" s="168"/>
      <c r="AEJ85" s="168"/>
      <c r="AEK85" s="168"/>
      <c r="AEL85" s="168"/>
      <c r="AEM85" s="168"/>
      <c r="AEN85" s="168"/>
      <c r="AEO85" s="168"/>
      <c r="AEP85" s="168"/>
      <c r="AEQ85" s="168"/>
      <c r="AER85" s="168"/>
      <c r="AES85" s="168"/>
      <c r="AET85" s="168"/>
      <c r="AEU85" s="168"/>
      <c r="AEV85" s="168"/>
      <c r="AEW85" s="168"/>
      <c r="AEX85" s="168"/>
      <c r="AEY85" s="168"/>
      <c r="AEZ85" s="168"/>
      <c r="AFA85" s="168"/>
      <c r="AFB85" s="168"/>
      <c r="AFC85" s="168"/>
      <c r="AFD85" s="168"/>
      <c r="AFE85" s="168"/>
      <c r="AFF85" s="168"/>
      <c r="AFG85" s="168"/>
      <c r="AFH85" s="168"/>
      <c r="AFI85" s="168"/>
      <c r="AFJ85" s="168"/>
      <c r="AFK85" s="168"/>
      <c r="AFL85" s="168"/>
      <c r="AFM85" s="168"/>
      <c r="AFN85" s="168"/>
      <c r="AFO85" s="168"/>
      <c r="AFP85" s="168"/>
      <c r="AFQ85" s="168"/>
      <c r="AFR85" s="168"/>
      <c r="AFS85" s="168"/>
      <c r="AFT85" s="168"/>
      <c r="AFU85" s="168"/>
      <c r="AFV85" s="168"/>
      <c r="AFW85" s="168"/>
      <c r="AFX85" s="168"/>
      <c r="AFY85" s="168"/>
      <c r="AFZ85" s="168"/>
      <c r="AGA85" s="168"/>
      <c r="AGB85" s="168"/>
      <c r="AGC85" s="168"/>
      <c r="AGD85" s="168"/>
      <c r="AGE85" s="168"/>
      <c r="AGF85" s="168"/>
      <c r="AGG85" s="168"/>
      <c r="AGH85" s="168"/>
      <c r="AGI85" s="168"/>
      <c r="AGJ85" s="168"/>
      <c r="AGK85" s="168"/>
      <c r="AGL85" s="168"/>
      <c r="AGM85" s="168"/>
      <c r="AGN85" s="168"/>
      <c r="AGO85" s="168"/>
      <c r="AGP85" s="168"/>
      <c r="AGQ85" s="168"/>
      <c r="AGR85" s="168"/>
      <c r="AGS85" s="168"/>
      <c r="AGT85" s="168"/>
      <c r="AGU85" s="168"/>
      <c r="AGV85" s="168"/>
      <c r="AGW85" s="168"/>
      <c r="AGX85" s="168"/>
      <c r="AGY85" s="168"/>
      <c r="AGZ85" s="168"/>
      <c r="AHA85" s="168"/>
      <c r="AHB85" s="168"/>
      <c r="AHC85" s="168"/>
      <c r="AHD85" s="168"/>
      <c r="AHE85" s="168"/>
      <c r="AHF85" s="168"/>
      <c r="AHG85" s="168"/>
      <c r="AHH85" s="168"/>
      <c r="AHI85" s="168"/>
      <c r="AHJ85" s="168"/>
      <c r="AHK85" s="168"/>
      <c r="AHL85" s="168"/>
      <c r="AHM85" s="168"/>
      <c r="AHN85" s="168"/>
      <c r="AHO85" s="168"/>
      <c r="AHP85" s="168"/>
      <c r="AHQ85" s="168"/>
      <c r="AHR85" s="168"/>
      <c r="AHS85" s="168"/>
      <c r="AHT85" s="168"/>
      <c r="AHU85" s="168"/>
      <c r="AHV85" s="168"/>
      <c r="AHW85" s="168"/>
      <c r="AHX85" s="168"/>
      <c r="AHY85" s="168"/>
      <c r="AHZ85" s="168"/>
      <c r="AIA85" s="168"/>
      <c r="AIB85" s="168"/>
      <c r="AIC85" s="168"/>
      <c r="AID85" s="168"/>
      <c r="AIE85" s="168"/>
      <c r="AIF85" s="168"/>
      <c r="AIG85" s="168"/>
      <c r="AIH85" s="168"/>
      <c r="AII85" s="168"/>
      <c r="AIJ85" s="168"/>
      <c r="AIK85" s="168"/>
      <c r="AIL85" s="168"/>
      <c r="AIM85" s="168"/>
      <c r="AIN85" s="168"/>
      <c r="AIO85" s="168"/>
      <c r="AIP85" s="168"/>
      <c r="AIQ85" s="168"/>
      <c r="AIR85" s="168"/>
      <c r="AIS85" s="168"/>
      <c r="AIT85" s="168"/>
      <c r="AIU85" s="168"/>
      <c r="AIV85" s="168"/>
      <c r="AIW85" s="168"/>
      <c r="AIX85" s="168"/>
      <c r="AIY85" s="168"/>
      <c r="AIZ85" s="168"/>
      <c r="AJA85" s="168"/>
      <c r="AJB85" s="168"/>
      <c r="AJC85" s="168"/>
      <c r="AJD85" s="168"/>
      <c r="AJE85" s="168"/>
      <c r="AJF85" s="168"/>
      <c r="AJG85" s="168"/>
      <c r="AJH85" s="168"/>
      <c r="AJI85" s="168"/>
      <c r="AJJ85" s="168"/>
      <c r="AJK85" s="168"/>
      <c r="AJL85" s="168"/>
      <c r="AJM85" s="168"/>
      <c r="AJN85" s="168"/>
      <c r="AJO85" s="168"/>
      <c r="AJP85" s="168"/>
      <c r="AJQ85" s="168"/>
      <c r="AJR85" s="168"/>
      <c r="AJS85" s="168"/>
      <c r="AJT85" s="168"/>
      <c r="AJU85" s="168"/>
      <c r="AJV85" s="168"/>
      <c r="AJW85" s="168"/>
      <c r="AJX85" s="168"/>
      <c r="AJY85" s="168"/>
      <c r="AJZ85" s="168"/>
      <c r="AKA85" s="168"/>
      <c r="AKB85" s="168"/>
      <c r="AKC85" s="168"/>
      <c r="AKD85" s="168"/>
      <c r="AKE85" s="168"/>
      <c r="AKF85" s="168"/>
      <c r="AKG85" s="168"/>
      <c r="AKH85" s="168"/>
      <c r="AKI85" s="168"/>
      <c r="AKJ85" s="168"/>
      <c r="AKK85" s="168"/>
      <c r="AKL85" s="168"/>
      <c r="AKM85" s="168"/>
      <c r="AKN85" s="168"/>
      <c r="AKO85" s="168"/>
      <c r="AKP85" s="168"/>
      <c r="AKQ85" s="168"/>
      <c r="AKR85" s="168"/>
      <c r="AKS85" s="168"/>
      <c r="AKT85" s="168"/>
      <c r="AKU85" s="168"/>
      <c r="AKV85" s="168"/>
      <c r="AKW85" s="168"/>
      <c r="AKX85" s="168"/>
      <c r="AKY85" s="168"/>
      <c r="AKZ85" s="168"/>
      <c r="ALA85" s="168"/>
      <c r="ALB85" s="168"/>
      <c r="ALC85" s="168"/>
      <c r="ALD85" s="168"/>
      <c r="ALE85" s="168"/>
      <c r="ALF85" s="168"/>
      <c r="ALG85" s="168"/>
      <c r="ALH85" s="168"/>
      <c r="ALI85" s="168"/>
      <c r="ALJ85" s="168"/>
      <c r="ALK85" s="168"/>
      <c r="ALL85" s="168"/>
      <c r="ALM85" s="168"/>
      <c r="ALN85" s="168"/>
      <c r="ALO85" s="168"/>
      <c r="ALP85" s="168"/>
      <c r="ALQ85" s="168"/>
      <c r="ALR85" s="168"/>
      <c r="ALS85" s="168"/>
      <c r="ALT85" s="168"/>
      <c r="ALU85" s="168"/>
      <c r="ALV85" s="168"/>
      <c r="ALW85" s="168"/>
      <c r="ALX85" s="168"/>
      <c r="ALY85" s="168"/>
      <c r="ALZ85" s="168"/>
      <c r="AMA85" s="168"/>
      <c r="AMB85" s="168"/>
      <c r="AMC85" s="168"/>
      <c r="AMD85" s="168"/>
      <c r="AME85" s="168"/>
      <c r="AMF85" s="168"/>
      <c r="AMG85" s="168"/>
      <c r="AMH85" s="168"/>
      <c r="AMI85" s="168"/>
      <c r="AMJ85" s="168"/>
      <c r="AMK85" s="168"/>
      <c r="AML85" s="168"/>
      <c r="AMM85" s="168"/>
      <c r="AMN85" s="168"/>
      <c r="AMO85" s="168"/>
      <c r="AMP85" s="168"/>
      <c r="AMQ85" s="168"/>
      <c r="AMR85" s="168"/>
      <c r="AMS85" s="168"/>
      <c r="AMT85" s="168"/>
      <c r="AMU85" s="168"/>
      <c r="AMV85" s="168"/>
      <c r="AMW85" s="168"/>
      <c r="AMX85" s="168"/>
      <c r="AMY85" s="168"/>
      <c r="AMZ85" s="168"/>
      <c r="ANA85" s="168"/>
      <c r="ANB85" s="168"/>
      <c r="ANC85" s="168"/>
      <c r="AND85" s="168"/>
      <c r="ANE85" s="168"/>
      <c r="ANF85" s="168"/>
      <c r="ANG85" s="168"/>
      <c r="ANH85" s="168"/>
      <c r="ANI85" s="168"/>
      <c r="ANJ85" s="168"/>
      <c r="ANK85" s="168"/>
      <c r="ANL85" s="168"/>
      <c r="ANM85" s="168"/>
      <c r="ANN85" s="168"/>
      <c r="ANO85" s="168"/>
      <c r="ANP85" s="168"/>
      <c r="ANQ85" s="168"/>
      <c r="ANR85" s="168"/>
      <c r="ANS85" s="168"/>
      <c r="ANT85" s="168"/>
      <c r="ANU85" s="168"/>
      <c r="ANV85" s="168"/>
      <c r="ANW85" s="168"/>
      <c r="ANX85" s="168"/>
      <c r="ANY85" s="168"/>
      <c r="ANZ85" s="168"/>
      <c r="AOA85" s="168"/>
      <c r="AOB85" s="168"/>
      <c r="AOC85" s="168"/>
      <c r="AOD85" s="168"/>
      <c r="AOE85" s="168"/>
      <c r="AOF85" s="168"/>
      <c r="AOG85" s="168"/>
      <c r="AOH85" s="168"/>
      <c r="AOI85" s="168"/>
      <c r="AOJ85" s="168"/>
      <c r="AOK85" s="168"/>
      <c r="AOL85" s="168"/>
      <c r="AOM85" s="168"/>
      <c r="AON85" s="168"/>
      <c r="AOO85" s="168"/>
      <c r="AOP85" s="168"/>
      <c r="AOQ85" s="168"/>
      <c r="AOR85" s="168"/>
      <c r="AOS85" s="168"/>
      <c r="AOT85" s="168"/>
      <c r="AOU85" s="168"/>
      <c r="AOV85" s="168"/>
      <c r="AOW85" s="168"/>
      <c r="AOX85" s="168"/>
      <c r="AOY85" s="168"/>
      <c r="AOZ85" s="168"/>
      <c r="APA85" s="168"/>
      <c r="APB85" s="168"/>
      <c r="APC85" s="168"/>
      <c r="APD85" s="168"/>
      <c r="APE85" s="168"/>
      <c r="APF85" s="168"/>
      <c r="APG85" s="168"/>
      <c r="APH85" s="168"/>
      <c r="API85" s="168"/>
      <c r="APJ85" s="168"/>
      <c r="APK85" s="168"/>
      <c r="APL85" s="168"/>
      <c r="APM85" s="168"/>
      <c r="APN85" s="168"/>
      <c r="APO85" s="168"/>
      <c r="APP85" s="168"/>
      <c r="APQ85" s="168"/>
      <c r="APR85" s="168"/>
      <c r="APS85" s="168"/>
      <c r="APT85" s="168"/>
      <c r="APU85" s="168"/>
      <c r="APV85" s="168"/>
      <c r="APW85" s="168"/>
      <c r="APX85" s="168"/>
      <c r="APY85" s="168"/>
      <c r="APZ85" s="168"/>
      <c r="AQA85" s="168"/>
      <c r="AQB85" s="168"/>
      <c r="AQC85" s="168"/>
      <c r="AQD85" s="168"/>
      <c r="AQE85" s="168"/>
      <c r="AQF85" s="168"/>
      <c r="AQG85" s="168"/>
      <c r="AQH85" s="168"/>
      <c r="AQI85" s="168"/>
      <c r="AQJ85" s="168"/>
      <c r="AQK85" s="168"/>
      <c r="AQL85" s="168"/>
      <c r="AQM85" s="168"/>
      <c r="AQN85" s="168"/>
      <c r="AQO85" s="168"/>
      <c r="AQP85" s="168"/>
      <c r="AQQ85" s="168"/>
      <c r="AQR85" s="168"/>
      <c r="AQS85" s="168"/>
      <c r="AQT85" s="168"/>
      <c r="AQU85" s="168"/>
      <c r="AQV85" s="168"/>
      <c r="AQW85" s="168"/>
      <c r="AQX85" s="168"/>
      <c r="AQY85" s="168"/>
      <c r="AQZ85" s="168"/>
      <c r="ARA85" s="168"/>
      <c r="ARB85" s="168"/>
      <c r="ARC85" s="168"/>
      <c r="ARD85" s="168"/>
      <c r="ARE85" s="168"/>
      <c r="ARF85" s="168"/>
      <c r="ARG85" s="168"/>
      <c r="ARH85" s="168"/>
      <c r="ARI85" s="168"/>
      <c r="ARJ85" s="168"/>
      <c r="ARK85" s="168"/>
      <c r="ARL85" s="168"/>
      <c r="ARM85" s="168"/>
      <c r="ARN85" s="168"/>
      <c r="ARO85" s="168"/>
      <c r="ARP85" s="168"/>
      <c r="ARQ85" s="168"/>
      <c r="ARR85" s="168"/>
      <c r="ARS85" s="168"/>
      <c r="ART85" s="168"/>
      <c r="ARU85" s="168"/>
      <c r="ARV85" s="168"/>
      <c r="ARW85" s="168"/>
      <c r="ARX85" s="168"/>
      <c r="ARY85" s="168"/>
      <c r="ARZ85" s="168"/>
      <c r="ASA85" s="168"/>
      <c r="ASB85" s="168"/>
      <c r="ASC85" s="168"/>
      <c r="ASD85" s="168"/>
      <c r="ASE85" s="168"/>
      <c r="ASF85" s="168"/>
      <c r="ASG85" s="168"/>
      <c r="ASH85" s="168"/>
      <c r="ASI85" s="168"/>
      <c r="ASJ85" s="168"/>
      <c r="ASK85" s="168"/>
      <c r="ASL85" s="168"/>
      <c r="ASM85" s="168"/>
      <c r="ASN85" s="168"/>
      <c r="ASO85" s="168"/>
      <c r="ASP85" s="168"/>
      <c r="ASQ85" s="168"/>
      <c r="ASR85" s="168"/>
      <c r="ASS85" s="168"/>
      <c r="AST85" s="168"/>
      <c r="ASU85" s="168"/>
      <c r="ASV85" s="168"/>
      <c r="ASW85" s="168"/>
      <c r="ASX85" s="168"/>
      <c r="ASY85" s="168"/>
      <c r="ASZ85" s="168"/>
      <c r="ATA85" s="168"/>
      <c r="ATB85" s="168"/>
      <c r="ATC85" s="168"/>
      <c r="ATD85" s="168"/>
      <c r="ATE85" s="168"/>
      <c r="ATF85" s="168"/>
      <c r="ATG85" s="168"/>
      <c r="ATH85" s="168"/>
      <c r="ATI85" s="168"/>
      <c r="ATJ85" s="168"/>
      <c r="ATK85" s="168"/>
      <c r="ATL85" s="168"/>
      <c r="ATM85" s="168"/>
      <c r="ATN85" s="168"/>
      <c r="ATO85" s="168"/>
      <c r="ATP85" s="168"/>
      <c r="ATQ85" s="168"/>
      <c r="ATR85" s="168"/>
      <c r="ATS85" s="168"/>
      <c r="ATT85" s="168"/>
      <c r="ATU85" s="168"/>
      <c r="ATV85" s="168"/>
      <c r="ATW85" s="168"/>
      <c r="ATX85" s="168"/>
      <c r="ATY85" s="168"/>
      <c r="ATZ85" s="168"/>
      <c r="AUA85" s="168"/>
      <c r="AUB85" s="168"/>
      <c r="AUC85" s="168"/>
      <c r="AUD85" s="168"/>
      <c r="AUE85" s="168"/>
      <c r="AUF85" s="168"/>
      <c r="AUG85" s="168"/>
      <c r="AUH85" s="168"/>
      <c r="AUI85" s="168"/>
      <c r="AUJ85" s="168"/>
      <c r="AUK85" s="168"/>
      <c r="AUL85" s="168"/>
      <c r="AUM85" s="168"/>
      <c r="AUN85" s="168"/>
      <c r="AUO85" s="168"/>
      <c r="AUP85" s="168"/>
      <c r="AUQ85" s="168"/>
      <c r="AUR85" s="168"/>
      <c r="AUS85" s="168"/>
      <c r="AUT85" s="168"/>
      <c r="AUU85" s="168"/>
      <c r="AUV85" s="168"/>
      <c r="AUW85" s="168"/>
      <c r="AUX85" s="168"/>
      <c r="AUY85" s="168"/>
      <c r="AUZ85" s="168"/>
      <c r="AVA85" s="168"/>
      <c r="AVB85" s="168"/>
      <c r="AVC85" s="168"/>
      <c r="AVD85" s="168"/>
      <c r="AVE85" s="168"/>
      <c r="AVF85" s="168"/>
      <c r="AVG85" s="168"/>
      <c r="AVH85" s="168"/>
      <c r="AVI85" s="168"/>
      <c r="AVJ85" s="168"/>
      <c r="AVK85" s="168"/>
      <c r="AVL85" s="168"/>
      <c r="AVM85" s="168"/>
      <c r="AVN85" s="168"/>
      <c r="AVO85" s="168"/>
      <c r="AVP85" s="168"/>
      <c r="AVQ85" s="168"/>
      <c r="AVR85" s="168"/>
      <c r="AVS85" s="168"/>
      <c r="AVT85" s="168"/>
      <c r="AVU85" s="168"/>
      <c r="AVV85" s="168"/>
      <c r="AVW85" s="168"/>
      <c r="AVX85" s="168"/>
      <c r="AVY85" s="168"/>
      <c r="AVZ85" s="168"/>
      <c r="AWA85" s="168"/>
      <c r="AWB85" s="168"/>
      <c r="AWC85" s="168"/>
      <c r="AWD85" s="168"/>
      <c r="AWE85" s="168"/>
      <c r="AWF85" s="168"/>
      <c r="AWG85" s="168"/>
      <c r="AWH85" s="168"/>
      <c r="AWI85" s="168"/>
      <c r="AWJ85" s="168"/>
      <c r="AWK85" s="168"/>
      <c r="AWL85" s="168"/>
      <c r="AWM85" s="168"/>
      <c r="AWN85" s="168"/>
      <c r="AWO85" s="168"/>
      <c r="AWP85" s="168"/>
      <c r="AWQ85" s="168"/>
      <c r="AWR85" s="168"/>
      <c r="AWS85" s="168"/>
      <c r="AWT85" s="168"/>
      <c r="AWU85" s="168"/>
      <c r="AWV85" s="168"/>
      <c r="AWW85" s="168"/>
      <c r="AWX85" s="168"/>
      <c r="AWY85" s="168"/>
      <c r="AWZ85" s="168"/>
      <c r="AXA85" s="168"/>
      <c r="AXB85" s="168"/>
      <c r="AXC85" s="168"/>
      <c r="AXD85" s="168"/>
      <c r="AXE85" s="168"/>
      <c r="AXF85" s="168"/>
      <c r="AXG85" s="168"/>
      <c r="AXH85" s="168"/>
      <c r="AXI85" s="168"/>
      <c r="AXJ85" s="168"/>
      <c r="AXK85" s="168"/>
      <c r="AXL85" s="168"/>
      <c r="AXM85" s="168"/>
      <c r="AXN85" s="168"/>
      <c r="AXO85" s="168"/>
      <c r="AXP85" s="168"/>
      <c r="AXQ85" s="168"/>
      <c r="AXR85" s="168"/>
      <c r="AXS85" s="168"/>
      <c r="AXT85" s="168"/>
      <c r="AXU85" s="168"/>
      <c r="AXV85" s="168"/>
      <c r="AXW85" s="168"/>
      <c r="AXX85" s="168"/>
      <c r="AXY85" s="168"/>
      <c r="AXZ85" s="168"/>
      <c r="AYA85" s="168"/>
      <c r="AYB85" s="168"/>
      <c r="AYC85" s="168"/>
      <c r="AYD85" s="168"/>
      <c r="AYE85" s="168"/>
      <c r="AYF85" s="168"/>
      <c r="AYG85" s="168"/>
      <c r="AYH85" s="168"/>
      <c r="AYI85" s="168"/>
      <c r="AYJ85" s="168"/>
      <c r="AYK85" s="168"/>
      <c r="AYL85" s="168"/>
      <c r="AYM85" s="168"/>
      <c r="AYN85" s="168"/>
      <c r="AYO85" s="168"/>
      <c r="AYP85" s="168"/>
      <c r="AYQ85" s="168"/>
      <c r="AYR85" s="168"/>
      <c r="AYS85" s="168"/>
      <c r="AYT85" s="168"/>
      <c r="AYU85" s="168"/>
      <c r="AYV85" s="168"/>
      <c r="AYW85" s="168"/>
      <c r="AYX85" s="168"/>
      <c r="AYY85" s="168"/>
      <c r="AYZ85" s="168"/>
      <c r="AZA85" s="168"/>
      <c r="AZB85" s="168"/>
      <c r="AZC85" s="168"/>
      <c r="AZD85" s="168"/>
      <c r="AZE85" s="168"/>
      <c r="AZF85" s="168"/>
      <c r="AZG85" s="168"/>
      <c r="AZH85" s="168"/>
      <c r="AZI85" s="168"/>
      <c r="AZJ85" s="168"/>
      <c r="AZK85" s="168"/>
      <c r="AZL85" s="168"/>
      <c r="AZM85" s="168"/>
      <c r="AZN85" s="168"/>
      <c r="AZO85" s="168"/>
      <c r="AZP85" s="168"/>
      <c r="AZQ85" s="168"/>
      <c r="AZR85" s="168"/>
      <c r="AZS85" s="168"/>
      <c r="AZT85" s="168"/>
      <c r="AZU85" s="168"/>
      <c r="AZV85" s="168"/>
      <c r="AZW85" s="168"/>
      <c r="AZX85" s="168"/>
      <c r="AZY85" s="168"/>
      <c r="AZZ85" s="168"/>
      <c r="BAA85" s="168"/>
      <c r="BAB85" s="168"/>
      <c r="BAC85" s="168"/>
      <c r="BAD85" s="168"/>
      <c r="BAE85" s="168"/>
      <c r="BAF85" s="168"/>
      <c r="BAG85" s="168"/>
      <c r="BAH85" s="168"/>
      <c r="BAI85" s="168"/>
      <c r="BAJ85" s="168"/>
      <c r="BAK85" s="168"/>
      <c r="BAL85" s="168"/>
      <c r="BAM85" s="168"/>
      <c r="BAN85" s="168"/>
      <c r="BAO85" s="168"/>
      <c r="BAP85" s="168"/>
      <c r="BAQ85" s="168"/>
      <c r="BAR85" s="168"/>
      <c r="BAS85" s="168"/>
      <c r="BAT85" s="168"/>
      <c r="BAU85" s="168"/>
      <c r="BAV85" s="168"/>
      <c r="BAW85" s="168"/>
      <c r="BAX85" s="168"/>
      <c r="BAY85" s="168"/>
      <c r="BAZ85" s="168"/>
      <c r="BBA85" s="168"/>
      <c r="BBB85" s="168"/>
      <c r="BBC85" s="168"/>
      <c r="BBD85" s="168"/>
      <c r="BBE85" s="168"/>
      <c r="BBF85" s="168"/>
      <c r="BBG85" s="168"/>
      <c r="BBH85" s="168"/>
      <c r="BBI85" s="168"/>
      <c r="BBJ85" s="168"/>
      <c r="BBK85" s="168"/>
      <c r="BBL85" s="168"/>
      <c r="BBM85" s="168"/>
      <c r="BBN85" s="168"/>
      <c r="BBO85" s="168"/>
      <c r="BBP85" s="168"/>
      <c r="BBQ85" s="168"/>
      <c r="BBR85" s="168"/>
      <c r="BBS85" s="168"/>
      <c r="BBT85" s="168"/>
      <c r="BBU85" s="168"/>
      <c r="BBV85" s="168"/>
      <c r="BBW85" s="168"/>
      <c r="BBX85" s="168"/>
      <c r="BBY85" s="168"/>
      <c r="BBZ85" s="168"/>
      <c r="BCA85" s="168"/>
      <c r="BCB85" s="168"/>
      <c r="BCC85" s="168"/>
      <c r="BCD85" s="168"/>
      <c r="BCE85" s="168"/>
      <c r="BCF85" s="168"/>
      <c r="BCG85" s="168"/>
      <c r="BCH85" s="168"/>
      <c r="BCI85" s="168"/>
      <c r="BCJ85" s="168"/>
      <c r="BCK85" s="168"/>
      <c r="BCL85" s="168"/>
      <c r="BCM85" s="168"/>
      <c r="BCN85" s="168"/>
      <c r="BCO85" s="168"/>
      <c r="BCP85" s="168"/>
      <c r="BCQ85" s="168"/>
      <c r="BCR85" s="168"/>
      <c r="BCS85" s="168"/>
      <c r="BCT85" s="168"/>
      <c r="BCU85" s="168"/>
      <c r="BCV85" s="168"/>
      <c r="BCW85" s="168"/>
      <c r="BCX85" s="168"/>
      <c r="BCY85" s="168"/>
      <c r="BCZ85" s="168"/>
      <c r="BDA85" s="168"/>
      <c r="BDB85" s="168"/>
      <c r="BDC85" s="168"/>
      <c r="BDD85" s="168"/>
      <c r="BDE85" s="168"/>
      <c r="BDF85" s="168"/>
      <c r="BDG85" s="168"/>
      <c r="BDH85" s="168"/>
      <c r="BDI85" s="168"/>
      <c r="BDJ85" s="168"/>
      <c r="BDK85" s="168"/>
      <c r="BDL85" s="168"/>
      <c r="BDM85" s="168"/>
      <c r="BDN85" s="168"/>
      <c r="BDO85" s="168"/>
      <c r="BDP85" s="168"/>
      <c r="BDQ85" s="168"/>
      <c r="BDR85" s="168"/>
      <c r="BDS85" s="168"/>
      <c r="BDT85" s="168"/>
      <c r="BDU85" s="168"/>
      <c r="BDV85" s="168"/>
      <c r="BDW85" s="168"/>
      <c r="BDX85" s="168"/>
      <c r="BDY85" s="168"/>
      <c r="BDZ85" s="168"/>
      <c r="BEA85" s="168"/>
      <c r="BEB85" s="168"/>
      <c r="BEC85" s="168"/>
      <c r="BED85" s="168"/>
      <c r="BEE85" s="168"/>
      <c r="BEF85" s="168"/>
      <c r="BEG85" s="168"/>
      <c r="BEH85" s="168"/>
      <c r="BEI85" s="168"/>
      <c r="BEJ85" s="168"/>
      <c r="BEK85" s="168"/>
      <c r="BEL85" s="168"/>
      <c r="BEM85" s="168"/>
      <c r="BEN85" s="168"/>
    </row>
    <row r="86" spans="1:1496" ht="45" customHeight="1" x14ac:dyDescent="0.2">
      <c r="A86" s="165" t="s">
        <v>382</v>
      </c>
      <c r="B86" s="162" t="s">
        <v>381</v>
      </c>
      <c r="C86" s="162" t="s">
        <v>407</v>
      </c>
      <c r="D86" s="162" t="s">
        <v>379</v>
      </c>
      <c r="E86" s="164" t="s">
        <v>378</v>
      </c>
      <c r="F86" s="162" t="s">
        <v>117</v>
      </c>
      <c r="G86" s="162" t="s">
        <v>377</v>
      </c>
      <c r="H86" s="163">
        <v>2020</v>
      </c>
      <c r="I86" s="162" t="s">
        <v>376</v>
      </c>
      <c r="J86" s="161">
        <v>0</v>
      </c>
      <c r="K86" s="160">
        <v>0</v>
      </c>
      <c r="L86" s="161">
        <v>0</v>
      </c>
      <c r="M86" s="160">
        <v>0</v>
      </c>
      <c r="N86" s="139" t="s">
        <v>28</v>
      </c>
    </row>
    <row r="87" spans="1:1496" ht="45" customHeight="1" x14ac:dyDescent="0.2">
      <c r="A87" s="165" t="s">
        <v>382</v>
      </c>
      <c r="B87" s="162" t="s">
        <v>381</v>
      </c>
      <c r="C87" s="162" t="s">
        <v>406</v>
      </c>
      <c r="D87" s="162" t="s">
        <v>379</v>
      </c>
      <c r="E87" s="164" t="s">
        <v>394</v>
      </c>
      <c r="F87" s="162" t="s">
        <v>117</v>
      </c>
      <c r="G87" s="162" t="s">
        <v>377</v>
      </c>
      <c r="H87" s="163">
        <v>2020</v>
      </c>
      <c r="I87" s="162" t="s">
        <v>376</v>
      </c>
      <c r="J87" s="161">
        <v>0</v>
      </c>
      <c r="K87" s="160">
        <v>0</v>
      </c>
      <c r="L87" s="161">
        <v>0</v>
      </c>
      <c r="M87" s="160">
        <v>0</v>
      </c>
      <c r="N87" s="139" t="s">
        <v>28</v>
      </c>
    </row>
    <row r="88" spans="1:1496" s="166" customFormat="1" ht="56.25" customHeight="1" x14ac:dyDescent="0.2">
      <c r="A88" s="165" t="s">
        <v>382</v>
      </c>
      <c r="B88" s="162" t="s">
        <v>381</v>
      </c>
      <c r="C88" s="162" t="s">
        <v>405</v>
      </c>
      <c r="D88" s="162" t="s">
        <v>379</v>
      </c>
      <c r="E88" s="164" t="s">
        <v>404</v>
      </c>
      <c r="F88" s="162" t="s">
        <v>117</v>
      </c>
      <c r="G88" s="162" t="s">
        <v>377</v>
      </c>
      <c r="H88" s="163">
        <v>2020</v>
      </c>
      <c r="I88" s="162" t="s">
        <v>376</v>
      </c>
      <c r="J88" s="161">
        <v>124</v>
      </c>
      <c r="K88" s="160">
        <v>46500</v>
      </c>
      <c r="L88" s="161">
        <v>134</v>
      </c>
      <c r="M88" s="160">
        <v>50250</v>
      </c>
      <c r="N88" s="139" t="s">
        <v>28</v>
      </c>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106"/>
      <c r="BW88" s="106"/>
      <c r="BX88" s="106"/>
      <c r="BY88" s="106"/>
      <c r="BZ88" s="106"/>
      <c r="CA88" s="106"/>
      <c r="CB88" s="106"/>
      <c r="CC88" s="106"/>
      <c r="CD88" s="106"/>
      <c r="CE88" s="106"/>
      <c r="CF88" s="106"/>
      <c r="CG88" s="106"/>
      <c r="CH88" s="106"/>
      <c r="CI88" s="106"/>
      <c r="CJ88" s="106"/>
      <c r="CK88" s="106"/>
      <c r="CL88" s="106"/>
      <c r="CM88" s="106"/>
      <c r="CN88" s="106"/>
      <c r="CO88" s="106"/>
      <c r="CP88" s="106"/>
      <c r="CQ88" s="106"/>
      <c r="CR88" s="106"/>
      <c r="CS88" s="106"/>
      <c r="CT88" s="106"/>
      <c r="CU88" s="106"/>
      <c r="CV88" s="106"/>
      <c r="CW88" s="106"/>
      <c r="CX88" s="106"/>
      <c r="CY88" s="106"/>
      <c r="CZ88" s="106"/>
      <c r="DA88" s="106"/>
      <c r="DB88" s="106"/>
      <c r="DC88" s="106"/>
      <c r="DD88" s="106"/>
      <c r="DE88" s="106"/>
      <c r="DF88" s="106"/>
      <c r="DG88" s="106"/>
      <c r="DH88" s="106"/>
      <c r="DI88" s="106"/>
      <c r="DJ88" s="106"/>
      <c r="DK88" s="106"/>
      <c r="DL88" s="106"/>
      <c r="DM88" s="106"/>
      <c r="DN88" s="106"/>
      <c r="DO88" s="106"/>
      <c r="DP88" s="106"/>
      <c r="DQ88" s="106"/>
      <c r="DR88" s="106"/>
      <c r="DS88" s="106"/>
      <c r="DT88" s="106"/>
      <c r="DU88" s="106"/>
      <c r="DV88" s="106"/>
      <c r="DW88" s="106"/>
      <c r="DX88" s="106"/>
      <c r="DY88" s="106"/>
      <c r="DZ88" s="106"/>
      <c r="EA88" s="106"/>
      <c r="EB88" s="106"/>
      <c r="EC88" s="106"/>
      <c r="ED88" s="106"/>
      <c r="EE88" s="106"/>
      <c r="EF88" s="106"/>
      <c r="EG88" s="106"/>
      <c r="EH88" s="106"/>
      <c r="EI88" s="106"/>
      <c r="EJ88" s="106"/>
      <c r="EK88" s="106"/>
      <c r="EL88" s="106"/>
      <c r="EM88" s="106"/>
      <c r="EN88" s="106"/>
      <c r="EO88" s="106"/>
      <c r="EP88" s="106"/>
      <c r="EQ88" s="106"/>
      <c r="ER88" s="106"/>
      <c r="ES88" s="106"/>
      <c r="ET88" s="106"/>
      <c r="EU88" s="106"/>
      <c r="EV88" s="106"/>
      <c r="EW88" s="106"/>
      <c r="EX88" s="106"/>
      <c r="EY88" s="106"/>
      <c r="EZ88" s="106"/>
      <c r="FA88" s="106"/>
      <c r="FB88" s="106"/>
      <c r="FC88" s="106"/>
      <c r="FD88" s="106"/>
      <c r="FE88" s="106"/>
      <c r="FF88" s="106"/>
      <c r="FG88" s="106"/>
      <c r="FH88" s="106"/>
      <c r="FI88" s="106"/>
      <c r="FJ88" s="106"/>
      <c r="FK88" s="106"/>
      <c r="FL88" s="106"/>
      <c r="FM88" s="106"/>
      <c r="FN88" s="106"/>
      <c r="FO88" s="106"/>
      <c r="FP88" s="106"/>
      <c r="FQ88" s="106"/>
      <c r="FR88" s="106"/>
      <c r="FS88" s="106"/>
      <c r="FT88" s="106"/>
      <c r="FU88" s="106"/>
      <c r="FV88" s="106"/>
      <c r="FW88" s="106"/>
      <c r="FX88" s="106"/>
      <c r="FY88" s="106"/>
      <c r="FZ88" s="106"/>
      <c r="GA88" s="106"/>
      <c r="GB88" s="106"/>
      <c r="GC88" s="106"/>
      <c r="GD88" s="106"/>
      <c r="GE88" s="106"/>
      <c r="GF88" s="106"/>
      <c r="GG88" s="106"/>
      <c r="GH88" s="106"/>
      <c r="GI88" s="106"/>
      <c r="GJ88" s="106"/>
      <c r="GK88" s="106"/>
      <c r="GL88" s="106"/>
      <c r="GM88" s="106"/>
      <c r="GN88" s="106"/>
      <c r="GO88" s="106"/>
      <c r="GP88" s="106"/>
      <c r="GQ88" s="106"/>
      <c r="GR88" s="106"/>
      <c r="GS88" s="106"/>
      <c r="GT88" s="106"/>
      <c r="GU88" s="106"/>
      <c r="GV88" s="106"/>
      <c r="GW88" s="106"/>
      <c r="GX88" s="106"/>
      <c r="GY88" s="106"/>
      <c r="GZ88" s="106"/>
      <c r="HA88" s="106"/>
      <c r="HB88" s="106"/>
      <c r="HC88" s="106"/>
      <c r="HD88" s="106"/>
      <c r="HE88" s="106"/>
      <c r="HF88" s="106"/>
      <c r="HG88" s="106"/>
      <c r="HH88" s="106"/>
      <c r="HI88" s="106"/>
      <c r="HJ88" s="106"/>
      <c r="HK88" s="106"/>
      <c r="HL88" s="106"/>
      <c r="HM88" s="106"/>
      <c r="HN88" s="106"/>
      <c r="HO88" s="106"/>
      <c r="HP88" s="106"/>
      <c r="HQ88" s="106"/>
      <c r="HR88" s="106"/>
      <c r="HS88" s="106"/>
      <c r="HT88" s="106"/>
      <c r="HU88" s="106"/>
      <c r="HV88" s="106"/>
      <c r="HW88" s="106"/>
      <c r="HX88" s="106"/>
      <c r="HY88" s="106"/>
      <c r="HZ88" s="106"/>
      <c r="IA88" s="106"/>
      <c r="IB88" s="106"/>
      <c r="IC88" s="106"/>
      <c r="ID88" s="106"/>
      <c r="IE88" s="106"/>
      <c r="IF88" s="106"/>
      <c r="IG88" s="106"/>
      <c r="IH88" s="106"/>
      <c r="II88" s="106"/>
      <c r="IJ88" s="106"/>
      <c r="IK88" s="106"/>
      <c r="IL88" s="106"/>
      <c r="IM88" s="106"/>
      <c r="IN88" s="106"/>
      <c r="IO88" s="106"/>
      <c r="IP88" s="106"/>
      <c r="IQ88" s="106"/>
      <c r="IR88" s="106"/>
      <c r="IS88" s="106"/>
      <c r="IT88" s="106"/>
      <c r="IU88" s="106"/>
      <c r="IV88" s="106"/>
      <c r="IW88" s="106"/>
      <c r="IX88" s="106"/>
      <c r="IY88" s="106"/>
      <c r="IZ88" s="106"/>
      <c r="JA88" s="106"/>
      <c r="JB88" s="106"/>
      <c r="JC88" s="106"/>
      <c r="JD88" s="106"/>
      <c r="JE88" s="106"/>
      <c r="JF88" s="106"/>
      <c r="JG88" s="106"/>
      <c r="JH88" s="106"/>
      <c r="JI88" s="106"/>
      <c r="JJ88" s="106"/>
      <c r="JK88" s="106"/>
      <c r="JL88" s="106"/>
      <c r="JM88" s="106"/>
      <c r="JN88" s="106"/>
      <c r="JO88" s="106"/>
      <c r="JP88" s="106"/>
      <c r="JQ88" s="106"/>
      <c r="JR88" s="106"/>
      <c r="JS88" s="106"/>
      <c r="JT88" s="106"/>
      <c r="JU88" s="106"/>
      <c r="JV88" s="106"/>
      <c r="JW88" s="106"/>
      <c r="JX88" s="106"/>
      <c r="JY88" s="106"/>
      <c r="JZ88" s="106"/>
      <c r="KA88" s="106"/>
      <c r="KB88" s="106"/>
      <c r="KC88" s="106"/>
      <c r="KD88" s="106"/>
      <c r="KE88" s="106"/>
      <c r="KF88" s="106"/>
      <c r="KG88" s="106"/>
      <c r="KH88" s="106"/>
      <c r="KI88" s="106"/>
      <c r="KJ88" s="106"/>
      <c r="KK88" s="106"/>
      <c r="KL88" s="106"/>
      <c r="KM88" s="106"/>
      <c r="KN88" s="106"/>
      <c r="KO88" s="106"/>
      <c r="KP88" s="106"/>
      <c r="KQ88" s="106"/>
      <c r="KR88" s="106"/>
      <c r="KS88" s="106"/>
      <c r="KT88" s="106"/>
      <c r="KU88" s="106"/>
      <c r="KV88" s="106"/>
      <c r="KW88" s="106"/>
      <c r="KX88" s="106"/>
      <c r="KY88" s="106"/>
      <c r="KZ88" s="106"/>
      <c r="LA88" s="106"/>
      <c r="LB88" s="106"/>
      <c r="LC88" s="106"/>
      <c r="LD88" s="106"/>
      <c r="LE88" s="106"/>
      <c r="LF88" s="106"/>
      <c r="LG88" s="106"/>
      <c r="LH88" s="106"/>
      <c r="LI88" s="106"/>
      <c r="LJ88" s="106"/>
      <c r="LK88" s="106"/>
      <c r="LL88" s="106"/>
      <c r="LM88" s="106"/>
      <c r="LN88" s="106"/>
      <c r="LO88" s="106"/>
      <c r="LP88" s="106"/>
      <c r="LQ88" s="106"/>
      <c r="LR88" s="106"/>
      <c r="LS88" s="106"/>
      <c r="LT88" s="106"/>
      <c r="LU88" s="106"/>
      <c r="LV88" s="106"/>
      <c r="LW88" s="106"/>
      <c r="LX88" s="106"/>
      <c r="LY88" s="106"/>
      <c r="LZ88" s="106"/>
      <c r="MA88" s="106"/>
      <c r="MB88" s="106"/>
      <c r="MC88" s="106"/>
      <c r="MD88" s="106"/>
      <c r="ME88" s="106"/>
      <c r="MF88" s="106"/>
      <c r="MG88" s="106"/>
      <c r="MH88" s="106"/>
      <c r="MI88" s="106"/>
      <c r="MJ88" s="106"/>
      <c r="MK88" s="106"/>
      <c r="ML88" s="106"/>
      <c r="MM88" s="106"/>
      <c r="MN88" s="106"/>
      <c r="MO88" s="106"/>
      <c r="MP88" s="106"/>
      <c r="MQ88" s="106"/>
      <c r="MR88" s="106"/>
      <c r="MS88" s="106"/>
      <c r="MT88" s="106"/>
      <c r="MU88" s="106"/>
      <c r="MV88" s="106"/>
      <c r="MW88" s="106"/>
      <c r="MX88" s="106"/>
      <c r="MY88" s="106"/>
      <c r="MZ88" s="106"/>
      <c r="NA88" s="106"/>
      <c r="NB88" s="106"/>
      <c r="NC88" s="106"/>
      <c r="ND88" s="106"/>
      <c r="NE88" s="106"/>
      <c r="NF88" s="106"/>
      <c r="NG88" s="106"/>
      <c r="NH88" s="106"/>
      <c r="NI88" s="106"/>
      <c r="NJ88" s="106"/>
      <c r="NK88" s="106"/>
      <c r="NL88" s="106"/>
      <c r="NM88" s="106"/>
      <c r="NN88" s="106"/>
      <c r="NO88" s="106"/>
      <c r="NP88" s="106"/>
      <c r="NQ88" s="106"/>
      <c r="NR88" s="106"/>
      <c r="NS88" s="106"/>
      <c r="NT88" s="106"/>
      <c r="NU88" s="106"/>
      <c r="NV88" s="106"/>
      <c r="NW88" s="106"/>
      <c r="NX88" s="106"/>
      <c r="NY88" s="106"/>
      <c r="NZ88" s="106"/>
      <c r="OA88" s="106"/>
      <c r="OB88" s="106"/>
      <c r="OC88" s="106"/>
      <c r="OD88" s="106"/>
      <c r="OE88" s="106"/>
      <c r="OF88" s="106"/>
      <c r="OG88" s="106"/>
      <c r="OH88" s="106"/>
      <c r="OI88" s="106"/>
      <c r="OJ88" s="106"/>
      <c r="OK88" s="106"/>
      <c r="OL88" s="106"/>
      <c r="OM88" s="106"/>
      <c r="ON88" s="106"/>
      <c r="OO88" s="106"/>
      <c r="OP88" s="106"/>
      <c r="OQ88" s="106"/>
      <c r="OR88" s="106"/>
      <c r="OS88" s="106"/>
      <c r="OT88" s="106"/>
      <c r="OU88" s="106"/>
      <c r="OV88" s="106"/>
      <c r="OW88" s="106"/>
      <c r="OX88" s="106"/>
      <c r="OY88" s="106"/>
      <c r="OZ88" s="106"/>
      <c r="PA88" s="106"/>
      <c r="PB88" s="106"/>
      <c r="PC88" s="106"/>
      <c r="PD88" s="106"/>
      <c r="PE88" s="106"/>
      <c r="PF88" s="106"/>
      <c r="PG88" s="106"/>
      <c r="PH88" s="106"/>
      <c r="PI88" s="106"/>
      <c r="PJ88" s="106"/>
      <c r="PK88" s="106"/>
      <c r="PL88" s="106"/>
      <c r="PM88" s="106"/>
      <c r="PN88" s="106"/>
      <c r="PO88" s="106"/>
      <c r="PP88" s="106"/>
      <c r="PQ88" s="106"/>
      <c r="PR88" s="106"/>
      <c r="PS88" s="106"/>
      <c r="PT88" s="106"/>
      <c r="PU88" s="106"/>
      <c r="PV88" s="106"/>
      <c r="PW88" s="106"/>
      <c r="PX88" s="106"/>
      <c r="PY88" s="106"/>
      <c r="PZ88" s="106"/>
      <c r="QA88" s="106"/>
      <c r="QB88" s="106"/>
      <c r="QC88" s="106"/>
      <c r="QD88" s="106"/>
      <c r="QE88" s="106"/>
      <c r="QF88" s="106"/>
      <c r="QG88" s="106"/>
      <c r="QH88" s="106"/>
      <c r="QI88" s="106"/>
      <c r="QJ88" s="106"/>
      <c r="QK88" s="106"/>
      <c r="QL88" s="106"/>
      <c r="QM88" s="106"/>
      <c r="QN88" s="106"/>
      <c r="QO88" s="106"/>
      <c r="QP88" s="106"/>
      <c r="QQ88" s="106"/>
      <c r="QR88" s="106"/>
      <c r="QS88" s="106"/>
      <c r="QT88" s="106"/>
      <c r="QU88" s="106"/>
      <c r="QV88" s="106"/>
      <c r="QW88" s="106"/>
      <c r="QX88" s="106"/>
      <c r="QY88" s="106"/>
      <c r="QZ88" s="106"/>
      <c r="RA88" s="106"/>
      <c r="RB88" s="106"/>
      <c r="RC88" s="106"/>
      <c r="RD88" s="106"/>
      <c r="RE88" s="106"/>
      <c r="RF88" s="106"/>
      <c r="RG88" s="106"/>
      <c r="RH88" s="106"/>
      <c r="RI88" s="106"/>
      <c r="RJ88" s="106"/>
      <c r="RK88" s="106"/>
      <c r="RL88" s="106"/>
      <c r="RM88" s="106"/>
      <c r="RN88" s="106"/>
      <c r="RO88" s="106"/>
      <c r="RP88" s="106"/>
      <c r="RQ88" s="106"/>
      <c r="RR88" s="106"/>
      <c r="RS88" s="106"/>
      <c r="RT88" s="106"/>
      <c r="RU88" s="106"/>
      <c r="RV88" s="106"/>
      <c r="RW88" s="106"/>
      <c r="RX88" s="106"/>
      <c r="RY88" s="106"/>
      <c r="RZ88" s="106"/>
      <c r="SA88" s="106"/>
      <c r="SB88" s="106"/>
      <c r="SC88" s="106"/>
      <c r="SD88" s="106"/>
      <c r="SE88" s="106"/>
      <c r="SF88" s="106"/>
      <c r="SG88" s="106"/>
      <c r="SH88" s="106"/>
      <c r="SI88" s="106"/>
      <c r="SJ88" s="106"/>
      <c r="SK88" s="106"/>
      <c r="SL88" s="106"/>
      <c r="SM88" s="106"/>
      <c r="SN88" s="106"/>
      <c r="SO88" s="106"/>
      <c r="SP88" s="106"/>
      <c r="SQ88" s="106"/>
      <c r="SR88" s="106"/>
      <c r="SS88" s="106"/>
      <c r="ST88" s="106"/>
      <c r="SU88" s="106"/>
      <c r="SV88" s="106"/>
      <c r="SW88" s="106"/>
      <c r="SX88" s="106"/>
      <c r="SY88" s="106"/>
      <c r="SZ88" s="106"/>
      <c r="TA88" s="106"/>
      <c r="TB88" s="106"/>
      <c r="TC88" s="106"/>
      <c r="TD88" s="106"/>
      <c r="TE88" s="106"/>
      <c r="TF88" s="106"/>
      <c r="TG88" s="106"/>
      <c r="TH88" s="106"/>
      <c r="TI88" s="106"/>
      <c r="TJ88" s="106"/>
      <c r="TK88" s="106"/>
      <c r="TL88" s="106"/>
      <c r="TM88" s="106"/>
      <c r="TN88" s="106"/>
      <c r="TO88" s="106"/>
      <c r="TP88" s="106"/>
      <c r="TQ88" s="106"/>
      <c r="TR88" s="106"/>
      <c r="TS88" s="106"/>
      <c r="TT88" s="106"/>
      <c r="TU88" s="106"/>
      <c r="TV88" s="106"/>
      <c r="TW88" s="106"/>
      <c r="TX88" s="106"/>
      <c r="TY88" s="106"/>
      <c r="TZ88" s="106"/>
      <c r="UA88" s="106"/>
      <c r="UB88" s="106"/>
      <c r="UC88" s="106"/>
      <c r="UD88" s="106"/>
      <c r="UE88" s="106"/>
      <c r="UF88" s="106"/>
      <c r="UG88" s="106"/>
      <c r="UH88" s="106"/>
      <c r="UI88" s="106"/>
      <c r="UJ88" s="106"/>
      <c r="UK88" s="106"/>
      <c r="UL88" s="106"/>
      <c r="UM88" s="106"/>
      <c r="UN88" s="106"/>
      <c r="UO88" s="106"/>
      <c r="UP88" s="106"/>
      <c r="UQ88" s="106"/>
      <c r="UR88" s="106"/>
      <c r="US88" s="106"/>
      <c r="UT88" s="106"/>
      <c r="UU88" s="106"/>
      <c r="UV88" s="106"/>
      <c r="UW88" s="106"/>
      <c r="UX88" s="106"/>
      <c r="UY88" s="106"/>
      <c r="UZ88" s="106"/>
      <c r="VA88" s="106"/>
      <c r="VB88" s="106"/>
      <c r="VC88" s="106"/>
      <c r="VD88" s="106"/>
      <c r="VE88" s="106"/>
      <c r="VF88" s="106"/>
      <c r="VG88" s="106"/>
      <c r="VH88" s="106"/>
      <c r="VI88" s="106"/>
      <c r="VJ88" s="106"/>
      <c r="VK88" s="106"/>
      <c r="VL88" s="106"/>
      <c r="VM88" s="106"/>
      <c r="VN88" s="106"/>
      <c r="VO88" s="106"/>
      <c r="VP88" s="106"/>
      <c r="VQ88" s="106"/>
      <c r="VR88" s="106"/>
      <c r="VS88" s="106"/>
      <c r="VT88" s="106"/>
      <c r="VU88" s="106"/>
      <c r="VV88" s="106"/>
      <c r="VW88" s="106"/>
      <c r="VX88" s="106"/>
      <c r="VY88" s="106"/>
      <c r="VZ88" s="106"/>
      <c r="WA88" s="106"/>
      <c r="WB88" s="106"/>
      <c r="WC88" s="106"/>
      <c r="WD88" s="106"/>
      <c r="WE88" s="106"/>
      <c r="WF88" s="106"/>
      <c r="WG88" s="106"/>
      <c r="WH88" s="106"/>
      <c r="WI88" s="106"/>
      <c r="WJ88" s="106"/>
      <c r="WK88" s="106"/>
      <c r="WL88" s="106"/>
      <c r="WM88" s="106"/>
      <c r="WN88" s="106"/>
      <c r="WO88" s="106"/>
      <c r="WP88" s="106"/>
      <c r="WQ88" s="106"/>
      <c r="WR88" s="106"/>
      <c r="WS88" s="106"/>
      <c r="WT88" s="106"/>
      <c r="WU88" s="106"/>
      <c r="WV88" s="106"/>
      <c r="WW88" s="106"/>
      <c r="WX88" s="106"/>
      <c r="WY88" s="106"/>
      <c r="WZ88" s="106"/>
      <c r="XA88" s="106"/>
      <c r="XB88" s="106"/>
      <c r="XC88" s="106"/>
      <c r="XD88" s="106"/>
      <c r="XE88" s="106"/>
      <c r="XF88" s="106"/>
      <c r="XG88" s="106"/>
      <c r="XH88" s="106"/>
      <c r="XI88" s="106"/>
      <c r="XJ88" s="106"/>
      <c r="XK88" s="106"/>
      <c r="XL88" s="106"/>
      <c r="XM88" s="106"/>
      <c r="XN88" s="106"/>
      <c r="XO88" s="106"/>
      <c r="XP88" s="106"/>
      <c r="XQ88" s="106"/>
      <c r="XR88" s="106"/>
      <c r="XS88" s="106"/>
      <c r="XT88" s="106"/>
      <c r="XU88" s="106"/>
      <c r="XV88" s="106"/>
      <c r="XW88" s="106"/>
      <c r="XX88" s="106"/>
      <c r="XY88" s="106"/>
      <c r="XZ88" s="106"/>
      <c r="YA88" s="106"/>
      <c r="YB88" s="106"/>
      <c r="YC88" s="106"/>
      <c r="YD88" s="106"/>
      <c r="YE88" s="106"/>
      <c r="YF88" s="106"/>
      <c r="YG88" s="106"/>
      <c r="YH88" s="106"/>
      <c r="YI88" s="106"/>
      <c r="YJ88" s="106"/>
      <c r="YK88" s="106"/>
      <c r="YL88" s="106"/>
      <c r="YM88" s="106"/>
      <c r="YN88" s="106"/>
      <c r="YO88" s="106"/>
      <c r="YP88" s="106"/>
      <c r="YQ88" s="106"/>
      <c r="YR88" s="106"/>
      <c r="YS88" s="106"/>
      <c r="YT88" s="106"/>
      <c r="YU88" s="106"/>
      <c r="YV88" s="106"/>
      <c r="YW88" s="106"/>
      <c r="YX88" s="106"/>
      <c r="YY88" s="106"/>
      <c r="YZ88" s="106"/>
      <c r="ZA88" s="106"/>
      <c r="ZB88" s="106"/>
      <c r="ZC88" s="106"/>
      <c r="ZD88" s="106"/>
      <c r="ZE88" s="106"/>
      <c r="ZF88" s="106"/>
      <c r="ZG88" s="106"/>
      <c r="ZH88" s="106"/>
      <c r="ZI88" s="106"/>
      <c r="ZJ88" s="106"/>
      <c r="ZK88" s="106"/>
      <c r="ZL88" s="106"/>
      <c r="ZM88" s="106"/>
      <c r="ZN88" s="106"/>
      <c r="ZO88" s="106"/>
      <c r="ZP88" s="106"/>
      <c r="ZQ88" s="106"/>
      <c r="ZR88" s="106"/>
      <c r="ZS88" s="106"/>
      <c r="ZT88" s="106"/>
      <c r="ZU88" s="106"/>
      <c r="ZV88" s="106"/>
      <c r="ZW88" s="106"/>
      <c r="ZX88" s="106"/>
      <c r="ZY88" s="106"/>
      <c r="ZZ88" s="106"/>
      <c r="AAA88" s="106"/>
      <c r="AAB88" s="106"/>
      <c r="AAC88" s="106"/>
      <c r="AAD88" s="106"/>
      <c r="AAE88" s="106"/>
      <c r="AAF88" s="106"/>
      <c r="AAG88" s="106"/>
      <c r="AAH88" s="106"/>
      <c r="AAI88" s="106"/>
      <c r="AAJ88" s="106"/>
      <c r="AAK88" s="106"/>
      <c r="AAL88" s="106"/>
      <c r="AAM88" s="106"/>
      <c r="AAN88" s="106"/>
      <c r="AAO88" s="106"/>
      <c r="AAP88" s="106"/>
      <c r="AAQ88" s="106"/>
      <c r="AAR88" s="106"/>
      <c r="AAS88" s="106"/>
      <c r="AAT88" s="106"/>
      <c r="AAU88" s="106"/>
      <c r="AAV88" s="106"/>
      <c r="AAW88" s="106"/>
      <c r="AAX88" s="106"/>
      <c r="AAY88" s="106"/>
      <c r="AAZ88" s="106"/>
      <c r="ABA88" s="106"/>
      <c r="ABB88" s="106"/>
      <c r="ABC88" s="106"/>
      <c r="ABD88" s="106"/>
      <c r="ABE88" s="106"/>
      <c r="ABF88" s="106"/>
      <c r="ABG88" s="106"/>
      <c r="ABH88" s="106"/>
      <c r="ABI88" s="106"/>
      <c r="ABJ88" s="106"/>
      <c r="ABK88" s="106"/>
      <c r="ABL88" s="106"/>
      <c r="ABM88" s="106"/>
      <c r="ABN88" s="106"/>
      <c r="ABO88" s="106"/>
      <c r="ABP88" s="106"/>
      <c r="ABQ88" s="106"/>
      <c r="ABR88" s="106"/>
      <c r="ABS88" s="106"/>
      <c r="ABT88" s="106"/>
      <c r="ABU88" s="106"/>
      <c r="ABV88" s="106"/>
      <c r="ABW88" s="106"/>
      <c r="ABX88" s="106"/>
      <c r="ABY88" s="106"/>
      <c r="ABZ88" s="106"/>
      <c r="ACA88" s="106"/>
      <c r="ACB88" s="106"/>
      <c r="ACC88" s="106"/>
      <c r="ACD88" s="106"/>
      <c r="ACE88" s="106"/>
      <c r="ACF88" s="106"/>
      <c r="ACG88" s="106"/>
      <c r="ACH88" s="106"/>
      <c r="ACI88" s="106"/>
      <c r="ACJ88" s="106"/>
      <c r="ACK88" s="106"/>
      <c r="ACL88" s="106"/>
      <c r="ACM88" s="106"/>
      <c r="ACN88" s="106"/>
      <c r="ACO88" s="106"/>
      <c r="ACP88" s="106"/>
      <c r="ACQ88" s="106"/>
      <c r="ACR88" s="106"/>
      <c r="ACS88" s="106"/>
      <c r="ACT88" s="106"/>
      <c r="ACU88" s="106"/>
      <c r="ACV88" s="106"/>
      <c r="ACW88" s="106"/>
      <c r="ACX88" s="106"/>
      <c r="ACY88" s="106"/>
      <c r="ACZ88" s="106"/>
      <c r="ADA88" s="106"/>
      <c r="ADB88" s="106"/>
      <c r="ADC88" s="106"/>
      <c r="ADD88" s="106"/>
      <c r="ADE88" s="106"/>
      <c r="ADF88" s="106"/>
      <c r="ADG88" s="106"/>
      <c r="ADH88" s="106"/>
      <c r="ADI88" s="106"/>
      <c r="ADJ88" s="106"/>
      <c r="ADK88" s="106"/>
      <c r="ADL88" s="106"/>
      <c r="ADM88" s="106"/>
      <c r="ADN88" s="106"/>
      <c r="ADO88" s="106"/>
      <c r="ADP88" s="106"/>
      <c r="ADQ88" s="106"/>
      <c r="ADR88" s="106"/>
      <c r="ADS88" s="106"/>
      <c r="ADT88" s="106"/>
      <c r="ADU88" s="106"/>
      <c r="ADV88" s="106"/>
      <c r="ADW88" s="106"/>
      <c r="ADX88" s="106"/>
      <c r="ADY88" s="106"/>
      <c r="ADZ88" s="106"/>
      <c r="AEA88" s="106"/>
      <c r="AEB88" s="106"/>
      <c r="AEC88" s="106"/>
      <c r="AED88" s="106"/>
      <c r="AEE88" s="106"/>
      <c r="AEF88" s="106"/>
      <c r="AEG88" s="106"/>
      <c r="AEH88" s="106"/>
      <c r="AEI88" s="106"/>
      <c r="AEJ88" s="106"/>
      <c r="AEK88" s="106"/>
      <c r="AEL88" s="106"/>
      <c r="AEM88" s="106"/>
      <c r="AEN88" s="106"/>
      <c r="AEO88" s="106"/>
      <c r="AEP88" s="106"/>
      <c r="AEQ88" s="106"/>
      <c r="AER88" s="106"/>
      <c r="AES88" s="106"/>
      <c r="AET88" s="106"/>
      <c r="AEU88" s="106"/>
      <c r="AEV88" s="106"/>
      <c r="AEW88" s="106"/>
      <c r="AEX88" s="106"/>
      <c r="AEY88" s="106"/>
      <c r="AEZ88" s="106"/>
      <c r="AFA88" s="106"/>
      <c r="AFB88" s="106"/>
      <c r="AFC88" s="106"/>
      <c r="AFD88" s="106"/>
      <c r="AFE88" s="106"/>
      <c r="AFF88" s="106"/>
      <c r="AFG88" s="106"/>
      <c r="AFH88" s="106"/>
      <c r="AFI88" s="106"/>
      <c r="AFJ88" s="106"/>
      <c r="AFK88" s="106"/>
      <c r="AFL88" s="106"/>
      <c r="AFM88" s="106"/>
      <c r="AFN88" s="106"/>
      <c r="AFO88" s="106"/>
      <c r="AFP88" s="106"/>
      <c r="AFQ88" s="106"/>
      <c r="AFR88" s="106"/>
      <c r="AFS88" s="106"/>
      <c r="AFT88" s="106"/>
      <c r="AFU88" s="106"/>
      <c r="AFV88" s="106"/>
      <c r="AFW88" s="106"/>
      <c r="AFX88" s="106"/>
      <c r="AFY88" s="106"/>
      <c r="AFZ88" s="106"/>
      <c r="AGA88" s="106"/>
      <c r="AGB88" s="106"/>
      <c r="AGC88" s="106"/>
      <c r="AGD88" s="106"/>
      <c r="AGE88" s="106"/>
      <c r="AGF88" s="106"/>
      <c r="AGG88" s="106"/>
      <c r="AGH88" s="106"/>
      <c r="AGI88" s="106"/>
      <c r="AGJ88" s="106"/>
      <c r="AGK88" s="106"/>
      <c r="AGL88" s="106"/>
      <c r="AGM88" s="106"/>
      <c r="AGN88" s="106"/>
      <c r="AGO88" s="106"/>
      <c r="AGP88" s="106"/>
      <c r="AGQ88" s="106"/>
      <c r="AGR88" s="106"/>
      <c r="AGS88" s="106"/>
      <c r="AGT88" s="106"/>
      <c r="AGU88" s="106"/>
      <c r="AGV88" s="106"/>
      <c r="AGW88" s="106"/>
      <c r="AGX88" s="106"/>
      <c r="AGY88" s="106"/>
      <c r="AGZ88" s="106"/>
      <c r="AHA88" s="106"/>
      <c r="AHB88" s="106"/>
      <c r="AHC88" s="106"/>
      <c r="AHD88" s="106"/>
      <c r="AHE88" s="106"/>
      <c r="AHF88" s="106"/>
      <c r="AHG88" s="106"/>
      <c r="AHH88" s="106"/>
      <c r="AHI88" s="106"/>
      <c r="AHJ88" s="106"/>
      <c r="AHK88" s="106"/>
      <c r="AHL88" s="106"/>
      <c r="AHM88" s="106"/>
      <c r="AHN88" s="106"/>
      <c r="AHO88" s="106"/>
      <c r="AHP88" s="106"/>
      <c r="AHQ88" s="106"/>
      <c r="AHR88" s="106"/>
      <c r="AHS88" s="106"/>
      <c r="AHT88" s="106"/>
      <c r="AHU88" s="106"/>
      <c r="AHV88" s="106"/>
      <c r="AHW88" s="106"/>
      <c r="AHX88" s="106"/>
      <c r="AHY88" s="106"/>
      <c r="AHZ88" s="106"/>
      <c r="AIA88" s="106"/>
      <c r="AIB88" s="106"/>
      <c r="AIC88" s="106"/>
      <c r="AID88" s="106"/>
      <c r="AIE88" s="106"/>
      <c r="AIF88" s="106"/>
      <c r="AIG88" s="106"/>
      <c r="AIH88" s="106"/>
      <c r="AII88" s="106"/>
      <c r="AIJ88" s="106"/>
      <c r="AIK88" s="106"/>
      <c r="AIL88" s="106"/>
      <c r="AIM88" s="106"/>
      <c r="AIN88" s="106"/>
      <c r="AIO88" s="106"/>
      <c r="AIP88" s="106"/>
      <c r="AIQ88" s="106"/>
      <c r="AIR88" s="106"/>
      <c r="AIS88" s="106"/>
      <c r="AIT88" s="106"/>
      <c r="AIU88" s="106"/>
      <c r="AIV88" s="106"/>
      <c r="AIW88" s="106"/>
      <c r="AIX88" s="106"/>
      <c r="AIY88" s="106"/>
      <c r="AIZ88" s="106"/>
      <c r="AJA88" s="106"/>
      <c r="AJB88" s="106"/>
      <c r="AJC88" s="106"/>
      <c r="AJD88" s="106"/>
      <c r="AJE88" s="106"/>
      <c r="AJF88" s="106"/>
      <c r="AJG88" s="106"/>
      <c r="AJH88" s="106"/>
      <c r="AJI88" s="106"/>
      <c r="AJJ88" s="106"/>
      <c r="AJK88" s="106"/>
      <c r="AJL88" s="106"/>
      <c r="AJM88" s="106"/>
      <c r="AJN88" s="106"/>
      <c r="AJO88" s="106"/>
      <c r="AJP88" s="106"/>
      <c r="AJQ88" s="106"/>
      <c r="AJR88" s="106"/>
      <c r="AJS88" s="106"/>
      <c r="AJT88" s="106"/>
      <c r="AJU88" s="106"/>
      <c r="AJV88" s="106"/>
      <c r="AJW88" s="106"/>
      <c r="AJX88" s="106"/>
      <c r="AJY88" s="106"/>
      <c r="AJZ88" s="106"/>
      <c r="AKA88" s="106"/>
      <c r="AKB88" s="106"/>
      <c r="AKC88" s="106"/>
      <c r="AKD88" s="106"/>
      <c r="AKE88" s="106"/>
      <c r="AKF88" s="106"/>
      <c r="AKG88" s="106"/>
      <c r="AKH88" s="106"/>
      <c r="AKI88" s="106"/>
      <c r="AKJ88" s="106"/>
      <c r="AKK88" s="106"/>
      <c r="AKL88" s="106"/>
      <c r="AKM88" s="106"/>
      <c r="AKN88" s="106"/>
      <c r="AKO88" s="106"/>
      <c r="AKP88" s="106"/>
      <c r="AKQ88" s="106"/>
      <c r="AKR88" s="106"/>
      <c r="AKS88" s="106"/>
      <c r="AKT88" s="106"/>
      <c r="AKU88" s="106"/>
      <c r="AKV88" s="106"/>
      <c r="AKW88" s="106"/>
      <c r="AKX88" s="106"/>
      <c r="AKY88" s="106"/>
      <c r="AKZ88" s="106"/>
      <c r="ALA88" s="106"/>
      <c r="ALB88" s="106"/>
      <c r="ALC88" s="106"/>
      <c r="ALD88" s="106"/>
      <c r="ALE88" s="106"/>
      <c r="ALF88" s="106"/>
      <c r="ALG88" s="106"/>
      <c r="ALH88" s="106"/>
      <c r="ALI88" s="106"/>
      <c r="ALJ88" s="106"/>
      <c r="ALK88" s="106"/>
      <c r="ALL88" s="106"/>
      <c r="ALM88" s="106"/>
      <c r="ALN88" s="106"/>
      <c r="ALO88" s="106"/>
      <c r="ALP88" s="106"/>
      <c r="ALQ88" s="106"/>
      <c r="ALR88" s="106"/>
      <c r="ALS88" s="106"/>
      <c r="ALT88" s="106"/>
      <c r="ALU88" s="106"/>
      <c r="ALV88" s="106"/>
      <c r="ALW88" s="106"/>
      <c r="ALX88" s="106"/>
      <c r="ALY88" s="106"/>
      <c r="ALZ88" s="106"/>
      <c r="AMA88" s="106"/>
      <c r="AMB88" s="106"/>
      <c r="AMC88" s="106"/>
      <c r="AMD88" s="106"/>
      <c r="AME88" s="106"/>
      <c r="AMF88" s="106"/>
      <c r="AMG88" s="106"/>
      <c r="AMH88" s="106"/>
      <c r="AMI88" s="106"/>
      <c r="AMJ88" s="106"/>
      <c r="AMK88" s="106"/>
      <c r="AML88" s="106"/>
      <c r="AMM88" s="106"/>
      <c r="AMN88" s="106"/>
      <c r="AMO88" s="106"/>
      <c r="AMP88" s="106"/>
      <c r="AMQ88" s="106"/>
      <c r="AMR88" s="106"/>
      <c r="AMS88" s="106"/>
      <c r="AMT88" s="106"/>
      <c r="AMU88" s="106"/>
      <c r="AMV88" s="106"/>
      <c r="AMW88" s="106"/>
      <c r="AMX88" s="106"/>
      <c r="AMY88" s="106"/>
      <c r="AMZ88" s="106"/>
      <c r="ANA88" s="106"/>
      <c r="ANB88" s="106"/>
      <c r="ANC88" s="106"/>
      <c r="AND88" s="106"/>
      <c r="ANE88" s="106"/>
      <c r="ANF88" s="106"/>
      <c r="ANG88" s="106"/>
      <c r="ANH88" s="106"/>
      <c r="ANI88" s="106"/>
      <c r="ANJ88" s="106"/>
      <c r="ANK88" s="106"/>
      <c r="ANL88" s="106"/>
      <c r="ANM88" s="106"/>
      <c r="ANN88" s="106"/>
      <c r="ANO88" s="106"/>
      <c r="ANP88" s="106"/>
      <c r="ANQ88" s="106"/>
      <c r="ANR88" s="106"/>
      <c r="ANS88" s="106"/>
      <c r="ANT88" s="106"/>
      <c r="ANU88" s="106"/>
      <c r="ANV88" s="106"/>
      <c r="ANW88" s="106"/>
      <c r="ANX88" s="106"/>
      <c r="ANY88" s="106"/>
      <c r="ANZ88" s="106"/>
      <c r="AOA88" s="106"/>
      <c r="AOB88" s="106"/>
      <c r="AOC88" s="106"/>
      <c r="AOD88" s="106"/>
      <c r="AOE88" s="106"/>
      <c r="AOF88" s="106"/>
      <c r="AOG88" s="106"/>
      <c r="AOH88" s="106"/>
      <c r="AOI88" s="106"/>
      <c r="AOJ88" s="106"/>
      <c r="AOK88" s="106"/>
      <c r="AOL88" s="106"/>
      <c r="AOM88" s="106"/>
      <c r="AON88" s="106"/>
      <c r="AOO88" s="106"/>
      <c r="AOP88" s="106"/>
      <c r="AOQ88" s="106"/>
      <c r="AOR88" s="106"/>
      <c r="AOS88" s="106"/>
      <c r="AOT88" s="106"/>
      <c r="AOU88" s="106"/>
      <c r="AOV88" s="106"/>
      <c r="AOW88" s="106"/>
      <c r="AOX88" s="106"/>
      <c r="AOY88" s="106"/>
      <c r="AOZ88" s="106"/>
      <c r="APA88" s="106"/>
      <c r="APB88" s="106"/>
      <c r="APC88" s="106"/>
      <c r="APD88" s="106"/>
      <c r="APE88" s="106"/>
      <c r="APF88" s="106"/>
      <c r="APG88" s="106"/>
      <c r="APH88" s="106"/>
      <c r="API88" s="106"/>
      <c r="APJ88" s="106"/>
      <c r="APK88" s="106"/>
      <c r="APL88" s="106"/>
      <c r="APM88" s="106"/>
      <c r="APN88" s="106"/>
      <c r="APO88" s="106"/>
      <c r="APP88" s="106"/>
      <c r="APQ88" s="106"/>
      <c r="APR88" s="106"/>
      <c r="APS88" s="106"/>
      <c r="APT88" s="106"/>
      <c r="APU88" s="106"/>
      <c r="APV88" s="106"/>
      <c r="APW88" s="106"/>
      <c r="APX88" s="106"/>
      <c r="APY88" s="106"/>
      <c r="APZ88" s="106"/>
      <c r="AQA88" s="106"/>
      <c r="AQB88" s="106"/>
      <c r="AQC88" s="106"/>
      <c r="AQD88" s="106"/>
      <c r="AQE88" s="106"/>
      <c r="AQF88" s="106"/>
      <c r="AQG88" s="106"/>
      <c r="AQH88" s="106"/>
      <c r="AQI88" s="106"/>
      <c r="AQJ88" s="106"/>
      <c r="AQK88" s="106"/>
      <c r="AQL88" s="106"/>
      <c r="AQM88" s="106"/>
      <c r="AQN88" s="106"/>
      <c r="AQO88" s="106"/>
      <c r="AQP88" s="106"/>
      <c r="AQQ88" s="106"/>
      <c r="AQR88" s="106"/>
      <c r="AQS88" s="106"/>
      <c r="AQT88" s="106"/>
      <c r="AQU88" s="106"/>
      <c r="AQV88" s="106"/>
      <c r="AQW88" s="106"/>
      <c r="AQX88" s="106"/>
      <c r="AQY88" s="106"/>
      <c r="AQZ88" s="106"/>
      <c r="ARA88" s="106"/>
      <c r="ARB88" s="106"/>
      <c r="ARC88" s="106"/>
      <c r="ARD88" s="106"/>
      <c r="ARE88" s="106"/>
      <c r="ARF88" s="106"/>
      <c r="ARG88" s="106"/>
      <c r="ARH88" s="106"/>
      <c r="ARI88" s="106"/>
      <c r="ARJ88" s="106"/>
      <c r="ARK88" s="106"/>
      <c r="ARL88" s="106"/>
      <c r="ARM88" s="106"/>
      <c r="ARN88" s="106"/>
      <c r="ARO88" s="106"/>
      <c r="ARP88" s="106"/>
      <c r="ARQ88" s="106"/>
      <c r="ARR88" s="106"/>
      <c r="ARS88" s="106"/>
      <c r="ART88" s="106"/>
      <c r="ARU88" s="106"/>
      <c r="ARV88" s="106"/>
      <c r="ARW88" s="106"/>
      <c r="ARX88" s="106"/>
      <c r="ARY88" s="106"/>
      <c r="ARZ88" s="106"/>
      <c r="ASA88" s="106"/>
      <c r="ASB88" s="106"/>
      <c r="ASC88" s="106"/>
      <c r="ASD88" s="106"/>
      <c r="ASE88" s="106"/>
      <c r="ASF88" s="106"/>
      <c r="ASG88" s="106"/>
      <c r="ASH88" s="106"/>
      <c r="ASI88" s="106"/>
      <c r="ASJ88" s="106"/>
      <c r="ASK88" s="106"/>
      <c r="ASL88" s="106"/>
      <c r="ASM88" s="106"/>
      <c r="ASN88" s="106"/>
      <c r="ASO88" s="106"/>
      <c r="ASP88" s="106"/>
      <c r="ASQ88" s="106"/>
      <c r="ASR88" s="106"/>
      <c r="ASS88" s="106"/>
      <c r="AST88" s="106"/>
      <c r="ASU88" s="106"/>
      <c r="ASV88" s="106"/>
      <c r="ASW88" s="106"/>
      <c r="ASX88" s="106"/>
      <c r="ASY88" s="106"/>
      <c r="ASZ88" s="106"/>
      <c r="ATA88" s="106"/>
      <c r="ATB88" s="106"/>
      <c r="ATC88" s="106"/>
      <c r="ATD88" s="106"/>
      <c r="ATE88" s="106"/>
      <c r="ATF88" s="106"/>
      <c r="ATG88" s="106"/>
      <c r="ATH88" s="106"/>
      <c r="ATI88" s="106"/>
      <c r="ATJ88" s="106"/>
      <c r="ATK88" s="106"/>
      <c r="ATL88" s="106"/>
      <c r="ATM88" s="106"/>
      <c r="ATN88" s="106"/>
      <c r="ATO88" s="106"/>
      <c r="ATP88" s="106"/>
      <c r="ATQ88" s="106"/>
      <c r="ATR88" s="106"/>
      <c r="ATS88" s="106"/>
      <c r="ATT88" s="106"/>
      <c r="ATU88" s="106"/>
      <c r="ATV88" s="106"/>
      <c r="ATW88" s="106"/>
      <c r="ATX88" s="106"/>
      <c r="ATY88" s="106"/>
      <c r="ATZ88" s="106"/>
      <c r="AUA88" s="106"/>
      <c r="AUB88" s="106"/>
      <c r="AUC88" s="106"/>
      <c r="AUD88" s="106"/>
      <c r="AUE88" s="106"/>
      <c r="AUF88" s="106"/>
      <c r="AUG88" s="106"/>
      <c r="AUH88" s="106"/>
      <c r="AUI88" s="106"/>
      <c r="AUJ88" s="106"/>
      <c r="AUK88" s="106"/>
      <c r="AUL88" s="106"/>
      <c r="AUM88" s="106"/>
      <c r="AUN88" s="106"/>
      <c r="AUO88" s="106"/>
      <c r="AUP88" s="106"/>
      <c r="AUQ88" s="106"/>
      <c r="AUR88" s="106"/>
      <c r="AUS88" s="106"/>
      <c r="AUT88" s="106"/>
      <c r="AUU88" s="106"/>
      <c r="AUV88" s="106"/>
      <c r="AUW88" s="106"/>
      <c r="AUX88" s="106"/>
      <c r="AUY88" s="106"/>
      <c r="AUZ88" s="106"/>
      <c r="AVA88" s="106"/>
      <c r="AVB88" s="106"/>
      <c r="AVC88" s="106"/>
      <c r="AVD88" s="106"/>
      <c r="AVE88" s="106"/>
      <c r="AVF88" s="106"/>
      <c r="AVG88" s="106"/>
      <c r="AVH88" s="106"/>
      <c r="AVI88" s="106"/>
      <c r="AVJ88" s="106"/>
      <c r="AVK88" s="106"/>
      <c r="AVL88" s="106"/>
      <c r="AVM88" s="106"/>
      <c r="AVN88" s="106"/>
      <c r="AVO88" s="106"/>
      <c r="AVP88" s="106"/>
      <c r="AVQ88" s="106"/>
      <c r="AVR88" s="106"/>
      <c r="AVS88" s="106"/>
      <c r="AVT88" s="106"/>
      <c r="AVU88" s="106"/>
      <c r="AVV88" s="106"/>
      <c r="AVW88" s="106"/>
      <c r="AVX88" s="106"/>
      <c r="AVY88" s="106"/>
      <c r="AVZ88" s="106"/>
      <c r="AWA88" s="106"/>
      <c r="AWB88" s="106"/>
      <c r="AWC88" s="106"/>
      <c r="AWD88" s="106"/>
      <c r="AWE88" s="106"/>
      <c r="AWF88" s="106"/>
      <c r="AWG88" s="106"/>
      <c r="AWH88" s="106"/>
      <c r="AWI88" s="106"/>
      <c r="AWJ88" s="106"/>
      <c r="AWK88" s="106"/>
      <c r="AWL88" s="106"/>
      <c r="AWM88" s="106"/>
      <c r="AWN88" s="106"/>
      <c r="AWO88" s="106"/>
      <c r="AWP88" s="106"/>
      <c r="AWQ88" s="106"/>
      <c r="AWR88" s="106"/>
      <c r="AWS88" s="106"/>
      <c r="AWT88" s="106"/>
      <c r="AWU88" s="106"/>
      <c r="AWV88" s="106"/>
      <c r="AWW88" s="106"/>
      <c r="AWX88" s="106"/>
      <c r="AWY88" s="106"/>
      <c r="AWZ88" s="106"/>
      <c r="AXA88" s="106"/>
      <c r="AXB88" s="106"/>
      <c r="AXC88" s="106"/>
      <c r="AXD88" s="106"/>
      <c r="AXE88" s="106"/>
      <c r="AXF88" s="106"/>
      <c r="AXG88" s="106"/>
      <c r="AXH88" s="106"/>
      <c r="AXI88" s="106"/>
      <c r="AXJ88" s="106"/>
      <c r="AXK88" s="106"/>
      <c r="AXL88" s="106"/>
      <c r="AXM88" s="106"/>
      <c r="AXN88" s="106"/>
      <c r="AXO88" s="106"/>
      <c r="AXP88" s="106"/>
      <c r="AXQ88" s="106"/>
      <c r="AXR88" s="106"/>
      <c r="AXS88" s="106"/>
      <c r="AXT88" s="106"/>
      <c r="AXU88" s="106"/>
      <c r="AXV88" s="106"/>
      <c r="AXW88" s="106"/>
      <c r="AXX88" s="106"/>
      <c r="AXY88" s="106"/>
      <c r="AXZ88" s="106"/>
      <c r="AYA88" s="106"/>
      <c r="AYB88" s="106"/>
      <c r="AYC88" s="106"/>
      <c r="AYD88" s="106"/>
      <c r="AYE88" s="106"/>
      <c r="AYF88" s="106"/>
      <c r="AYG88" s="106"/>
      <c r="AYH88" s="106"/>
      <c r="AYI88" s="106"/>
      <c r="AYJ88" s="106"/>
      <c r="AYK88" s="106"/>
      <c r="AYL88" s="106"/>
      <c r="AYM88" s="106"/>
      <c r="AYN88" s="106"/>
      <c r="AYO88" s="106"/>
      <c r="AYP88" s="106"/>
      <c r="AYQ88" s="106"/>
      <c r="AYR88" s="106"/>
      <c r="AYS88" s="106"/>
      <c r="AYT88" s="106"/>
      <c r="AYU88" s="106"/>
      <c r="AYV88" s="106"/>
      <c r="AYW88" s="106"/>
      <c r="AYX88" s="106"/>
      <c r="AYY88" s="106"/>
      <c r="AYZ88" s="106"/>
      <c r="AZA88" s="106"/>
      <c r="AZB88" s="106"/>
      <c r="AZC88" s="106"/>
      <c r="AZD88" s="106"/>
      <c r="AZE88" s="106"/>
      <c r="AZF88" s="106"/>
      <c r="AZG88" s="106"/>
      <c r="AZH88" s="106"/>
      <c r="AZI88" s="106"/>
      <c r="AZJ88" s="106"/>
      <c r="AZK88" s="106"/>
      <c r="AZL88" s="106"/>
      <c r="AZM88" s="106"/>
      <c r="AZN88" s="106"/>
      <c r="AZO88" s="106"/>
      <c r="AZP88" s="106"/>
      <c r="AZQ88" s="106"/>
      <c r="AZR88" s="106"/>
      <c r="AZS88" s="106"/>
      <c r="AZT88" s="106"/>
      <c r="AZU88" s="106"/>
      <c r="AZV88" s="106"/>
      <c r="AZW88" s="106"/>
      <c r="AZX88" s="106"/>
      <c r="AZY88" s="106"/>
      <c r="AZZ88" s="106"/>
      <c r="BAA88" s="106"/>
      <c r="BAB88" s="106"/>
      <c r="BAC88" s="106"/>
      <c r="BAD88" s="106"/>
      <c r="BAE88" s="106"/>
      <c r="BAF88" s="106"/>
      <c r="BAG88" s="106"/>
      <c r="BAH88" s="106"/>
      <c r="BAI88" s="106"/>
      <c r="BAJ88" s="106"/>
      <c r="BAK88" s="106"/>
      <c r="BAL88" s="106"/>
      <c r="BAM88" s="106"/>
      <c r="BAN88" s="106"/>
      <c r="BAO88" s="106"/>
      <c r="BAP88" s="106"/>
      <c r="BAQ88" s="106"/>
      <c r="BAR88" s="106"/>
      <c r="BAS88" s="106"/>
      <c r="BAT88" s="106"/>
      <c r="BAU88" s="106"/>
      <c r="BAV88" s="106"/>
      <c r="BAW88" s="106"/>
      <c r="BAX88" s="106"/>
      <c r="BAY88" s="106"/>
      <c r="BAZ88" s="106"/>
      <c r="BBA88" s="106"/>
      <c r="BBB88" s="106"/>
      <c r="BBC88" s="106"/>
      <c r="BBD88" s="106"/>
      <c r="BBE88" s="106"/>
      <c r="BBF88" s="106"/>
      <c r="BBG88" s="106"/>
      <c r="BBH88" s="106"/>
      <c r="BBI88" s="106"/>
      <c r="BBJ88" s="106"/>
      <c r="BBK88" s="106"/>
      <c r="BBL88" s="106"/>
      <c r="BBM88" s="106"/>
      <c r="BBN88" s="106"/>
      <c r="BBO88" s="106"/>
      <c r="BBP88" s="106"/>
      <c r="BBQ88" s="106"/>
      <c r="BBR88" s="106"/>
      <c r="BBS88" s="106"/>
      <c r="BBT88" s="106"/>
      <c r="BBU88" s="106"/>
      <c r="BBV88" s="106"/>
      <c r="BBW88" s="106"/>
      <c r="BBX88" s="106"/>
      <c r="BBY88" s="106"/>
      <c r="BBZ88" s="106"/>
      <c r="BCA88" s="106"/>
      <c r="BCB88" s="106"/>
      <c r="BCC88" s="106"/>
      <c r="BCD88" s="106"/>
      <c r="BCE88" s="106"/>
      <c r="BCF88" s="106"/>
      <c r="BCG88" s="106"/>
      <c r="BCH88" s="106"/>
      <c r="BCI88" s="106"/>
      <c r="BCJ88" s="106"/>
      <c r="BCK88" s="106"/>
      <c r="BCL88" s="106"/>
      <c r="BCM88" s="106"/>
      <c r="BCN88" s="106"/>
      <c r="BCO88" s="106"/>
      <c r="BCP88" s="106"/>
      <c r="BCQ88" s="106"/>
      <c r="BCR88" s="106"/>
      <c r="BCS88" s="106"/>
      <c r="BCT88" s="106"/>
      <c r="BCU88" s="106"/>
      <c r="BCV88" s="106"/>
      <c r="BCW88" s="106"/>
      <c r="BCX88" s="106"/>
      <c r="BCY88" s="106"/>
      <c r="BCZ88" s="106"/>
      <c r="BDA88" s="106"/>
      <c r="BDB88" s="106"/>
      <c r="BDC88" s="106"/>
      <c r="BDD88" s="106"/>
      <c r="BDE88" s="106"/>
      <c r="BDF88" s="106"/>
      <c r="BDG88" s="106"/>
      <c r="BDH88" s="106"/>
      <c r="BDI88" s="106"/>
      <c r="BDJ88" s="106"/>
      <c r="BDK88" s="106"/>
      <c r="BDL88" s="106"/>
      <c r="BDM88" s="106"/>
      <c r="BDN88" s="106"/>
      <c r="BDO88" s="106"/>
      <c r="BDP88" s="106"/>
      <c r="BDQ88" s="106"/>
      <c r="BDR88" s="106"/>
      <c r="BDS88" s="106"/>
      <c r="BDT88" s="106"/>
      <c r="BDU88" s="106"/>
      <c r="BDV88" s="106"/>
      <c r="BDW88" s="106"/>
      <c r="BDX88" s="106"/>
      <c r="BDY88" s="106"/>
      <c r="BDZ88" s="106"/>
      <c r="BEA88" s="106"/>
      <c r="BEB88" s="106"/>
      <c r="BEC88" s="106"/>
      <c r="BED88" s="106"/>
      <c r="BEE88" s="106"/>
      <c r="BEF88" s="106"/>
      <c r="BEG88" s="106"/>
      <c r="BEH88" s="106"/>
      <c r="BEI88" s="106"/>
      <c r="BEJ88" s="106"/>
      <c r="BEK88" s="106"/>
      <c r="BEL88" s="106"/>
      <c r="BEM88" s="106"/>
      <c r="BEN88" s="106"/>
    </row>
    <row r="89" spans="1:1496" s="166" customFormat="1" ht="45" customHeight="1" x14ac:dyDescent="0.2">
      <c r="A89" s="165" t="s">
        <v>382</v>
      </c>
      <c r="B89" s="162" t="s">
        <v>381</v>
      </c>
      <c r="C89" s="162" t="s">
        <v>403</v>
      </c>
      <c r="D89" s="162" t="s">
        <v>379</v>
      </c>
      <c r="E89" s="164" t="s">
        <v>402</v>
      </c>
      <c r="F89" s="162" t="s">
        <v>117</v>
      </c>
      <c r="G89" s="162" t="s">
        <v>377</v>
      </c>
      <c r="H89" s="163">
        <v>2020</v>
      </c>
      <c r="I89" s="162" t="s">
        <v>376</v>
      </c>
      <c r="J89" s="161">
        <v>0</v>
      </c>
      <c r="K89" s="160">
        <v>0</v>
      </c>
      <c r="L89" s="161">
        <v>0</v>
      </c>
      <c r="M89" s="160">
        <v>0</v>
      </c>
      <c r="N89" s="139" t="s">
        <v>28</v>
      </c>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6"/>
      <c r="BR89" s="106"/>
      <c r="BS89" s="106"/>
      <c r="BT89" s="106"/>
      <c r="BU89" s="106"/>
      <c r="BV89" s="106"/>
      <c r="BW89" s="106"/>
      <c r="BX89" s="106"/>
      <c r="BY89" s="106"/>
      <c r="BZ89" s="106"/>
      <c r="CA89" s="106"/>
      <c r="CB89" s="106"/>
      <c r="CC89" s="106"/>
      <c r="CD89" s="106"/>
      <c r="CE89" s="106"/>
      <c r="CF89" s="106"/>
      <c r="CG89" s="106"/>
      <c r="CH89" s="106"/>
      <c r="CI89" s="106"/>
      <c r="CJ89" s="106"/>
      <c r="CK89" s="106"/>
      <c r="CL89" s="106"/>
      <c r="CM89" s="106"/>
      <c r="CN89" s="106"/>
      <c r="CO89" s="106"/>
      <c r="CP89" s="106"/>
      <c r="CQ89" s="106"/>
      <c r="CR89" s="106"/>
      <c r="CS89" s="106"/>
      <c r="CT89" s="106"/>
      <c r="CU89" s="106"/>
      <c r="CV89" s="106"/>
      <c r="CW89" s="106"/>
      <c r="CX89" s="106"/>
      <c r="CY89" s="106"/>
      <c r="CZ89" s="106"/>
      <c r="DA89" s="106"/>
      <c r="DB89" s="106"/>
      <c r="DC89" s="106"/>
      <c r="DD89" s="106"/>
      <c r="DE89" s="106"/>
      <c r="DF89" s="106"/>
      <c r="DG89" s="106"/>
      <c r="DH89" s="106"/>
      <c r="DI89" s="106"/>
      <c r="DJ89" s="106"/>
      <c r="DK89" s="106"/>
      <c r="DL89" s="106"/>
      <c r="DM89" s="106"/>
      <c r="DN89" s="106"/>
      <c r="DO89" s="106"/>
      <c r="DP89" s="106"/>
      <c r="DQ89" s="106"/>
      <c r="DR89" s="106"/>
      <c r="DS89" s="106"/>
      <c r="DT89" s="106"/>
      <c r="DU89" s="106"/>
      <c r="DV89" s="106"/>
      <c r="DW89" s="106"/>
      <c r="DX89" s="106"/>
      <c r="DY89" s="106"/>
      <c r="DZ89" s="106"/>
      <c r="EA89" s="106"/>
      <c r="EB89" s="106"/>
      <c r="EC89" s="106"/>
      <c r="ED89" s="106"/>
      <c r="EE89" s="106"/>
      <c r="EF89" s="106"/>
      <c r="EG89" s="106"/>
      <c r="EH89" s="106"/>
      <c r="EI89" s="106"/>
      <c r="EJ89" s="106"/>
      <c r="EK89" s="106"/>
      <c r="EL89" s="106"/>
      <c r="EM89" s="106"/>
      <c r="EN89" s="106"/>
      <c r="EO89" s="106"/>
      <c r="EP89" s="106"/>
      <c r="EQ89" s="106"/>
      <c r="ER89" s="106"/>
      <c r="ES89" s="106"/>
      <c r="ET89" s="106"/>
      <c r="EU89" s="106"/>
      <c r="EV89" s="106"/>
      <c r="EW89" s="106"/>
      <c r="EX89" s="106"/>
      <c r="EY89" s="106"/>
      <c r="EZ89" s="106"/>
      <c r="FA89" s="106"/>
      <c r="FB89" s="106"/>
      <c r="FC89" s="106"/>
      <c r="FD89" s="106"/>
      <c r="FE89" s="106"/>
      <c r="FF89" s="106"/>
      <c r="FG89" s="106"/>
      <c r="FH89" s="106"/>
      <c r="FI89" s="106"/>
      <c r="FJ89" s="106"/>
      <c r="FK89" s="106"/>
      <c r="FL89" s="106"/>
      <c r="FM89" s="106"/>
      <c r="FN89" s="106"/>
      <c r="FO89" s="106"/>
      <c r="FP89" s="106"/>
      <c r="FQ89" s="106"/>
      <c r="FR89" s="106"/>
      <c r="FS89" s="106"/>
      <c r="FT89" s="106"/>
      <c r="FU89" s="106"/>
      <c r="FV89" s="106"/>
      <c r="FW89" s="106"/>
      <c r="FX89" s="106"/>
      <c r="FY89" s="106"/>
      <c r="FZ89" s="106"/>
      <c r="GA89" s="106"/>
      <c r="GB89" s="106"/>
      <c r="GC89" s="106"/>
      <c r="GD89" s="106"/>
      <c r="GE89" s="106"/>
      <c r="GF89" s="106"/>
      <c r="GG89" s="106"/>
      <c r="GH89" s="106"/>
      <c r="GI89" s="106"/>
      <c r="GJ89" s="106"/>
      <c r="GK89" s="106"/>
      <c r="GL89" s="106"/>
      <c r="GM89" s="106"/>
      <c r="GN89" s="106"/>
      <c r="GO89" s="106"/>
      <c r="GP89" s="106"/>
      <c r="GQ89" s="106"/>
      <c r="GR89" s="106"/>
      <c r="GS89" s="106"/>
      <c r="GT89" s="106"/>
      <c r="GU89" s="106"/>
      <c r="GV89" s="106"/>
      <c r="GW89" s="106"/>
      <c r="GX89" s="106"/>
      <c r="GY89" s="106"/>
      <c r="GZ89" s="106"/>
      <c r="HA89" s="106"/>
      <c r="HB89" s="106"/>
      <c r="HC89" s="106"/>
      <c r="HD89" s="106"/>
      <c r="HE89" s="106"/>
      <c r="HF89" s="106"/>
      <c r="HG89" s="106"/>
      <c r="HH89" s="106"/>
      <c r="HI89" s="106"/>
      <c r="HJ89" s="106"/>
      <c r="HK89" s="106"/>
      <c r="HL89" s="106"/>
      <c r="HM89" s="106"/>
      <c r="HN89" s="106"/>
      <c r="HO89" s="106"/>
      <c r="HP89" s="106"/>
      <c r="HQ89" s="106"/>
      <c r="HR89" s="106"/>
      <c r="HS89" s="106"/>
      <c r="HT89" s="106"/>
      <c r="HU89" s="106"/>
      <c r="HV89" s="106"/>
      <c r="HW89" s="106"/>
      <c r="HX89" s="106"/>
      <c r="HY89" s="106"/>
      <c r="HZ89" s="106"/>
      <c r="IA89" s="106"/>
      <c r="IB89" s="106"/>
      <c r="IC89" s="106"/>
      <c r="ID89" s="106"/>
      <c r="IE89" s="106"/>
      <c r="IF89" s="106"/>
      <c r="IG89" s="106"/>
      <c r="IH89" s="106"/>
      <c r="II89" s="106"/>
      <c r="IJ89" s="106"/>
      <c r="IK89" s="106"/>
      <c r="IL89" s="106"/>
      <c r="IM89" s="106"/>
      <c r="IN89" s="106"/>
      <c r="IO89" s="106"/>
      <c r="IP89" s="106"/>
      <c r="IQ89" s="106"/>
      <c r="IR89" s="106"/>
      <c r="IS89" s="106"/>
      <c r="IT89" s="106"/>
      <c r="IU89" s="106"/>
      <c r="IV89" s="106"/>
      <c r="IW89" s="106"/>
      <c r="IX89" s="106"/>
      <c r="IY89" s="106"/>
      <c r="IZ89" s="106"/>
      <c r="JA89" s="106"/>
      <c r="JB89" s="106"/>
      <c r="JC89" s="106"/>
      <c r="JD89" s="106"/>
      <c r="JE89" s="106"/>
      <c r="JF89" s="106"/>
      <c r="JG89" s="106"/>
      <c r="JH89" s="106"/>
      <c r="JI89" s="106"/>
      <c r="JJ89" s="106"/>
      <c r="JK89" s="106"/>
      <c r="JL89" s="106"/>
      <c r="JM89" s="106"/>
      <c r="JN89" s="106"/>
      <c r="JO89" s="106"/>
      <c r="JP89" s="106"/>
      <c r="JQ89" s="106"/>
      <c r="JR89" s="106"/>
      <c r="JS89" s="106"/>
      <c r="JT89" s="106"/>
      <c r="JU89" s="106"/>
      <c r="JV89" s="106"/>
      <c r="JW89" s="106"/>
      <c r="JX89" s="106"/>
      <c r="JY89" s="106"/>
      <c r="JZ89" s="106"/>
      <c r="KA89" s="106"/>
      <c r="KB89" s="106"/>
      <c r="KC89" s="106"/>
      <c r="KD89" s="106"/>
      <c r="KE89" s="106"/>
      <c r="KF89" s="106"/>
      <c r="KG89" s="106"/>
      <c r="KH89" s="106"/>
      <c r="KI89" s="106"/>
      <c r="KJ89" s="106"/>
      <c r="KK89" s="106"/>
      <c r="KL89" s="106"/>
      <c r="KM89" s="106"/>
      <c r="KN89" s="106"/>
      <c r="KO89" s="106"/>
      <c r="KP89" s="106"/>
      <c r="KQ89" s="106"/>
      <c r="KR89" s="106"/>
      <c r="KS89" s="106"/>
      <c r="KT89" s="106"/>
      <c r="KU89" s="106"/>
      <c r="KV89" s="106"/>
      <c r="KW89" s="106"/>
      <c r="KX89" s="106"/>
      <c r="KY89" s="106"/>
      <c r="KZ89" s="106"/>
      <c r="LA89" s="106"/>
      <c r="LB89" s="106"/>
      <c r="LC89" s="106"/>
      <c r="LD89" s="106"/>
      <c r="LE89" s="106"/>
      <c r="LF89" s="106"/>
      <c r="LG89" s="106"/>
      <c r="LH89" s="106"/>
      <c r="LI89" s="106"/>
      <c r="LJ89" s="106"/>
      <c r="LK89" s="106"/>
      <c r="LL89" s="106"/>
      <c r="LM89" s="106"/>
      <c r="LN89" s="106"/>
      <c r="LO89" s="106"/>
      <c r="LP89" s="106"/>
      <c r="LQ89" s="106"/>
      <c r="LR89" s="106"/>
      <c r="LS89" s="106"/>
      <c r="LT89" s="106"/>
      <c r="LU89" s="106"/>
      <c r="LV89" s="106"/>
      <c r="LW89" s="106"/>
      <c r="LX89" s="106"/>
      <c r="LY89" s="106"/>
      <c r="LZ89" s="106"/>
      <c r="MA89" s="106"/>
      <c r="MB89" s="106"/>
      <c r="MC89" s="106"/>
      <c r="MD89" s="106"/>
      <c r="ME89" s="106"/>
      <c r="MF89" s="106"/>
      <c r="MG89" s="106"/>
      <c r="MH89" s="106"/>
      <c r="MI89" s="106"/>
      <c r="MJ89" s="106"/>
      <c r="MK89" s="106"/>
      <c r="ML89" s="106"/>
      <c r="MM89" s="106"/>
      <c r="MN89" s="106"/>
      <c r="MO89" s="106"/>
      <c r="MP89" s="106"/>
      <c r="MQ89" s="106"/>
      <c r="MR89" s="106"/>
      <c r="MS89" s="106"/>
      <c r="MT89" s="106"/>
      <c r="MU89" s="106"/>
      <c r="MV89" s="106"/>
      <c r="MW89" s="106"/>
      <c r="MX89" s="106"/>
      <c r="MY89" s="106"/>
      <c r="MZ89" s="106"/>
      <c r="NA89" s="106"/>
      <c r="NB89" s="106"/>
      <c r="NC89" s="106"/>
      <c r="ND89" s="106"/>
      <c r="NE89" s="106"/>
      <c r="NF89" s="106"/>
      <c r="NG89" s="106"/>
      <c r="NH89" s="106"/>
      <c r="NI89" s="106"/>
      <c r="NJ89" s="106"/>
      <c r="NK89" s="106"/>
      <c r="NL89" s="106"/>
      <c r="NM89" s="106"/>
      <c r="NN89" s="106"/>
      <c r="NO89" s="106"/>
      <c r="NP89" s="106"/>
      <c r="NQ89" s="106"/>
      <c r="NR89" s="106"/>
      <c r="NS89" s="106"/>
      <c r="NT89" s="106"/>
      <c r="NU89" s="106"/>
      <c r="NV89" s="106"/>
      <c r="NW89" s="106"/>
      <c r="NX89" s="106"/>
      <c r="NY89" s="106"/>
      <c r="NZ89" s="106"/>
      <c r="OA89" s="106"/>
      <c r="OB89" s="106"/>
      <c r="OC89" s="106"/>
      <c r="OD89" s="106"/>
      <c r="OE89" s="106"/>
      <c r="OF89" s="106"/>
      <c r="OG89" s="106"/>
      <c r="OH89" s="106"/>
      <c r="OI89" s="106"/>
      <c r="OJ89" s="106"/>
      <c r="OK89" s="106"/>
      <c r="OL89" s="106"/>
      <c r="OM89" s="106"/>
      <c r="ON89" s="106"/>
      <c r="OO89" s="106"/>
      <c r="OP89" s="106"/>
      <c r="OQ89" s="106"/>
      <c r="OR89" s="106"/>
      <c r="OS89" s="106"/>
      <c r="OT89" s="106"/>
      <c r="OU89" s="106"/>
      <c r="OV89" s="106"/>
      <c r="OW89" s="106"/>
      <c r="OX89" s="106"/>
      <c r="OY89" s="106"/>
      <c r="OZ89" s="106"/>
      <c r="PA89" s="106"/>
      <c r="PB89" s="106"/>
      <c r="PC89" s="106"/>
      <c r="PD89" s="106"/>
      <c r="PE89" s="106"/>
      <c r="PF89" s="106"/>
      <c r="PG89" s="106"/>
      <c r="PH89" s="106"/>
      <c r="PI89" s="106"/>
      <c r="PJ89" s="106"/>
      <c r="PK89" s="106"/>
      <c r="PL89" s="106"/>
      <c r="PM89" s="106"/>
      <c r="PN89" s="106"/>
      <c r="PO89" s="106"/>
      <c r="PP89" s="106"/>
      <c r="PQ89" s="106"/>
      <c r="PR89" s="106"/>
      <c r="PS89" s="106"/>
      <c r="PT89" s="106"/>
      <c r="PU89" s="106"/>
      <c r="PV89" s="106"/>
      <c r="PW89" s="106"/>
      <c r="PX89" s="106"/>
      <c r="PY89" s="106"/>
      <c r="PZ89" s="106"/>
      <c r="QA89" s="106"/>
      <c r="QB89" s="106"/>
      <c r="QC89" s="106"/>
      <c r="QD89" s="106"/>
      <c r="QE89" s="106"/>
      <c r="QF89" s="106"/>
      <c r="QG89" s="106"/>
      <c r="QH89" s="106"/>
      <c r="QI89" s="106"/>
      <c r="QJ89" s="106"/>
      <c r="QK89" s="106"/>
      <c r="QL89" s="106"/>
      <c r="QM89" s="106"/>
      <c r="QN89" s="106"/>
      <c r="QO89" s="106"/>
      <c r="QP89" s="106"/>
      <c r="QQ89" s="106"/>
      <c r="QR89" s="106"/>
      <c r="QS89" s="106"/>
      <c r="QT89" s="106"/>
      <c r="QU89" s="106"/>
      <c r="QV89" s="106"/>
      <c r="QW89" s="106"/>
      <c r="QX89" s="106"/>
      <c r="QY89" s="106"/>
      <c r="QZ89" s="106"/>
      <c r="RA89" s="106"/>
      <c r="RB89" s="106"/>
      <c r="RC89" s="106"/>
      <c r="RD89" s="106"/>
      <c r="RE89" s="106"/>
      <c r="RF89" s="106"/>
      <c r="RG89" s="106"/>
      <c r="RH89" s="106"/>
      <c r="RI89" s="106"/>
      <c r="RJ89" s="106"/>
      <c r="RK89" s="106"/>
      <c r="RL89" s="106"/>
      <c r="RM89" s="106"/>
      <c r="RN89" s="106"/>
      <c r="RO89" s="106"/>
      <c r="RP89" s="106"/>
      <c r="RQ89" s="106"/>
      <c r="RR89" s="106"/>
      <c r="RS89" s="106"/>
      <c r="RT89" s="106"/>
      <c r="RU89" s="106"/>
      <c r="RV89" s="106"/>
      <c r="RW89" s="106"/>
      <c r="RX89" s="106"/>
      <c r="RY89" s="106"/>
      <c r="RZ89" s="106"/>
      <c r="SA89" s="106"/>
      <c r="SB89" s="106"/>
      <c r="SC89" s="106"/>
      <c r="SD89" s="106"/>
      <c r="SE89" s="106"/>
      <c r="SF89" s="106"/>
      <c r="SG89" s="106"/>
      <c r="SH89" s="106"/>
      <c r="SI89" s="106"/>
      <c r="SJ89" s="106"/>
      <c r="SK89" s="106"/>
      <c r="SL89" s="106"/>
      <c r="SM89" s="106"/>
      <c r="SN89" s="106"/>
      <c r="SO89" s="106"/>
      <c r="SP89" s="106"/>
      <c r="SQ89" s="106"/>
      <c r="SR89" s="106"/>
      <c r="SS89" s="106"/>
      <c r="ST89" s="106"/>
      <c r="SU89" s="106"/>
      <c r="SV89" s="106"/>
      <c r="SW89" s="106"/>
      <c r="SX89" s="106"/>
      <c r="SY89" s="106"/>
      <c r="SZ89" s="106"/>
      <c r="TA89" s="106"/>
      <c r="TB89" s="106"/>
      <c r="TC89" s="106"/>
      <c r="TD89" s="106"/>
      <c r="TE89" s="106"/>
      <c r="TF89" s="106"/>
      <c r="TG89" s="106"/>
      <c r="TH89" s="106"/>
      <c r="TI89" s="106"/>
      <c r="TJ89" s="106"/>
      <c r="TK89" s="106"/>
      <c r="TL89" s="106"/>
      <c r="TM89" s="106"/>
      <c r="TN89" s="106"/>
      <c r="TO89" s="106"/>
      <c r="TP89" s="106"/>
      <c r="TQ89" s="106"/>
      <c r="TR89" s="106"/>
      <c r="TS89" s="106"/>
      <c r="TT89" s="106"/>
      <c r="TU89" s="106"/>
      <c r="TV89" s="106"/>
      <c r="TW89" s="106"/>
      <c r="TX89" s="106"/>
      <c r="TY89" s="106"/>
      <c r="TZ89" s="106"/>
      <c r="UA89" s="106"/>
      <c r="UB89" s="106"/>
      <c r="UC89" s="106"/>
      <c r="UD89" s="106"/>
      <c r="UE89" s="106"/>
      <c r="UF89" s="106"/>
      <c r="UG89" s="106"/>
      <c r="UH89" s="106"/>
      <c r="UI89" s="106"/>
      <c r="UJ89" s="106"/>
      <c r="UK89" s="106"/>
      <c r="UL89" s="106"/>
      <c r="UM89" s="106"/>
      <c r="UN89" s="106"/>
      <c r="UO89" s="106"/>
      <c r="UP89" s="106"/>
      <c r="UQ89" s="106"/>
      <c r="UR89" s="106"/>
      <c r="US89" s="106"/>
      <c r="UT89" s="106"/>
      <c r="UU89" s="106"/>
      <c r="UV89" s="106"/>
      <c r="UW89" s="106"/>
      <c r="UX89" s="106"/>
      <c r="UY89" s="106"/>
      <c r="UZ89" s="106"/>
      <c r="VA89" s="106"/>
      <c r="VB89" s="106"/>
      <c r="VC89" s="106"/>
      <c r="VD89" s="106"/>
      <c r="VE89" s="106"/>
      <c r="VF89" s="106"/>
      <c r="VG89" s="106"/>
      <c r="VH89" s="106"/>
      <c r="VI89" s="106"/>
      <c r="VJ89" s="106"/>
      <c r="VK89" s="106"/>
      <c r="VL89" s="106"/>
      <c r="VM89" s="106"/>
      <c r="VN89" s="106"/>
      <c r="VO89" s="106"/>
      <c r="VP89" s="106"/>
      <c r="VQ89" s="106"/>
      <c r="VR89" s="106"/>
      <c r="VS89" s="106"/>
      <c r="VT89" s="106"/>
      <c r="VU89" s="106"/>
      <c r="VV89" s="106"/>
      <c r="VW89" s="106"/>
      <c r="VX89" s="106"/>
      <c r="VY89" s="106"/>
      <c r="VZ89" s="106"/>
      <c r="WA89" s="106"/>
      <c r="WB89" s="106"/>
      <c r="WC89" s="106"/>
      <c r="WD89" s="106"/>
      <c r="WE89" s="106"/>
      <c r="WF89" s="106"/>
      <c r="WG89" s="106"/>
      <c r="WH89" s="106"/>
      <c r="WI89" s="106"/>
      <c r="WJ89" s="106"/>
      <c r="WK89" s="106"/>
      <c r="WL89" s="106"/>
      <c r="WM89" s="106"/>
      <c r="WN89" s="106"/>
      <c r="WO89" s="106"/>
      <c r="WP89" s="106"/>
      <c r="WQ89" s="106"/>
      <c r="WR89" s="106"/>
      <c r="WS89" s="106"/>
      <c r="WT89" s="106"/>
      <c r="WU89" s="106"/>
      <c r="WV89" s="106"/>
      <c r="WW89" s="106"/>
      <c r="WX89" s="106"/>
      <c r="WY89" s="106"/>
      <c r="WZ89" s="106"/>
      <c r="XA89" s="106"/>
      <c r="XB89" s="106"/>
      <c r="XC89" s="106"/>
      <c r="XD89" s="106"/>
      <c r="XE89" s="106"/>
      <c r="XF89" s="106"/>
      <c r="XG89" s="106"/>
      <c r="XH89" s="106"/>
      <c r="XI89" s="106"/>
      <c r="XJ89" s="106"/>
      <c r="XK89" s="106"/>
      <c r="XL89" s="106"/>
      <c r="XM89" s="106"/>
      <c r="XN89" s="106"/>
      <c r="XO89" s="106"/>
      <c r="XP89" s="106"/>
      <c r="XQ89" s="106"/>
      <c r="XR89" s="106"/>
      <c r="XS89" s="106"/>
      <c r="XT89" s="106"/>
      <c r="XU89" s="106"/>
      <c r="XV89" s="106"/>
      <c r="XW89" s="106"/>
      <c r="XX89" s="106"/>
      <c r="XY89" s="106"/>
      <c r="XZ89" s="106"/>
      <c r="YA89" s="106"/>
      <c r="YB89" s="106"/>
      <c r="YC89" s="106"/>
      <c r="YD89" s="106"/>
      <c r="YE89" s="106"/>
      <c r="YF89" s="106"/>
      <c r="YG89" s="106"/>
      <c r="YH89" s="106"/>
      <c r="YI89" s="106"/>
      <c r="YJ89" s="106"/>
      <c r="YK89" s="106"/>
      <c r="YL89" s="106"/>
      <c r="YM89" s="106"/>
      <c r="YN89" s="106"/>
      <c r="YO89" s="106"/>
      <c r="YP89" s="106"/>
      <c r="YQ89" s="106"/>
      <c r="YR89" s="106"/>
      <c r="YS89" s="106"/>
      <c r="YT89" s="106"/>
      <c r="YU89" s="106"/>
      <c r="YV89" s="106"/>
      <c r="YW89" s="106"/>
      <c r="YX89" s="106"/>
      <c r="YY89" s="106"/>
      <c r="YZ89" s="106"/>
      <c r="ZA89" s="106"/>
      <c r="ZB89" s="106"/>
      <c r="ZC89" s="106"/>
      <c r="ZD89" s="106"/>
      <c r="ZE89" s="106"/>
      <c r="ZF89" s="106"/>
      <c r="ZG89" s="106"/>
      <c r="ZH89" s="106"/>
      <c r="ZI89" s="106"/>
      <c r="ZJ89" s="106"/>
      <c r="ZK89" s="106"/>
      <c r="ZL89" s="106"/>
      <c r="ZM89" s="106"/>
      <c r="ZN89" s="106"/>
      <c r="ZO89" s="106"/>
      <c r="ZP89" s="106"/>
      <c r="ZQ89" s="106"/>
      <c r="ZR89" s="106"/>
      <c r="ZS89" s="106"/>
      <c r="ZT89" s="106"/>
      <c r="ZU89" s="106"/>
      <c r="ZV89" s="106"/>
      <c r="ZW89" s="106"/>
      <c r="ZX89" s="106"/>
      <c r="ZY89" s="106"/>
      <c r="ZZ89" s="106"/>
      <c r="AAA89" s="106"/>
      <c r="AAB89" s="106"/>
      <c r="AAC89" s="106"/>
      <c r="AAD89" s="106"/>
      <c r="AAE89" s="106"/>
      <c r="AAF89" s="106"/>
      <c r="AAG89" s="106"/>
      <c r="AAH89" s="106"/>
      <c r="AAI89" s="106"/>
      <c r="AAJ89" s="106"/>
      <c r="AAK89" s="106"/>
      <c r="AAL89" s="106"/>
      <c r="AAM89" s="106"/>
      <c r="AAN89" s="106"/>
      <c r="AAO89" s="106"/>
      <c r="AAP89" s="106"/>
      <c r="AAQ89" s="106"/>
      <c r="AAR89" s="106"/>
      <c r="AAS89" s="106"/>
      <c r="AAT89" s="106"/>
      <c r="AAU89" s="106"/>
      <c r="AAV89" s="106"/>
      <c r="AAW89" s="106"/>
      <c r="AAX89" s="106"/>
      <c r="AAY89" s="106"/>
      <c r="AAZ89" s="106"/>
      <c r="ABA89" s="106"/>
      <c r="ABB89" s="106"/>
      <c r="ABC89" s="106"/>
      <c r="ABD89" s="106"/>
      <c r="ABE89" s="106"/>
      <c r="ABF89" s="106"/>
      <c r="ABG89" s="106"/>
      <c r="ABH89" s="106"/>
      <c r="ABI89" s="106"/>
      <c r="ABJ89" s="106"/>
      <c r="ABK89" s="106"/>
      <c r="ABL89" s="106"/>
      <c r="ABM89" s="106"/>
      <c r="ABN89" s="106"/>
      <c r="ABO89" s="106"/>
      <c r="ABP89" s="106"/>
      <c r="ABQ89" s="106"/>
      <c r="ABR89" s="106"/>
      <c r="ABS89" s="106"/>
      <c r="ABT89" s="106"/>
      <c r="ABU89" s="106"/>
      <c r="ABV89" s="106"/>
      <c r="ABW89" s="106"/>
      <c r="ABX89" s="106"/>
      <c r="ABY89" s="106"/>
      <c r="ABZ89" s="106"/>
      <c r="ACA89" s="106"/>
      <c r="ACB89" s="106"/>
      <c r="ACC89" s="106"/>
      <c r="ACD89" s="106"/>
      <c r="ACE89" s="106"/>
      <c r="ACF89" s="106"/>
      <c r="ACG89" s="106"/>
      <c r="ACH89" s="106"/>
      <c r="ACI89" s="106"/>
      <c r="ACJ89" s="106"/>
      <c r="ACK89" s="106"/>
      <c r="ACL89" s="106"/>
      <c r="ACM89" s="106"/>
      <c r="ACN89" s="106"/>
      <c r="ACO89" s="106"/>
      <c r="ACP89" s="106"/>
      <c r="ACQ89" s="106"/>
      <c r="ACR89" s="106"/>
      <c r="ACS89" s="106"/>
      <c r="ACT89" s="106"/>
      <c r="ACU89" s="106"/>
      <c r="ACV89" s="106"/>
      <c r="ACW89" s="106"/>
      <c r="ACX89" s="106"/>
      <c r="ACY89" s="106"/>
      <c r="ACZ89" s="106"/>
      <c r="ADA89" s="106"/>
      <c r="ADB89" s="106"/>
      <c r="ADC89" s="106"/>
      <c r="ADD89" s="106"/>
      <c r="ADE89" s="106"/>
      <c r="ADF89" s="106"/>
      <c r="ADG89" s="106"/>
      <c r="ADH89" s="106"/>
      <c r="ADI89" s="106"/>
      <c r="ADJ89" s="106"/>
      <c r="ADK89" s="106"/>
      <c r="ADL89" s="106"/>
      <c r="ADM89" s="106"/>
      <c r="ADN89" s="106"/>
      <c r="ADO89" s="106"/>
      <c r="ADP89" s="106"/>
      <c r="ADQ89" s="106"/>
      <c r="ADR89" s="106"/>
      <c r="ADS89" s="106"/>
      <c r="ADT89" s="106"/>
      <c r="ADU89" s="106"/>
      <c r="ADV89" s="106"/>
      <c r="ADW89" s="106"/>
      <c r="ADX89" s="106"/>
      <c r="ADY89" s="106"/>
      <c r="ADZ89" s="106"/>
      <c r="AEA89" s="106"/>
      <c r="AEB89" s="106"/>
      <c r="AEC89" s="106"/>
      <c r="AED89" s="106"/>
      <c r="AEE89" s="106"/>
      <c r="AEF89" s="106"/>
      <c r="AEG89" s="106"/>
      <c r="AEH89" s="106"/>
      <c r="AEI89" s="106"/>
      <c r="AEJ89" s="106"/>
      <c r="AEK89" s="106"/>
      <c r="AEL89" s="106"/>
      <c r="AEM89" s="106"/>
      <c r="AEN89" s="106"/>
      <c r="AEO89" s="106"/>
      <c r="AEP89" s="106"/>
      <c r="AEQ89" s="106"/>
      <c r="AER89" s="106"/>
      <c r="AES89" s="106"/>
      <c r="AET89" s="106"/>
      <c r="AEU89" s="106"/>
      <c r="AEV89" s="106"/>
      <c r="AEW89" s="106"/>
      <c r="AEX89" s="106"/>
      <c r="AEY89" s="106"/>
      <c r="AEZ89" s="106"/>
      <c r="AFA89" s="106"/>
      <c r="AFB89" s="106"/>
      <c r="AFC89" s="106"/>
      <c r="AFD89" s="106"/>
      <c r="AFE89" s="106"/>
      <c r="AFF89" s="106"/>
      <c r="AFG89" s="106"/>
      <c r="AFH89" s="106"/>
      <c r="AFI89" s="106"/>
      <c r="AFJ89" s="106"/>
      <c r="AFK89" s="106"/>
      <c r="AFL89" s="106"/>
      <c r="AFM89" s="106"/>
      <c r="AFN89" s="106"/>
      <c r="AFO89" s="106"/>
      <c r="AFP89" s="106"/>
      <c r="AFQ89" s="106"/>
      <c r="AFR89" s="106"/>
      <c r="AFS89" s="106"/>
      <c r="AFT89" s="106"/>
      <c r="AFU89" s="106"/>
      <c r="AFV89" s="106"/>
      <c r="AFW89" s="106"/>
      <c r="AFX89" s="106"/>
      <c r="AFY89" s="106"/>
      <c r="AFZ89" s="106"/>
      <c r="AGA89" s="106"/>
      <c r="AGB89" s="106"/>
      <c r="AGC89" s="106"/>
      <c r="AGD89" s="106"/>
      <c r="AGE89" s="106"/>
      <c r="AGF89" s="106"/>
      <c r="AGG89" s="106"/>
      <c r="AGH89" s="106"/>
      <c r="AGI89" s="106"/>
      <c r="AGJ89" s="106"/>
      <c r="AGK89" s="106"/>
      <c r="AGL89" s="106"/>
      <c r="AGM89" s="106"/>
      <c r="AGN89" s="106"/>
      <c r="AGO89" s="106"/>
      <c r="AGP89" s="106"/>
      <c r="AGQ89" s="106"/>
      <c r="AGR89" s="106"/>
      <c r="AGS89" s="106"/>
      <c r="AGT89" s="106"/>
      <c r="AGU89" s="106"/>
      <c r="AGV89" s="106"/>
      <c r="AGW89" s="106"/>
      <c r="AGX89" s="106"/>
      <c r="AGY89" s="106"/>
      <c r="AGZ89" s="106"/>
      <c r="AHA89" s="106"/>
      <c r="AHB89" s="106"/>
      <c r="AHC89" s="106"/>
      <c r="AHD89" s="106"/>
      <c r="AHE89" s="106"/>
      <c r="AHF89" s="106"/>
      <c r="AHG89" s="106"/>
      <c r="AHH89" s="106"/>
      <c r="AHI89" s="106"/>
      <c r="AHJ89" s="106"/>
      <c r="AHK89" s="106"/>
      <c r="AHL89" s="106"/>
      <c r="AHM89" s="106"/>
      <c r="AHN89" s="106"/>
      <c r="AHO89" s="106"/>
      <c r="AHP89" s="106"/>
      <c r="AHQ89" s="106"/>
      <c r="AHR89" s="106"/>
      <c r="AHS89" s="106"/>
      <c r="AHT89" s="106"/>
      <c r="AHU89" s="106"/>
      <c r="AHV89" s="106"/>
      <c r="AHW89" s="106"/>
      <c r="AHX89" s="106"/>
      <c r="AHY89" s="106"/>
      <c r="AHZ89" s="106"/>
      <c r="AIA89" s="106"/>
      <c r="AIB89" s="106"/>
      <c r="AIC89" s="106"/>
      <c r="AID89" s="106"/>
      <c r="AIE89" s="106"/>
      <c r="AIF89" s="106"/>
      <c r="AIG89" s="106"/>
      <c r="AIH89" s="106"/>
      <c r="AII89" s="106"/>
      <c r="AIJ89" s="106"/>
      <c r="AIK89" s="106"/>
      <c r="AIL89" s="106"/>
      <c r="AIM89" s="106"/>
      <c r="AIN89" s="106"/>
      <c r="AIO89" s="106"/>
      <c r="AIP89" s="106"/>
      <c r="AIQ89" s="106"/>
      <c r="AIR89" s="106"/>
      <c r="AIS89" s="106"/>
      <c r="AIT89" s="106"/>
      <c r="AIU89" s="106"/>
      <c r="AIV89" s="106"/>
      <c r="AIW89" s="106"/>
      <c r="AIX89" s="106"/>
      <c r="AIY89" s="106"/>
      <c r="AIZ89" s="106"/>
      <c r="AJA89" s="106"/>
      <c r="AJB89" s="106"/>
      <c r="AJC89" s="106"/>
      <c r="AJD89" s="106"/>
      <c r="AJE89" s="106"/>
      <c r="AJF89" s="106"/>
      <c r="AJG89" s="106"/>
      <c r="AJH89" s="106"/>
      <c r="AJI89" s="106"/>
      <c r="AJJ89" s="106"/>
      <c r="AJK89" s="106"/>
      <c r="AJL89" s="106"/>
      <c r="AJM89" s="106"/>
      <c r="AJN89" s="106"/>
      <c r="AJO89" s="106"/>
      <c r="AJP89" s="106"/>
      <c r="AJQ89" s="106"/>
      <c r="AJR89" s="106"/>
      <c r="AJS89" s="106"/>
      <c r="AJT89" s="106"/>
      <c r="AJU89" s="106"/>
      <c r="AJV89" s="106"/>
      <c r="AJW89" s="106"/>
      <c r="AJX89" s="106"/>
      <c r="AJY89" s="106"/>
      <c r="AJZ89" s="106"/>
      <c r="AKA89" s="106"/>
      <c r="AKB89" s="106"/>
      <c r="AKC89" s="106"/>
      <c r="AKD89" s="106"/>
      <c r="AKE89" s="106"/>
      <c r="AKF89" s="106"/>
      <c r="AKG89" s="106"/>
      <c r="AKH89" s="106"/>
      <c r="AKI89" s="106"/>
      <c r="AKJ89" s="106"/>
      <c r="AKK89" s="106"/>
      <c r="AKL89" s="106"/>
      <c r="AKM89" s="106"/>
      <c r="AKN89" s="106"/>
      <c r="AKO89" s="106"/>
      <c r="AKP89" s="106"/>
      <c r="AKQ89" s="106"/>
      <c r="AKR89" s="106"/>
      <c r="AKS89" s="106"/>
      <c r="AKT89" s="106"/>
      <c r="AKU89" s="106"/>
      <c r="AKV89" s="106"/>
      <c r="AKW89" s="106"/>
      <c r="AKX89" s="106"/>
      <c r="AKY89" s="106"/>
      <c r="AKZ89" s="106"/>
      <c r="ALA89" s="106"/>
      <c r="ALB89" s="106"/>
      <c r="ALC89" s="106"/>
      <c r="ALD89" s="106"/>
      <c r="ALE89" s="106"/>
      <c r="ALF89" s="106"/>
      <c r="ALG89" s="106"/>
      <c r="ALH89" s="106"/>
      <c r="ALI89" s="106"/>
      <c r="ALJ89" s="106"/>
      <c r="ALK89" s="106"/>
      <c r="ALL89" s="106"/>
      <c r="ALM89" s="106"/>
      <c r="ALN89" s="106"/>
      <c r="ALO89" s="106"/>
      <c r="ALP89" s="106"/>
      <c r="ALQ89" s="106"/>
      <c r="ALR89" s="106"/>
      <c r="ALS89" s="106"/>
      <c r="ALT89" s="106"/>
      <c r="ALU89" s="106"/>
      <c r="ALV89" s="106"/>
      <c r="ALW89" s="106"/>
      <c r="ALX89" s="106"/>
      <c r="ALY89" s="106"/>
      <c r="ALZ89" s="106"/>
      <c r="AMA89" s="106"/>
      <c r="AMB89" s="106"/>
      <c r="AMC89" s="106"/>
      <c r="AMD89" s="106"/>
      <c r="AME89" s="106"/>
      <c r="AMF89" s="106"/>
      <c r="AMG89" s="106"/>
      <c r="AMH89" s="106"/>
      <c r="AMI89" s="106"/>
      <c r="AMJ89" s="106"/>
      <c r="AMK89" s="106"/>
      <c r="AML89" s="106"/>
      <c r="AMM89" s="106"/>
      <c r="AMN89" s="106"/>
      <c r="AMO89" s="106"/>
      <c r="AMP89" s="106"/>
      <c r="AMQ89" s="106"/>
      <c r="AMR89" s="106"/>
      <c r="AMS89" s="106"/>
      <c r="AMT89" s="106"/>
      <c r="AMU89" s="106"/>
      <c r="AMV89" s="106"/>
      <c r="AMW89" s="106"/>
      <c r="AMX89" s="106"/>
      <c r="AMY89" s="106"/>
      <c r="AMZ89" s="106"/>
      <c r="ANA89" s="106"/>
      <c r="ANB89" s="106"/>
      <c r="ANC89" s="106"/>
      <c r="AND89" s="106"/>
      <c r="ANE89" s="106"/>
      <c r="ANF89" s="106"/>
      <c r="ANG89" s="106"/>
      <c r="ANH89" s="106"/>
      <c r="ANI89" s="106"/>
      <c r="ANJ89" s="106"/>
      <c r="ANK89" s="106"/>
      <c r="ANL89" s="106"/>
      <c r="ANM89" s="106"/>
      <c r="ANN89" s="106"/>
      <c r="ANO89" s="106"/>
      <c r="ANP89" s="106"/>
      <c r="ANQ89" s="106"/>
      <c r="ANR89" s="106"/>
      <c r="ANS89" s="106"/>
      <c r="ANT89" s="106"/>
      <c r="ANU89" s="106"/>
      <c r="ANV89" s="106"/>
      <c r="ANW89" s="106"/>
      <c r="ANX89" s="106"/>
      <c r="ANY89" s="106"/>
      <c r="ANZ89" s="106"/>
      <c r="AOA89" s="106"/>
      <c r="AOB89" s="106"/>
      <c r="AOC89" s="106"/>
      <c r="AOD89" s="106"/>
      <c r="AOE89" s="106"/>
      <c r="AOF89" s="106"/>
      <c r="AOG89" s="106"/>
      <c r="AOH89" s="106"/>
      <c r="AOI89" s="106"/>
      <c r="AOJ89" s="106"/>
      <c r="AOK89" s="106"/>
      <c r="AOL89" s="106"/>
      <c r="AOM89" s="106"/>
      <c r="AON89" s="106"/>
      <c r="AOO89" s="106"/>
      <c r="AOP89" s="106"/>
      <c r="AOQ89" s="106"/>
      <c r="AOR89" s="106"/>
      <c r="AOS89" s="106"/>
      <c r="AOT89" s="106"/>
      <c r="AOU89" s="106"/>
      <c r="AOV89" s="106"/>
      <c r="AOW89" s="106"/>
      <c r="AOX89" s="106"/>
      <c r="AOY89" s="106"/>
      <c r="AOZ89" s="106"/>
      <c r="APA89" s="106"/>
      <c r="APB89" s="106"/>
      <c r="APC89" s="106"/>
      <c r="APD89" s="106"/>
      <c r="APE89" s="106"/>
      <c r="APF89" s="106"/>
      <c r="APG89" s="106"/>
      <c r="APH89" s="106"/>
      <c r="API89" s="106"/>
      <c r="APJ89" s="106"/>
      <c r="APK89" s="106"/>
      <c r="APL89" s="106"/>
      <c r="APM89" s="106"/>
      <c r="APN89" s="106"/>
      <c r="APO89" s="106"/>
      <c r="APP89" s="106"/>
      <c r="APQ89" s="106"/>
      <c r="APR89" s="106"/>
      <c r="APS89" s="106"/>
      <c r="APT89" s="106"/>
      <c r="APU89" s="106"/>
      <c r="APV89" s="106"/>
      <c r="APW89" s="106"/>
      <c r="APX89" s="106"/>
      <c r="APY89" s="106"/>
      <c r="APZ89" s="106"/>
      <c r="AQA89" s="106"/>
      <c r="AQB89" s="106"/>
      <c r="AQC89" s="106"/>
      <c r="AQD89" s="106"/>
      <c r="AQE89" s="106"/>
      <c r="AQF89" s="106"/>
      <c r="AQG89" s="106"/>
      <c r="AQH89" s="106"/>
      <c r="AQI89" s="106"/>
      <c r="AQJ89" s="106"/>
      <c r="AQK89" s="106"/>
      <c r="AQL89" s="106"/>
      <c r="AQM89" s="106"/>
      <c r="AQN89" s="106"/>
      <c r="AQO89" s="106"/>
      <c r="AQP89" s="106"/>
      <c r="AQQ89" s="106"/>
      <c r="AQR89" s="106"/>
      <c r="AQS89" s="106"/>
      <c r="AQT89" s="106"/>
      <c r="AQU89" s="106"/>
      <c r="AQV89" s="106"/>
      <c r="AQW89" s="106"/>
      <c r="AQX89" s="106"/>
      <c r="AQY89" s="106"/>
      <c r="AQZ89" s="106"/>
      <c r="ARA89" s="106"/>
      <c r="ARB89" s="106"/>
      <c r="ARC89" s="106"/>
      <c r="ARD89" s="106"/>
      <c r="ARE89" s="106"/>
      <c r="ARF89" s="106"/>
      <c r="ARG89" s="106"/>
      <c r="ARH89" s="106"/>
      <c r="ARI89" s="106"/>
      <c r="ARJ89" s="106"/>
      <c r="ARK89" s="106"/>
      <c r="ARL89" s="106"/>
      <c r="ARM89" s="106"/>
      <c r="ARN89" s="106"/>
      <c r="ARO89" s="106"/>
      <c r="ARP89" s="106"/>
      <c r="ARQ89" s="106"/>
      <c r="ARR89" s="106"/>
      <c r="ARS89" s="106"/>
      <c r="ART89" s="106"/>
      <c r="ARU89" s="106"/>
      <c r="ARV89" s="106"/>
      <c r="ARW89" s="106"/>
      <c r="ARX89" s="106"/>
      <c r="ARY89" s="106"/>
      <c r="ARZ89" s="106"/>
      <c r="ASA89" s="106"/>
      <c r="ASB89" s="106"/>
      <c r="ASC89" s="106"/>
      <c r="ASD89" s="106"/>
      <c r="ASE89" s="106"/>
      <c r="ASF89" s="106"/>
      <c r="ASG89" s="106"/>
      <c r="ASH89" s="106"/>
      <c r="ASI89" s="106"/>
      <c r="ASJ89" s="106"/>
      <c r="ASK89" s="106"/>
      <c r="ASL89" s="106"/>
      <c r="ASM89" s="106"/>
      <c r="ASN89" s="106"/>
      <c r="ASO89" s="106"/>
      <c r="ASP89" s="106"/>
      <c r="ASQ89" s="106"/>
      <c r="ASR89" s="106"/>
      <c r="ASS89" s="106"/>
      <c r="AST89" s="106"/>
      <c r="ASU89" s="106"/>
      <c r="ASV89" s="106"/>
      <c r="ASW89" s="106"/>
      <c r="ASX89" s="106"/>
      <c r="ASY89" s="106"/>
      <c r="ASZ89" s="106"/>
      <c r="ATA89" s="106"/>
      <c r="ATB89" s="106"/>
      <c r="ATC89" s="106"/>
      <c r="ATD89" s="106"/>
      <c r="ATE89" s="106"/>
      <c r="ATF89" s="106"/>
      <c r="ATG89" s="106"/>
      <c r="ATH89" s="106"/>
      <c r="ATI89" s="106"/>
      <c r="ATJ89" s="106"/>
      <c r="ATK89" s="106"/>
      <c r="ATL89" s="106"/>
      <c r="ATM89" s="106"/>
      <c r="ATN89" s="106"/>
      <c r="ATO89" s="106"/>
      <c r="ATP89" s="106"/>
      <c r="ATQ89" s="106"/>
      <c r="ATR89" s="106"/>
      <c r="ATS89" s="106"/>
      <c r="ATT89" s="106"/>
      <c r="ATU89" s="106"/>
      <c r="ATV89" s="106"/>
      <c r="ATW89" s="106"/>
      <c r="ATX89" s="106"/>
      <c r="ATY89" s="106"/>
      <c r="ATZ89" s="106"/>
      <c r="AUA89" s="106"/>
      <c r="AUB89" s="106"/>
      <c r="AUC89" s="106"/>
      <c r="AUD89" s="106"/>
      <c r="AUE89" s="106"/>
      <c r="AUF89" s="106"/>
      <c r="AUG89" s="106"/>
      <c r="AUH89" s="106"/>
      <c r="AUI89" s="106"/>
      <c r="AUJ89" s="106"/>
      <c r="AUK89" s="106"/>
      <c r="AUL89" s="106"/>
      <c r="AUM89" s="106"/>
      <c r="AUN89" s="106"/>
      <c r="AUO89" s="106"/>
      <c r="AUP89" s="106"/>
      <c r="AUQ89" s="106"/>
      <c r="AUR89" s="106"/>
      <c r="AUS89" s="106"/>
      <c r="AUT89" s="106"/>
      <c r="AUU89" s="106"/>
      <c r="AUV89" s="106"/>
      <c r="AUW89" s="106"/>
      <c r="AUX89" s="106"/>
      <c r="AUY89" s="106"/>
      <c r="AUZ89" s="106"/>
      <c r="AVA89" s="106"/>
      <c r="AVB89" s="106"/>
      <c r="AVC89" s="106"/>
      <c r="AVD89" s="106"/>
      <c r="AVE89" s="106"/>
      <c r="AVF89" s="106"/>
      <c r="AVG89" s="106"/>
      <c r="AVH89" s="106"/>
      <c r="AVI89" s="106"/>
      <c r="AVJ89" s="106"/>
      <c r="AVK89" s="106"/>
      <c r="AVL89" s="106"/>
      <c r="AVM89" s="106"/>
      <c r="AVN89" s="106"/>
      <c r="AVO89" s="106"/>
      <c r="AVP89" s="106"/>
      <c r="AVQ89" s="106"/>
      <c r="AVR89" s="106"/>
      <c r="AVS89" s="106"/>
      <c r="AVT89" s="106"/>
      <c r="AVU89" s="106"/>
      <c r="AVV89" s="106"/>
      <c r="AVW89" s="106"/>
      <c r="AVX89" s="106"/>
      <c r="AVY89" s="106"/>
      <c r="AVZ89" s="106"/>
      <c r="AWA89" s="106"/>
      <c r="AWB89" s="106"/>
      <c r="AWC89" s="106"/>
      <c r="AWD89" s="106"/>
      <c r="AWE89" s="106"/>
      <c r="AWF89" s="106"/>
      <c r="AWG89" s="106"/>
      <c r="AWH89" s="106"/>
      <c r="AWI89" s="106"/>
      <c r="AWJ89" s="106"/>
      <c r="AWK89" s="106"/>
      <c r="AWL89" s="106"/>
      <c r="AWM89" s="106"/>
      <c r="AWN89" s="106"/>
      <c r="AWO89" s="106"/>
      <c r="AWP89" s="106"/>
      <c r="AWQ89" s="106"/>
      <c r="AWR89" s="106"/>
      <c r="AWS89" s="106"/>
      <c r="AWT89" s="106"/>
      <c r="AWU89" s="106"/>
      <c r="AWV89" s="106"/>
      <c r="AWW89" s="106"/>
      <c r="AWX89" s="106"/>
      <c r="AWY89" s="106"/>
      <c r="AWZ89" s="106"/>
      <c r="AXA89" s="106"/>
      <c r="AXB89" s="106"/>
      <c r="AXC89" s="106"/>
      <c r="AXD89" s="106"/>
      <c r="AXE89" s="106"/>
      <c r="AXF89" s="106"/>
      <c r="AXG89" s="106"/>
      <c r="AXH89" s="106"/>
      <c r="AXI89" s="106"/>
      <c r="AXJ89" s="106"/>
      <c r="AXK89" s="106"/>
      <c r="AXL89" s="106"/>
      <c r="AXM89" s="106"/>
      <c r="AXN89" s="106"/>
      <c r="AXO89" s="106"/>
      <c r="AXP89" s="106"/>
      <c r="AXQ89" s="106"/>
      <c r="AXR89" s="106"/>
      <c r="AXS89" s="106"/>
      <c r="AXT89" s="106"/>
      <c r="AXU89" s="106"/>
      <c r="AXV89" s="106"/>
      <c r="AXW89" s="106"/>
      <c r="AXX89" s="106"/>
      <c r="AXY89" s="106"/>
      <c r="AXZ89" s="106"/>
      <c r="AYA89" s="106"/>
      <c r="AYB89" s="106"/>
      <c r="AYC89" s="106"/>
      <c r="AYD89" s="106"/>
      <c r="AYE89" s="106"/>
      <c r="AYF89" s="106"/>
      <c r="AYG89" s="106"/>
      <c r="AYH89" s="106"/>
      <c r="AYI89" s="106"/>
      <c r="AYJ89" s="106"/>
      <c r="AYK89" s="106"/>
      <c r="AYL89" s="106"/>
      <c r="AYM89" s="106"/>
      <c r="AYN89" s="106"/>
      <c r="AYO89" s="106"/>
      <c r="AYP89" s="106"/>
      <c r="AYQ89" s="106"/>
      <c r="AYR89" s="106"/>
      <c r="AYS89" s="106"/>
      <c r="AYT89" s="106"/>
      <c r="AYU89" s="106"/>
      <c r="AYV89" s="106"/>
      <c r="AYW89" s="106"/>
      <c r="AYX89" s="106"/>
      <c r="AYY89" s="106"/>
      <c r="AYZ89" s="106"/>
      <c r="AZA89" s="106"/>
      <c r="AZB89" s="106"/>
      <c r="AZC89" s="106"/>
      <c r="AZD89" s="106"/>
      <c r="AZE89" s="106"/>
      <c r="AZF89" s="106"/>
      <c r="AZG89" s="106"/>
      <c r="AZH89" s="106"/>
      <c r="AZI89" s="106"/>
      <c r="AZJ89" s="106"/>
      <c r="AZK89" s="106"/>
      <c r="AZL89" s="106"/>
      <c r="AZM89" s="106"/>
      <c r="AZN89" s="106"/>
      <c r="AZO89" s="106"/>
      <c r="AZP89" s="106"/>
      <c r="AZQ89" s="106"/>
      <c r="AZR89" s="106"/>
      <c r="AZS89" s="106"/>
      <c r="AZT89" s="106"/>
      <c r="AZU89" s="106"/>
      <c r="AZV89" s="106"/>
      <c r="AZW89" s="106"/>
      <c r="AZX89" s="106"/>
      <c r="AZY89" s="106"/>
      <c r="AZZ89" s="106"/>
      <c r="BAA89" s="106"/>
      <c r="BAB89" s="106"/>
      <c r="BAC89" s="106"/>
      <c r="BAD89" s="106"/>
      <c r="BAE89" s="106"/>
      <c r="BAF89" s="106"/>
      <c r="BAG89" s="106"/>
      <c r="BAH89" s="106"/>
      <c r="BAI89" s="106"/>
      <c r="BAJ89" s="106"/>
      <c r="BAK89" s="106"/>
      <c r="BAL89" s="106"/>
      <c r="BAM89" s="106"/>
      <c r="BAN89" s="106"/>
      <c r="BAO89" s="106"/>
      <c r="BAP89" s="106"/>
      <c r="BAQ89" s="106"/>
      <c r="BAR89" s="106"/>
      <c r="BAS89" s="106"/>
      <c r="BAT89" s="106"/>
      <c r="BAU89" s="106"/>
      <c r="BAV89" s="106"/>
      <c r="BAW89" s="106"/>
      <c r="BAX89" s="106"/>
      <c r="BAY89" s="106"/>
      <c r="BAZ89" s="106"/>
      <c r="BBA89" s="106"/>
      <c r="BBB89" s="106"/>
      <c r="BBC89" s="106"/>
      <c r="BBD89" s="106"/>
      <c r="BBE89" s="106"/>
      <c r="BBF89" s="106"/>
      <c r="BBG89" s="106"/>
      <c r="BBH89" s="106"/>
      <c r="BBI89" s="106"/>
      <c r="BBJ89" s="106"/>
      <c r="BBK89" s="106"/>
      <c r="BBL89" s="106"/>
      <c r="BBM89" s="106"/>
      <c r="BBN89" s="106"/>
      <c r="BBO89" s="106"/>
      <c r="BBP89" s="106"/>
      <c r="BBQ89" s="106"/>
      <c r="BBR89" s="106"/>
      <c r="BBS89" s="106"/>
      <c r="BBT89" s="106"/>
      <c r="BBU89" s="106"/>
      <c r="BBV89" s="106"/>
      <c r="BBW89" s="106"/>
      <c r="BBX89" s="106"/>
      <c r="BBY89" s="106"/>
      <c r="BBZ89" s="106"/>
      <c r="BCA89" s="106"/>
      <c r="BCB89" s="106"/>
      <c r="BCC89" s="106"/>
      <c r="BCD89" s="106"/>
      <c r="BCE89" s="106"/>
      <c r="BCF89" s="106"/>
      <c r="BCG89" s="106"/>
      <c r="BCH89" s="106"/>
      <c r="BCI89" s="106"/>
      <c r="BCJ89" s="106"/>
      <c r="BCK89" s="106"/>
      <c r="BCL89" s="106"/>
      <c r="BCM89" s="106"/>
      <c r="BCN89" s="106"/>
      <c r="BCO89" s="106"/>
      <c r="BCP89" s="106"/>
      <c r="BCQ89" s="106"/>
      <c r="BCR89" s="106"/>
      <c r="BCS89" s="106"/>
      <c r="BCT89" s="106"/>
      <c r="BCU89" s="106"/>
      <c r="BCV89" s="106"/>
      <c r="BCW89" s="106"/>
      <c r="BCX89" s="106"/>
      <c r="BCY89" s="106"/>
      <c r="BCZ89" s="106"/>
      <c r="BDA89" s="106"/>
      <c r="BDB89" s="106"/>
      <c r="BDC89" s="106"/>
      <c r="BDD89" s="106"/>
      <c r="BDE89" s="106"/>
      <c r="BDF89" s="106"/>
      <c r="BDG89" s="106"/>
      <c r="BDH89" s="106"/>
      <c r="BDI89" s="106"/>
      <c r="BDJ89" s="106"/>
      <c r="BDK89" s="106"/>
      <c r="BDL89" s="106"/>
      <c r="BDM89" s="106"/>
      <c r="BDN89" s="106"/>
      <c r="BDO89" s="106"/>
      <c r="BDP89" s="106"/>
      <c r="BDQ89" s="106"/>
      <c r="BDR89" s="106"/>
      <c r="BDS89" s="106"/>
      <c r="BDT89" s="106"/>
      <c r="BDU89" s="106"/>
      <c r="BDV89" s="106"/>
      <c r="BDW89" s="106"/>
      <c r="BDX89" s="106"/>
      <c r="BDY89" s="106"/>
      <c r="BDZ89" s="106"/>
      <c r="BEA89" s="106"/>
      <c r="BEB89" s="106"/>
      <c r="BEC89" s="106"/>
      <c r="BED89" s="106"/>
      <c r="BEE89" s="106"/>
      <c r="BEF89" s="106"/>
      <c r="BEG89" s="106"/>
      <c r="BEH89" s="106"/>
      <c r="BEI89" s="106"/>
      <c r="BEJ89" s="106"/>
      <c r="BEK89" s="106"/>
      <c r="BEL89" s="106"/>
      <c r="BEM89" s="106"/>
      <c r="BEN89" s="106"/>
    </row>
    <row r="90" spans="1:1496" s="168" customFormat="1" ht="39.75" customHeight="1" x14ac:dyDescent="0.35">
      <c r="A90" s="169" t="s">
        <v>401</v>
      </c>
      <c r="B90" s="169"/>
      <c r="C90" s="169"/>
      <c r="D90" s="169"/>
      <c r="E90" s="169"/>
      <c r="F90" s="169"/>
      <c r="G90" s="169"/>
      <c r="H90" s="169"/>
      <c r="I90" s="169"/>
      <c r="J90" s="169"/>
      <c r="K90" s="169"/>
      <c r="L90" s="169"/>
      <c r="M90" s="169"/>
      <c r="N90" s="169"/>
    </row>
    <row r="91" spans="1:1496" s="106" customFormat="1" ht="45" customHeight="1" x14ac:dyDescent="0.2">
      <c r="A91" s="165" t="s">
        <v>382</v>
      </c>
      <c r="B91" s="162" t="s">
        <v>381</v>
      </c>
      <c r="C91" s="162" t="s">
        <v>400</v>
      </c>
      <c r="D91" s="162" t="s">
        <v>379</v>
      </c>
      <c r="E91" s="164" t="s">
        <v>399</v>
      </c>
      <c r="F91" s="162" t="s">
        <v>117</v>
      </c>
      <c r="G91" s="162" t="s">
        <v>377</v>
      </c>
      <c r="H91" s="163">
        <v>2022</v>
      </c>
      <c r="I91" s="162" t="s">
        <v>376</v>
      </c>
      <c r="J91" s="161">
        <v>925</v>
      </c>
      <c r="K91" s="160">
        <v>28875</v>
      </c>
      <c r="L91" s="161">
        <v>660</v>
      </c>
      <c r="M91" s="160">
        <v>27425</v>
      </c>
      <c r="N91" s="139" t="s">
        <v>28</v>
      </c>
    </row>
    <row r="92" spans="1:1496" s="106" customFormat="1" ht="45" customHeight="1" x14ac:dyDescent="0.2">
      <c r="A92" s="165" t="s">
        <v>382</v>
      </c>
      <c r="B92" s="162" t="s">
        <v>381</v>
      </c>
      <c r="C92" s="162" t="s">
        <v>398</v>
      </c>
      <c r="D92" s="162" t="s">
        <v>379</v>
      </c>
      <c r="E92" s="164" t="s">
        <v>396</v>
      </c>
      <c r="F92" s="162" t="s">
        <v>117</v>
      </c>
      <c r="G92" s="162" t="s">
        <v>377</v>
      </c>
      <c r="H92" s="163">
        <v>2020</v>
      </c>
      <c r="I92" s="162" t="s">
        <v>376</v>
      </c>
      <c r="J92" s="161">
        <v>0</v>
      </c>
      <c r="K92" s="160">
        <v>0</v>
      </c>
      <c r="L92" s="161">
        <v>0</v>
      </c>
      <c r="M92" s="160">
        <v>0</v>
      </c>
      <c r="N92" s="139" t="s">
        <v>28</v>
      </c>
    </row>
    <row r="93" spans="1:1496" s="106" customFormat="1" ht="45" customHeight="1" x14ac:dyDescent="0.2">
      <c r="A93" s="165" t="s">
        <v>382</v>
      </c>
      <c r="B93" s="162" t="s">
        <v>381</v>
      </c>
      <c r="C93" s="162" t="s">
        <v>397</v>
      </c>
      <c r="D93" s="162" t="s">
        <v>379</v>
      </c>
      <c r="E93" s="164" t="s">
        <v>396</v>
      </c>
      <c r="F93" s="162" t="s">
        <v>117</v>
      </c>
      <c r="G93" s="162" t="s">
        <v>377</v>
      </c>
      <c r="H93" s="163">
        <v>2020</v>
      </c>
      <c r="I93" s="162" t="s">
        <v>376</v>
      </c>
      <c r="J93" s="161">
        <v>0</v>
      </c>
      <c r="K93" s="160">
        <v>0</v>
      </c>
      <c r="L93" s="161">
        <v>0</v>
      </c>
      <c r="M93" s="160">
        <v>0</v>
      </c>
      <c r="N93" s="139" t="s">
        <v>28</v>
      </c>
    </row>
    <row r="94" spans="1:1496" s="106" customFormat="1" ht="45" customHeight="1" x14ac:dyDescent="0.2">
      <c r="A94" s="165" t="s">
        <v>382</v>
      </c>
      <c r="B94" s="162" t="s">
        <v>381</v>
      </c>
      <c r="C94" s="162" t="s">
        <v>395</v>
      </c>
      <c r="D94" s="162" t="s">
        <v>379</v>
      </c>
      <c r="E94" s="164" t="s">
        <v>394</v>
      </c>
      <c r="F94" s="162" t="s">
        <v>117</v>
      </c>
      <c r="G94" s="162" t="s">
        <v>377</v>
      </c>
      <c r="H94" s="163">
        <v>2020</v>
      </c>
      <c r="I94" s="162" t="s">
        <v>376</v>
      </c>
      <c r="J94" s="161">
        <v>0</v>
      </c>
      <c r="K94" s="160">
        <v>0</v>
      </c>
      <c r="L94" s="161">
        <v>105</v>
      </c>
      <c r="M94" s="160">
        <v>26250</v>
      </c>
      <c r="N94" s="139" t="s">
        <v>28</v>
      </c>
    </row>
    <row r="95" spans="1:1496" ht="45" customHeight="1" x14ac:dyDescent="0.2">
      <c r="A95" s="165" t="s">
        <v>382</v>
      </c>
      <c r="B95" s="162" t="s">
        <v>381</v>
      </c>
      <c r="C95" s="162" t="s">
        <v>393</v>
      </c>
      <c r="D95" s="162" t="s">
        <v>379</v>
      </c>
      <c r="E95" s="164" t="s">
        <v>388</v>
      </c>
      <c r="F95" s="162" t="s">
        <v>117</v>
      </c>
      <c r="G95" s="162" t="s">
        <v>377</v>
      </c>
      <c r="H95" s="163">
        <v>2020</v>
      </c>
      <c r="I95" s="162" t="s">
        <v>376</v>
      </c>
      <c r="J95" s="161">
        <v>0</v>
      </c>
      <c r="K95" s="160">
        <v>0</v>
      </c>
      <c r="L95" s="161">
        <v>18</v>
      </c>
      <c r="M95" s="160">
        <v>1800</v>
      </c>
      <c r="N95" s="139" t="s">
        <v>28</v>
      </c>
    </row>
    <row r="96" spans="1:1496" s="167" customFormat="1" ht="39.75" customHeight="1" x14ac:dyDescent="0.35">
      <c r="A96" s="169" t="s">
        <v>392</v>
      </c>
      <c r="B96" s="169"/>
      <c r="C96" s="169"/>
      <c r="D96" s="169"/>
      <c r="E96" s="169"/>
      <c r="F96" s="169"/>
      <c r="G96" s="169"/>
      <c r="H96" s="169"/>
      <c r="I96" s="169"/>
      <c r="J96" s="169"/>
      <c r="K96" s="169"/>
      <c r="L96" s="169"/>
      <c r="M96" s="169"/>
      <c r="N96" s="169"/>
      <c r="O96" s="168"/>
      <c r="P96" s="168"/>
      <c r="Q96" s="168"/>
      <c r="R96" s="168"/>
      <c r="S96" s="168"/>
      <c r="T96" s="168"/>
      <c r="U96" s="168"/>
      <c r="V96" s="168"/>
      <c r="W96" s="168"/>
      <c r="X96" s="168"/>
      <c r="Y96" s="168"/>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8"/>
      <c r="BC96" s="168"/>
      <c r="BD96" s="168"/>
      <c r="BE96" s="168"/>
      <c r="BF96" s="168"/>
      <c r="BG96" s="168"/>
      <c r="BH96" s="168"/>
      <c r="BI96" s="168"/>
      <c r="BJ96" s="168"/>
      <c r="BK96" s="168"/>
      <c r="BL96" s="168"/>
      <c r="BM96" s="168"/>
      <c r="BN96" s="168"/>
      <c r="BO96" s="168"/>
      <c r="BP96" s="168"/>
      <c r="BQ96" s="168"/>
      <c r="BR96" s="168"/>
      <c r="BS96" s="168"/>
      <c r="BT96" s="168"/>
      <c r="BU96" s="168"/>
      <c r="BV96" s="168"/>
      <c r="BW96" s="168"/>
      <c r="BX96" s="168"/>
      <c r="BY96" s="168"/>
      <c r="BZ96" s="168"/>
      <c r="CA96" s="168"/>
      <c r="CB96" s="168"/>
      <c r="CC96" s="168"/>
      <c r="CD96" s="168"/>
      <c r="CE96" s="168"/>
      <c r="CF96" s="168"/>
      <c r="CG96" s="168"/>
      <c r="CH96" s="168"/>
      <c r="CI96" s="168"/>
      <c r="CJ96" s="168"/>
      <c r="CK96" s="168"/>
      <c r="CL96" s="168"/>
      <c r="CM96" s="168"/>
      <c r="CN96" s="168"/>
      <c r="CO96" s="168"/>
      <c r="CP96" s="168"/>
      <c r="CQ96" s="168"/>
      <c r="CR96" s="168"/>
      <c r="CS96" s="168"/>
      <c r="CT96" s="168"/>
      <c r="CU96" s="168"/>
      <c r="CV96" s="168"/>
      <c r="CW96" s="168"/>
      <c r="CX96" s="168"/>
      <c r="CY96" s="168"/>
      <c r="CZ96" s="168"/>
      <c r="DA96" s="168"/>
      <c r="DB96" s="168"/>
      <c r="DC96" s="168"/>
      <c r="DD96" s="168"/>
      <c r="DE96" s="168"/>
      <c r="DF96" s="168"/>
      <c r="DG96" s="168"/>
      <c r="DH96" s="168"/>
      <c r="DI96" s="168"/>
      <c r="DJ96" s="168"/>
      <c r="DK96" s="168"/>
      <c r="DL96" s="168"/>
      <c r="DM96" s="168"/>
      <c r="DN96" s="168"/>
      <c r="DO96" s="168"/>
      <c r="DP96" s="168"/>
      <c r="DQ96" s="168"/>
      <c r="DR96" s="168"/>
      <c r="DS96" s="168"/>
      <c r="DT96" s="168"/>
      <c r="DU96" s="168"/>
      <c r="DV96" s="168"/>
      <c r="DW96" s="168"/>
      <c r="DX96" s="168"/>
      <c r="DY96" s="168"/>
      <c r="DZ96" s="168"/>
      <c r="EA96" s="168"/>
      <c r="EB96" s="168"/>
      <c r="EC96" s="168"/>
      <c r="ED96" s="168"/>
      <c r="EE96" s="168"/>
      <c r="EF96" s="168"/>
      <c r="EG96" s="168"/>
      <c r="EH96" s="168"/>
      <c r="EI96" s="168"/>
      <c r="EJ96" s="168"/>
      <c r="EK96" s="168"/>
      <c r="EL96" s="168"/>
      <c r="EM96" s="168"/>
      <c r="EN96" s="168"/>
      <c r="EO96" s="168"/>
      <c r="EP96" s="168"/>
      <c r="EQ96" s="168"/>
      <c r="ER96" s="168"/>
      <c r="ES96" s="168"/>
      <c r="ET96" s="168"/>
      <c r="EU96" s="168"/>
      <c r="EV96" s="168"/>
      <c r="EW96" s="168"/>
      <c r="EX96" s="168"/>
      <c r="EY96" s="168"/>
      <c r="EZ96" s="168"/>
      <c r="FA96" s="168"/>
      <c r="FB96" s="168"/>
      <c r="FC96" s="168"/>
      <c r="FD96" s="168"/>
      <c r="FE96" s="168"/>
      <c r="FF96" s="168"/>
      <c r="FG96" s="168"/>
      <c r="FH96" s="168"/>
      <c r="FI96" s="168"/>
      <c r="FJ96" s="168"/>
      <c r="FK96" s="168"/>
      <c r="FL96" s="168"/>
      <c r="FM96" s="168"/>
      <c r="FN96" s="168"/>
      <c r="FO96" s="168"/>
      <c r="FP96" s="168"/>
      <c r="FQ96" s="168"/>
      <c r="FR96" s="168"/>
      <c r="FS96" s="168"/>
      <c r="FT96" s="168"/>
      <c r="FU96" s="168"/>
      <c r="FV96" s="168"/>
      <c r="FW96" s="168"/>
      <c r="FX96" s="168"/>
      <c r="FY96" s="168"/>
      <c r="FZ96" s="168"/>
      <c r="GA96" s="168"/>
      <c r="GB96" s="168"/>
      <c r="GC96" s="168"/>
      <c r="GD96" s="168"/>
      <c r="GE96" s="168"/>
      <c r="GF96" s="168"/>
      <c r="GG96" s="168"/>
      <c r="GH96" s="168"/>
      <c r="GI96" s="168"/>
      <c r="GJ96" s="168"/>
      <c r="GK96" s="168"/>
      <c r="GL96" s="168"/>
      <c r="GM96" s="168"/>
      <c r="GN96" s="168"/>
      <c r="GO96" s="168"/>
      <c r="GP96" s="168"/>
      <c r="GQ96" s="168"/>
      <c r="GR96" s="168"/>
      <c r="GS96" s="168"/>
      <c r="GT96" s="168"/>
      <c r="GU96" s="168"/>
      <c r="GV96" s="168"/>
      <c r="GW96" s="168"/>
      <c r="GX96" s="168"/>
      <c r="GY96" s="168"/>
      <c r="GZ96" s="168"/>
      <c r="HA96" s="168"/>
      <c r="HB96" s="168"/>
      <c r="HC96" s="168"/>
      <c r="HD96" s="168"/>
      <c r="HE96" s="168"/>
      <c r="HF96" s="168"/>
      <c r="HG96" s="168"/>
      <c r="HH96" s="168"/>
      <c r="HI96" s="168"/>
      <c r="HJ96" s="168"/>
      <c r="HK96" s="168"/>
      <c r="HL96" s="168"/>
      <c r="HM96" s="168"/>
      <c r="HN96" s="168"/>
      <c r="HO96" s="168"/>
      <c r="HP96" s="168"/>
      <c r="HQ96" s="168"/>
      <c r="HR96" s="168"/>
      <c r="HS96" s="168"/>
      <c r="HT96" s="168"/>
      <c r="HU96" s="168"/>
      <c r="HV96" s="168"/>
      <c r="HW96" s="168"/>
      <c r="HX96" s="168"/>
      <c r="HY96" s="168"/>
      <c r="HZ96" s="168"/>
      <c r="IA96" s="168"/>
      <c r="IB96" s="168"/>
      <c r="IC96" s="168"/>
      <c r="ID96" s="168"/>
      <c r="IE96" s="168"/>
      <c r="IF96" s="168"/>
      <c r="IG96" s="168"/>
      <c r="IH96" s="168"/>
      <c r="II96" s="168"/>
      <c r="IJ96" s="168"/>
      <c r="IK96" s="168"/>
      <c r="IL96" s="168"/>
      <c r="IM96" s="168"/>
      <c r="IN96" s="168"/>
      <c r="IO96" s="168"/>
      <c r="IP96" s="168"/>
      <c r="IQ96" s="168"/>
      <c r="IR96" s="168"/>
      <c r="IS96" s="168"/>
      <c r="IT96" s="168"/>
      <c r="IU96" s="168"/>
      <c r="IV96" s="168"/>
      <c r="IW96" s="168"/>
      <c r="IX96" s="168"/>
      <c r="IY96" s="168"/>
      <c r="IZ96" s="168"/>
      <c r="JA96" s="168"/>
      <c r="JB96" s="168"/>
      <c r="JC96" s="168"/>
      <c r="JD96" s="168"/>
      <c r="JE96" s="168"/>
      <c r="JF96" s="168"/>
      <c r="JG96" s="168"/>
      <c r="JH96" s="168"/>
      <c r="JI96" s="168"/>
      <c r="JJ96" s="168"/>
      <c r="JK96" s="168"/>
      <c r="JL96" s="168"/>
      <c r="JM96" s="168"/>
      <c r="JN96" s="168"/>
      <c r="JO96" s="168"/>
      <c r="JP96" s="168"/>
      <c r="JQ96" s="168"/>
      <c r="JR96" s="168"/>
      <c r="JS96" s="168"/>
      <c r="JT96" s="168"/>
      <c r="JU96" s="168"/>
      <c r="JV96" s="168"/>
      <c r="JW96" s="168"/>
      <c r="JX96" s="168"/>
      <c r="JY96" s="168"/>
      <c r="JZ96" s="168"/>
      <c r="KA96" s="168"/>
      <c r="KB96" s="168"/>
      <c r="KC96" s="168"/>
      <c r="KD96" s="168"/>
      <c r="KE96" s="168"/>
      <c r="KF96" s="168"/>
      <c r="KG96" s="168"/>
      <c r="KH96" s="168"/>
      <c r="KI96" s="168"/>
      <c r="KJ96" s="168"/>
      <c r="KK96" s="168"/>
      <c r="KL96" s="168"/>
      <c r="KM96" s="168"/>
      <c r="KN96" s="168"/>
      <c r="KO96" s="168"/>
      <c r="KP96" s="168"/>
      <c r="KQ96" s="168"/>
      <c r="KR96" s="168"/>
      <c r="KS96" s="168"/>
      <c r="KT96" s="168"/>
      <c r="KU96" s="168"/>
      <c r="KV96" s="168"/>
      <c r="KW96" s="168"/>
      <c r="KX96" s="168"/>
      <c r="KY96" s="168"/>
      <c r="KZ96" s="168"/>
      <c r="LA96" s="168"/>
      <c r="LB96" s="168"/>
      <c r="LC96" s="168"/>
      <c r="LD96" s="168"/>
      <c r="LE96" s="168"/>
      <c r="LF96" s="168"/>
      <c r="LG96" s="168"/>
      <c r="LH96" s="168"/>
      <c r="LI96" s="168"/>
      <c r="LJ96" s="168"/>
      <c r="LK96" s="168"/>
      <c r="LL96" s="168"/>
      <c r="LM96" s="168"/>
      <c r="LN96" s="168"/>
      <c r="LO96" s="168"/>
      <c r="LP96" s="168"/>
      <c r="LQ96" s="168"/>
      <c r="LR96" s="168"/>
      <c r="LS96" s="168"/>
      <c r="LT96" s="168"/>
      <c r="LU96" s="168"/>
      <c r="LV96" s="168"/>
      <c r="LW96" s="168"/>
      <c r="LX96" s="168"/>
      <c r="LY96" s="168"/>
      <c r="LZ96" s="168"/>
      <c r="MA96" s="168"/>
      <c r="MB96" s="168"/>
      <c r="MC96" s="168"/>
      <c r="MD96" s="168"/>
      <c r="ME96" s="168"/>
      <c r="MF96" s="168"/>
      <c r="MG96" s="168"/>
      <c r="MH96" s="168"/>
      <c r="MI96" s="168"/>
      <c r="MJ96" s="168"/>
      <c r="MK96" s="168"/>
      <c r="ML96" s="168"/>
      <c r="MM96" s="168"/>
      <c r="MN96" s="168"/>
      <c r="MO96" s="168"/>
      <c r="MP96" s="168"/>
      <c r="MQ96" s="168"/>
      <c r="MR96" s="168"/>
      <c r="MS96" s="168"/>
      <c r="MT96" s="168"/>
      <c r="MU96" s="168"/>
      <c r="MV96" s="168"/>
      <c r="MW96" s="168"/>
      <c r="MX96" s="168"/>
      <c r="MY96" s="168"/>
      <c r="MZ96" s="168"/>
      <c r="NA96" s="168"/>
      <c r="NB96" s="168"/>
      <c r="NC96" s="168"/>
      <c r="ND96" s="168"/>
      <c r="NE96" s="168"/>
      <c r="NF96" s="168"/>
      <c r="NG96" s="168"/>
      <c r="NH96" s="168"/>
      <c r="NI96" s="168"/>
      <c r="NJ96" s="168"/>
      <c r="NK96" s="168"/>
      <c r="NL96" s="168"/>
      <c r="NM96" s="168"/>
      <c r="NN96" s="168"/>
      <c r="NO96" s="168"/>
      <c r="NP96" s="168"/>
      <c r="NQ96" s="168"/>
      <c r="NR96" s="168"/>
      <c r="NS96" s="168"/>
      <c r="NT96" s="168"/>
      <c r="NU96" s="168"/>
      <c r="NV96" s="168"/>
      <c r="NW96" s="168"/>
      <c r="NX96" s="168"/>
      <c r="NY96" s="168"/>
      <c r="NZ96" s="168"/>
      <c r="OA96" s="168"/>
      <c r="OB96" s="168"/>
      <c r="OC96" s="168"/>
      <c r="OD96" s="168"/>
      <c r="OE96" s="168"/>
      <c r="OF96" s="168"/>
      <c r="OG96" s="168"/>
      <c r="OH96" s="168"/>
      <c r="OI96" s="168"/>
      <c r="OJ96" s="168"/>
      <c r="OK96" s="168"/>
      <c r="OL96" s="168"/>
      <c r="OM96" s="168"/>
      <c r="ON96" s="168"/>
      <c r="OO96" s="168"/>
      <c r="OP96" s="168"/>
      <c r="OQ96" s="168"/>
      <c r="OR96" s="168"/>
      <c r="OS96" s="168"/>
      <c r="OT96" s="168"/>
      <c r="OU96" s="168"/>
      <c r="OV96" s="168"/>
      <c r="OW96" s="168"/>
      <c r="OX96" s="168"/>
      <c r="OY96" s="168"/>
      <c r="OZ96" s="168"/>
      <c r="PA96" s="168"/>
      <c r="PB96" s="168"/>
      <c r="PC96" s="168"/>
      <c r="PD96" s="168"/>
      <c r="PE96" s="168"/>
      <c r="PF96" s="168"/>
      <c r="PG96" s="168"/>
      <c r="PH96" s="168"/>
      <c r="PI96" s="168"/>
      <c r="PJ96" s="168"/>
      <c r="PK96" s="168"/>
      <c r="PL96" s="168"/>
      <c r="PM96" s="168"/>
      <c r="PN96" s="168"/>
      <c r="PO96" s="168"/>
      <c r="PP96" s="168"/>
      <c r="PQ96" s="168"/>
      <c r="PR96" s="168"/>
      <c r="PS96" s="168"/>
      <c r="PT96" s="168"/>
      <c r="PU96" s="168"/>
      <c r="PV96" s="168"/>
      <c r="PW96" s="168"/>
      <c r="PX96" s="168"/>
      <c r="PY96" s="168"/>
      <c r="PZ96" s="168"/>
      <c r="QA96" s="168"/>
      <c r="QB96" s="168"/>
      <c r="QC96" s="168"/>
      <c r="QD96" s="168"/>
      <c r="QE96" s="168"/>
      <c r="QF96" s="168"/>
      <c r="QG96" s="168"/>
      <c r="QH96" s="168"/>
      <c r="QI96" s="168"/>
      <c r="QJ96" s="168"/>
      <c r="QK96" s="168"/>
      <c r="QL96" s="168"/>
      <c r="QM96" s="168"/>
      <c r="QN96" s="168"/>
      <c r="QO96" s="168"/>
      <c r="QP96" s="168"/>
      <c r="QQ96" s="168"/>
      <c r="QR96" s="168"/>
      <c r="QS96" s="168"/>
      <c r="QT96" s="168"/>
      <c r="QU96" s="168"/>
      <c r="QV96" s="168"/>
      <c r="QW96" s="168"/>
      <c r="QX96" s="168"/>
      <c r="QY96" s="168"/>
      <c r="QZ96" s="168"/>
      <c r="RA96" s="168"/>
      <c r="RB96" s="168"/>
      <c r="RC96" s="168"/>
      <c r="RD96" s="168"/>
      <c r="RE96" s="168"/>
      <c r="RF96" s="168"/>
      <c r="RG96" s="168"/>
      <c r="RH96" s="168"/>
      <c r="RI96" s="168"/>
      <c r="RJ96" s="168"/>
      <c r="RK96" s="168"/>
      <c r="RL96" s="168"/>
      <c r="RM96" s="168"/>
      <c r="RN96" s="168"/>
      <c r="RO96" s="168"/>
      <c r="RP96" s="168"/>
      <c r="RQ96" s="168"/>
      <c r="RR96" s="168"/>
      <c r="RS96" s="168"/>
      <c r="RT96" s="168"/>
      <c r="RU96" s="168"/>
      <c r="RV96" s="168"/>
      <c r="RW96" s="168"/>
      <c r="RX96" s="168"/>
      <c r="RY96" s="168"/>
      <c r="RZ96" s="168"/>
      <c r="SA96" s="168"/>
      <c r="SB96" s="168"/>
      <c r="SC96" s="168"/>
      <c r="SD96" s="168"/>
      <c r="SE96" s="168"/>
      <c r="SF96" s="168"/>
      <c r="SG96" s="168"/>
      <c r="SH96" s="168"/>
      <c r="SI96" s="168"/>
      <c r="SJ96" s="168"/>
      <c r="SK96" s="168"/>
      <c r="SL96" s="168"/>
      <c r="SM96" s="168"/>
      <c r="SN96" s="168"/>
      <c r="SO96" s="168"/>
      <c r="SP96" s="168"/>
      <c r="SQ96" s="168"/>
      <c r="SR96" s="168"/>
      <c r="SS96" s="168"/>
      <c r="ST96" s="168"/>
      <c r="SU96" s="168"/>
      <c r="SV96" s="168"/>
      <c r="SW96" s="168"/>
      <c r="SX96" s="168"/>
      <c r="SY96" s="168"/>
      <c r="SZ96" s="168"/>
      <c r="TA96" s="168"/>
      <c r="TB96" s="168"/>
      <c r="TC96" s="168"/>
      <c r="TD96" s="168"/>
      <c r="TE96" s="168"/>
      <c r="TF96" s="168"/>
      <c r="TG96" s="168"/>
      <c r="TH96" s="168"/>
      <c r="TI96" s="168"/>
      <c r="TJ96" s="168"/>
      <c r="TK96" s="168"/>
      <c r="TL96" s="168"/>
      <c r="TM96" s="168"/>
      <c r="TN96" s="168"/>
      <c r="TO96" s="168"/>
      <c r="TP96" s="168"/>
      <c r="TQ96" s="168"/>
      <c r="TR96" s="168"/>
      <c r="TS96" s="168"/>
      <c r="TT96" s="168"/>
      <c r="TU96" s="168"/>
      <c r="TV96" s="168"/>
      <c r="TW96" s="168"/>
      <c r="TX96" s="168"/>
      <c r="TY96" s="168"/>
      <c r="TZ96" s="168"/>
      <c r="UA96" s="168"/>
      <c r="UB96" s="168"/>
      <c r="UC96" s="168"/>
      <c r="UD96" s="168"/>
      <c r="UE96" s="168"/>
      <c r="UF96" s="168"/>
      <c r="UG96" s="168"/>
      <c r="UH96" s="168"/>
      <c r="UI96" s="168"/>
      <c r="UJ96" s="168"/>
      <c r="UK96" s="168"/>
      <c r="UL96" s="168"/>
      <c r="UM96" s="168"/>
      <c r="UN96" s="168"/>
      <c r="UO96" s="168"/>
      <c r="UP96" s="168"/>
      <c r="UQ96" s="168"/>
      <c r="UR96" s="168"/>
      <c r="US96" s="168"/>
      <c r="UT96" s="168"/>
      <c r="UU96" s="168"/>
      <c r="UV96" s="168"/>
      <c r="UW96" s="168"/>
      <c r="UX96" s="168"/>
      <c r="UY96" s="168"/>
      <c r="UZ96" s="168"/>
      <c r="VA96" s="168"/>
      <c r="VB96" s="168"/>
      <c r="VC96" s="168"/>
      <c r="VD96" s="168"/>
      <c r="VE96" s="168"/>
      <c r="VF96" s="168"/>
      <c r="VG96" s="168"/>
      <c r="VH96" s="168"/>
      <c r="VI96" s="168"/>
      <c r="VJ96" s="168"/>
      <c r="VK96" s="168"/>
      <c r="VL96" s="168"/>
      <c r="VM96" s="168"/>
      <c r="VN96" s="168"/>
      <c r="VO96" s="168"/>
      <c r="VP96" s="168"/>
      <c r="VQ96" s="168"/>
      <c r="VR96" s="168"/>
      <c r="VS96" s="168"/>
      <c r="VT96" s="168"/>
      <c r="VU96" s="168"/>
      <c r="VV96" s="168"/>
      <c r="VW96" s="168"/>
      <c r="VX96" s="168"/>
      <c r="VY96" s="168"/>
      <c r="VZ96" s="168"/>
      <c r="WA96" s="168"/>
      <c r="WB96" s="168"/>
      <c r="WC96" s="168"/>
      <c r="WD96" s="168"/>
      <c r="WE96" s="168"/>
      <c r="WF96" s="168"/>
      <c r="WG96" s="168"/>
      <c r="WH96" s="168"/>
      <c r="WI96" s="168"/>
      <c r="WJ96" s="168"/>
      <c r="WK96" s="168"/>
      <c r="WL96" s="168"/>
      <c r="WM96" s="168"/>
      <c r="WN96" s="168"/>
      <c r="WO96" s="168"/>
      <c r="WP96" s="168"/>
      <c r="WQ96" s="168"/>
      <c r="WR96" s="168"/>
      <c r="WS96" s="168"/>
      <c r="WT96" s="168"/>
      <c r="WU96" s="168"/>
      <c r="WV96" s="168"/>
      <c r="WW96" s="168"/>
      <c r="WX96" s="168"/>
      <c r="WY96" s="168"/>
      <c r="WZ96" s="168"/>
      <c r="XA96" s="168"/>
      <c r="XB96" s="168"/>
      <c r="XC96" s="168"/>
      <c r="XD96" s="168"/>
      <c r="XE96" s="168"/>
      <c r="XF96" s="168"/>
      <c r="XG96" s="168"/>
      <c r="XH96" s="168"/>
      <c r="XI96" s="168"/>
      <c r="XJ96" s="168"/>
      <c r="XK96" s="168"/>
      <c r="XL96" s="168"/>
      <c r="XM96" s="168"/>
      <c r="XN96" s="168"/>
      <c r="XO96" s="168"/>
      <c r="XP96" s="168"/>
      <c r="XQ96" s="168"/>
      <c r="XR96" s="168"/>
      <c r="XS96" s="168"/>
      <c r="XT96" s="168"/>
      <c r="XU96" s="168"/>
      <c r="XV96" s="168"/>
      <c r="XW96" s="168"/>
      <c r="XX96" s="168"/>
      <c r="XY96" s="168"/>
      <c r="XZ96" s="168"/>
      <c r="YA96" s="168"/>
      <c r="YB96" s="168"/>
      <c r="YC96" s="168"/>
      <c r="YD96" s="168"/>
      <c r="YE96" s="168"/>
      <c r="YF96" s="168"/>
      <c r="YG96" s="168"/>
      <c r="YH96" s="168"/>
      <c r="YI96" s="168"/>
      <c r="YJ96" s="168"/>
      <c r="YK96" s="168"/>
      <c r="YL96" s="168"/>
      <c r="YM96" s="168"/>
      <c r="YN96" s="168"/>
      <c r="YO96" s="168"/>
      <c r="YP96" s="168"/>
      <c r="YQ96" s="168"/>
      <c r="YR96" s="168"/>
      <c r="YS96" s="168"/>
      <c r="YT96" s="168"/>
      <c r="YU96" s="168"/>
      <c r="YV96" s="168"/>
      <c r="YW96" s="168"/>
      <c r="YX96" s="168"/>
      <c r="YY96" s="168"/>
      <c r="YZ96" s="168"/>
      <c r="ZA96" s="168"/>
      <c r="ZB96" s="168"/>
      <c r="ZC96" s="168"/>
      <c r="ZD96" s="168"/>
      <c r="ZE96" s="168"/>
      <c r="ZF96" s="168"/>
      <c r="ZG96" s="168"/>
      <c r="ZH96" s="168"/>
      <c r="ZI96" s="168"/>
      <c r="ZJ96" s="168"/>
      <c r="ZK96" s="168"/>
      <c r="ZL96" s="168"/>
      <c r="ZM96" s="168"/>
      <c r="ZN96" s="168"/>
      <c r="ZO96" s="168"/>
      <c r="ZP96" s="168"/>
      <c r="ZQ96" s="168"/>
      <c r="ZR96" s="168"/>
      <c r="ZS96" s="168"/>
      <c r="ZT96" s="168"/>
      <c r="ZU96" s="168"/>
      <c r="ZV96" s="168"/>
      <c r="ZW96" s="168"/>
      <c r="ZX96" s="168"/>
      <c r="ZY96" s="168"/>
      <c r="ZZ96" s="168"/>
      <c r="AAA96" s="168"/>
      <c r="AAB96" s="168"/>
      <c r="AAC96" s="168"/>
      <c r="AAD96" s="168"/>
      <c r="AAE96" s="168"/>
      <c r="AAF96" s="168"/>
      <c r="AAG96" s="168"/>
      <c r="AAH96" s="168"/>
      <c r="AAI96" s="168"/>
      <c r="AAJ96" s="168"/>
      <c r="AAK96" s="168"/>
      <c r="AAL96" s="168"/>
      <c r="AAM96" s="168"/>
      <c r="AAN96" s="168"/>
      <c r="AAO96" s="168"/>
      <c r="AAP96" s="168"/>
      <c r="AAQ96" s="168"/>
      <c r="AAR96" s="168"/>
      <c r="AAS96" s="168"/>
      <c r="AAT96" s="168"/>
      <c r="AAU96" s="168"/>
      <c r="AAV96" s="168"/>
      <c r="AAW96" s="168"/>
      <c r="AAX96" s="168"/>
      <c r="AAY96" s="168"/>
      <c r="AAZ96" s="168"/>
      <c r="ABA96" s="168"/>
      <c r="ABB96" s="168"/>
      <c r="ABC96" s="168"/>
      <c r="ABD96" s="168"/>
      <c r="ABE96" s="168"/>
      <c r="ABF96" s="168"/>
      <c r="ABG96" s="168"/>
      <c r="ABH96" s="168"/>
      <c r="ABI96" s="168"/>
      <c r="ABJ96" s="168"/>
      <c r="ABK96" s="168"/>
      <c r="ABL96" s="168"/>
      <c r="ABM96" s="168"/>
      <c r="ABN96" s="168"/>
      <c r="ABO96" s="168"/>
      <c r="ABP96" s="168"/>
      <c r="ABQ96" s="168"/>
      <c r="ABR96" s="168"/>
      <c r="ABS96" s="168"/>
      <c r="ABT96" s="168"/>
      <c r="ABU96" s="168"/>
      <c r="ABV96" s="168"/>
      <c r="ABW96" s="168"/>
      <c r="ABX96" s="168"/>
      <c r="ABY96" s="168"/>
      <c r="ABZ96" s="168"/>
      <c r="ACA96" s="168"/>
      <c r="ACB96" s="168"/>
      <c r="ACC96" s="168"/>
      <c r="ACD96" s="168"/>
      <c r="ACE96" s="168"/>
      <c r="ACF96" s="168"/>
      <c r="ACG96" s="168"/>
      <c r="ACH96" s="168"/>
      <c r="ACI96" s="168"/>
      <c r="ACJ96" s="168"/>
      <c r="ACK96" s="168"/>
      <c r="ACL96" s="168"/>
      <c r="ACM96" s="168"/>
      <c r="ACN96" s="168"/>
      <c r="ACO96" s="168"/>
      <c r="ACP96" s="168"/>
      <c r="ACQ96" s="168"/>
      <c r="ACR96" s="168"/>
      <c r="ACS96" s="168"/>
      <c r="ACT96" s="168"/>
      <c r="ACU96" s="168"/>
      <c r="ACV96" s="168"/>
      <c r="ACW96" s="168"/>
      <c r="ACX96" s="168"/>
      <c r="ACY96" s="168"/>
      <c r="ACZ96" s="168"/>
      <c r="ADA96" s="168"/>
      <c r="ADB96" s="168"/>
      <c r="ADC96" s="168"/>
      <c r="ADD96" s="168"/>
      <c r="ADE96" s="168"/>
      <c r="ADF96" s="168"/>
      <c r="ADG96" s="168"/>
      <c r="ADH96" s="168"/>
      <c r="ADI96" s="168"/>
      <c r="ADJ96" s="168"/>
      <c r="ADK96" s="168"/>
      <c r="ADL96" s="168"/>
      <c r="ADM96" s="168"/>
      <c r="ADN96" s="168"/>
      <c r="ADO96" s="168"/>
      <c r="ADP96" s="168"/>
      <c r="ADQ96" s="168"/>
      <c r="ADR96" s="168"/>
      <c r="ADS96" s="168"/>
      <c r="ADT96" s="168"/>
      <c r="ADU96" s="168"/>
      <c r="ADV96" s="168"/>
      <c r="ADW96" s="168"/>
      <c r="ADX96" s="168"/>
      <c r="ADY96" s="168"/>
      <c r="ADZ96" s="168"/>
      <c r="AEA96" s="168"/>
      <c r="AEB96" s="168"/>
      <c r="AEC96" s="168"/>
      <c r="AED96" s="168"/>
      <c r="AEE96" s="168"/>
      <c r="AEF96" s="168"/>
      <c r="AEG96" s="168"/>
      <c r="AEH96" s="168"/>
      <c r="AEI96" s="168"/>
      <c r="AEJ96" s="168"/>
      <c r="AEK96" s="168"/>
      <c r="AEL96" s="168"/>
      <c r="AEM96" s="168"/>
      <c r="AEN96" s="168"/>
      <c r="AEO96" s="168"/>
      <c r="AEP96" s="168"/>
      <c r="AEQ96" s="168"/>
      <c r="AER96" s="168"/>
      <c r="AES96" s="168"/>
      <c r="AET96" s="168"/>
      <c r="AEU96" s="168"/>
      <c r="AEV96" s="168"/>
      <c r="AEW96" s="168"/>
      <c r="AEX96" s="168"/>
      <c r="AEY96" s="168"/>
      <c r="AEZ96" s="168"/>
      <c r="AFA96" s="168"/>
      <c r="AFB96" s="168"/>
      <c r="AFC96" s="168"/>
      <c r="AFD96" s="168"/>
      <c r="AFE96" s="168"/>
      <c r="AFF96" s="168"/>
      <c r="AFG96" s="168"/>
      <c r="AFH96" s="168"/>
      <c r="AFI96" s="168"/>
      <c r="AFJ96" s="168"/>
      <c r="AFK96" s="168"/>
      <c r="AFL96" s="168"/>
      <c r="AFM96" s="168"/>
      <c r="AFN96" s="168"/>
      <c r="AFO96" s="168"/>
      <c r="AFP96" s="168"/>
      <c r="AFQ96" s="168"/>
      <c r="AFR96" s="168"/>
      <c r="AFS96" s="168"/>
      <c r="AFT96" s="168"/>
      <c r="AFU96" s="168"/>
      <c r="AFV96" s="168"/>
      <c r="AFW96" s="168"/>
      <c r="AFX96" s="168"/>
      <c r="AFY96" s="168"/>
      <c r="AFZ96" s="168"/>
      <c r="AGA96" s="168"/>
      <c r="AGB96" s="168"/>
      <c r="AGC96" s="168"/>
      <c r="AGD96" s="168"/>
      <c r="AGE96" s="168"/>
      <c r="AGF96" s="168"/>
      <c r="AGG96" s="168"/>
      <c r="AGH96" s="168"/>
      <c r="AGI96" s="168"/>
      <c r="AGJ96" s="168"/>
      <c r="AGK96" s="168"/>
      <c r="AGL96" s="168"/>
      <c r="AGM96" s="168"/>
      <c r="AGN96" s="168"/>
      <c r="AGO96" s="168"/>
      <c r="AGP96" s="168"/>
      <c r="AGQ96" s="168"/>
      <c r="AGR96" s="168"/>
      <c r="AGS96" s="168"/>
      <c r="AGT96" s="168"/>
      <c r="AGU96" s="168"/>
      <c r="AGV96" s="168"/>
      <c r="AGW96" s="168"/>
      <c r="AGX96" s="168"/>
      <c r="AGY96" s="168"/>
      <c r="AGZ96" s="168"/>
      <c r="AHA96" s="168"/>
      <c r="AHB96" s="168"/>
      <c r="AHC96" s="168"/>
      <c r="AHD96" s="168"/>
      <c r="AHE96" s="168"/>
      <c r="AHF96" s="168"/>
      <c r="AHG96" s="168"/>
      <c r="AHH96" s="168"/>
      <c r="AHI96" s="168"/>
      <c r="AHJ96" s="168"/>
      <c r="AHK96" s="168"/>
      <c r="AHL96" s="168"/>
      <c r="AHM96" s="168"/>
      <c r="AHN96" s="168"/>
      <c r="AHO96" s="168"/>
      <c r="AHP96" s="168"/>
      <c r="AHQ96" s="168"/>
      <c r="AHR96" s="168"/>
      <c r="AHS96" s="168"/>
      <c r="AHT96" s="168"/>
      <c r="AHU96" s="168"/>
      <c r="AHV96" s="168"/>
      <c r="AHW96" s="168"/>
      <c r="AHX96" s="168"/>
      <c r="AHY96" s="168"/>
      <c r="AHZ96" s="168"/>
      <c r="AIA96" s="168"/>
      <c r="AIB96" s="168"/>
      <c r="AIC96" s="168"/>
      <c r="AID96" s="168"/>
      <c r="AIE96" s="168"/>
      <c r="AIF96" s="168"/>
      <c r="AIG96" s="168"/>
      <c r="AIH96" s="168"/>
      <c r="AII96" s="168"/>
      <c r="AIJ96" s="168"/>
      <c r="AIK96" s="168"/>
      <c r="AIL96" s="168"/>
      <c r="AIM96" s="168"/>
      <c r="AIN96" s="168"/>
      <c r="AIO96" s="168"/>
      <c r="AIP96" s="168"/>
      <c r="AIQ96" s="168"/>
      <c r="AIR96" s="168"/>
      <c r="AIS96" s="168"/>
      <c r="AIT96" s="168"/>
      <c r="AIU96" s="168"/>
      <c r="AIV96" s="168"/>
      <c r="AIW96" s="168"/>
      <c r="AIX96" s="168"/>
      <c r="AIY96" s="168"/>
      <c r="AIZ96" s="168"/>
      <c r="AJA96" s="168"/>
      <c r="AJB96" s="168"/>
      <c r="AJC96" s="168"/>
      <c r="AJD96" s="168"/>
      <c r="AJE96" s="168"/>
      <c r="AJF96" s="168"/>
      <c r="AJG96" s="168"/>
      <c r="AJH96" s="168"/>
      <c r="AJI96" s="168"/>
      <c r="AJJ96" s="168"/>
      <c r="AJK96" s="168"/>
      <c r="AJL96" s="168"/>
      <c r="AJM96" s="168"/>
      <c r="AJN96" s="168"/>
      <c r="AJO96" s="168"/>
      <c r="AJP96" s="168"/>
      <c r="AJQ96" s="168"/>
      <c r="AJR96" s="168"/>
      <c r="AJS96" s="168"/>
      <c r="AJT96" s="168"/>
      <c r="AJU96" s="168"/>
      <c r="AJV96" s="168"/>
      <c r="AJW96" s="168"/>
      <c r="AJX96" s="168"/>
      <c r="AJY96" s="168"/>
      <c r="AJZ96" s="168"/>
      <c r="AKA96" s="168"/>
      <c r="AKB96" s="168"/>
      <c r="AKC96" s="168"/>
      <c r="AKD96" s="168"/>
      <c r="AKE96" s="168"/>
      <c r="AKF96" s="168"/>
      <c r="AKG96" s="168"/>
      <c r="AKH96" s="168"/>
      <c r="AKI96" s="168"/>
      <c r="AKJ96" s="168"/>
      <c r="AKK96" s="168"/>
      <c r="AKL96" s="168"/>
      <c r="AKM96" s="168"/>
      <c r="AKN96" s="168"/>
      <c r="AKO96" s="168"/>
      <c r="AKP96" s="168"/>
      <c r="AKQ96" s="168"/>
      <c r="AKR96" s="168"/>
      <c r="AKS96" s="168"/>
      <c r="AKT96" s="168"/>
      <c r="AKU96" s="168"/>
      <c r="AKV96" s="168"/>
      <c r="AKW96" s="168"/>
      <c r="AKX96" s="168"/>
      <c r="AKY96" s="168"/>
      <c r="AKZ96" s="168"/>
      <c r="ALA96" s="168"/>
      <c r="ALB96" s="168"/>
      <c r="ALC96" s="168"/>
      <c r="ALD96" s="168"/>
      <c r="ALE96" s="168"/>
      <c r="ALF96" s="168"/>
      <c r="ALG96" s="168"/>
      <c r="ALH96" s="168"/>
      <c r="ALI96" s="168"/>
      <c r="ALJ96" s="168"/>
      <c r="ALK96" s="168"/>
      <c r="ALL96" s="168"/>
      <c r="ALM96" s="168"/>
      <c r="ALN96" s="168"/>
      <c r="ALO96" s="168"/>
      <c r="ALP96" s="168"/>
      <c r="ALQ96" s="168"/>
      <c r="ALR96" s="168"/>
      <c r="ALS96" s="168"/>
      <c r="ALT96" s="168"/>
      <c r="ALU96" s="168"/>
      <c r="ALV96" s="168"/>
      <c r="ALW96" s="168"/>
      <c r="ALX96" s="168"/>
      <c r="ALY96" s="168"/>
      <c r="ALZ96" s="168"/>
      <c r="AMA96" s="168"/>
      <c r="AMB96" s="168"/>
      <c r="AMC96" s="168"/>
      <c r="AMD96" s="168"/>
      <c r="AME96" s="168"/>
      <c r="AMF96" s="168"/>
      <c r="AMG96" s="168"/>
      <c r="AMH96" s="168"/>
      <c r="AMI96" s="168"/>
      <c r="AMJ96" s="168"/>
      <c r="AMK96" s="168"/>
      <c r="AML96" s="168"/>
      <c r="AMM96" s="168"/>
      <c r="AMN96" s="168"/>
      <c r="AMO96" s="168"/>
      <c r="AMP96" s="168"/>
      <c r="AMQ96" s="168"/>
      <c r="AMR96" s="168"/>
      <c r="AMS96" s="168"/>
      <c r="AMT96" s="168"/>
      <c r="AMU96" s="168"/>
      <c r="AMV96" s="168"/>
      <c r="AMW96" s="168"/>
      <c r="AMX96" s="168"/>
      <c r="AMY96" s="168"/>
      <c r="AMZ96" s="168"/>
      <c r="ANA96" s="168"/>
      <c r="ANB96" s="168"/>
      <c r="ANC96" s="168"/>
      <c r="AND96" s="168"/>
      <c r="ANE96" s="168"/>
      <c r="ANF96" s="168"/>
      <c r="ANG96" s="168"/>
      <c r="ANH96" s="168"/>
      <c r="ANI96" s="168"/>
      <c r="ANJ96" s="168"/>
      <c r="ANK96" s="168"/>
      <c r="ANL96" s="168"/>
      <c r="ANM96" s="168"/>
      <c r="ANN96" s="168"/>
      <c r="ANO96" s="168"/>
      <c r="ANP96" s="168"/>
      <c r="ANQ96" s="168"/>
      <c r="ANR96" s="168"/>
      <c r="ANS96" s="168"/>
      <c r="ANT96" s="168"/>
      <c r="ANU96" s="168"/>
      <c r="ANV96" s="168"/>
      <c r="ANW96" s="168"/>
      <c r="ANX96" s="168"/>
      <c r="ANY96" s="168"/>
      <c r="ANZ96" s="168"/>
      <c r="AOA96" s="168"/>
      <c r="AOB96" s="168"/>
      <c r="AOC96" s="168"/>
      <c r="AOD96" s="168"/>
      <c r="AOE96" s="168"/>
      <c r="AOF96" s="168"/>
      <c r="AOG96" s="168"/>
      <c r="AOH96" s="168"/>
      <c r="AOI96" s="168"/>
      <c r="AOJ96" s="168"/>
      <c r="AOK96" s="168"/>
      <c r="AOL96" s="168"/>
      <c r="AOM96" s="168"/>
      <c r="AON96" s="168"/>
      <c r="AOO96" s="168"/>
      <c r="AOP96" s="168"/>
      <c r="AOQ96" s="168"/>
      <c r="AOR96" s="168"/>
      <c r="AOS96" s="168"/>
      <c r="AOT96" s="168"/>
      <c r="AOU96" s="168"/>
      <c r="AOV96" s="168"/>
      <c r="AOW96" s="168"/>
      <c r="AOX96" s="168"/>
      <c r="AOY96" s="168"/>
      <c r="AOZ96" s="168"/>
      <c r="APA96" s="168"/>
      <c r="APB96" s="168"/>
      <c r="APC96" s="168"/>
      <c r="APD96" s="168"/>
      <c r="APE96" s="168"/>
      <c r="APF96" s="168"/>
      <c r="APG96" s="168"/>
      <c r="APH96" s="168"/>
      <c r="API96" s="168"/>
      <c r="APJ96" s="168"/>
      <c r="APK96" s="168"/>
      <c r="APL96" s="168"/>
      <c r="APM96" s="168"/>
      <c r="APN96" s="168"/>
      <c r="APO96" s="168"/>
      <c r="APP96" s="168"/>
      <c r="APQ96" s="168"/>
      <c r="APR96" s="168"/>
      <c r="APS96" s="168"/>
      <c r="APT96" s="168"/>
      <c r="APU96" s="168"/>
      <c r="APV96" s="168"/>
      <c r="APW96" s="168"/>
      <c r="APX96" s="168"/>
      <c r="APY96" s="168"/>
      <c r="APZ96" s="168"/>
      <c r="AQA96" s="168"/>
      <c r="AQB96" s="168"/>
      <c r="AQC96" s="168"/>
      <c r="AQD96" s="168"/>
      <c r="AQE96" s="168"/>
      <c r="AQF96" s="168"/>
      <c r="AQG96" s="168"/>
      <c r="AQH96" s="168"/>
      <c r="AQI96" s="168"/>
      <c r="AQJ96" s="168"/>
      <c r="AQK96" s="168"/>
      <c r="AQL96" s="168"/>
      <c r="AQM96" s="168"/>
      <c r="AQN96" s="168"/>
      <c r="AQO96" s="168"/>
      <c r="AQP96" s="168"/>
      <c r="AQQ96" s="168"/>
      <c r="AQR96" s="168"/>
      <c r="AQS96" s="168"/>
      <c r="AQT96" s="168"/>
      <c r="AQU96" s="168"/>
      <c r="AQV96" s="168"/>
      <c r="AQW96" s="168"/>
      <c r="AQX96" s="168"/>
      <c r="AQY96" s="168"/>
      <c r="AQZ96" s="168"/>
      <c r="ARA96" s="168"/>
      <c r="ARB96" s="168"/>
      <c r="ARC96" s="168"/>
      <c r="ARD96" s="168"/>
      <c r="ARE96" s="168"/>
      <c r="ARF96" s="168"/>
      <c r="ARG96" s="168"/>
      <c r="ARH96" s="168"/>
      <c r="ARI96" s="168"/>
      <c r="ARJ96" s="168"/>
      <c r="ARK96" s="168"/>
      <c r="ARL96" s="168"/>
      <c r="ARM96" s="168"/>
      <c r="ARN96" s="168"/>
      <c r="ARO96" s="168"/>
      <c r="ARP96" s="168"/>
      <c r="ARQ96" s="168"/>
      <c r="ARR96" s="168"/>
      <c r="ARS96" s="168"/>
      <c r="ART96" s="168"/>
      <c r="ARU96" s="168"/>
      <c r="ARV96" s="168"/>
      <c r="ARW96" s="168"/>
      <c r="ARX96" s="168"/>
      <c r="ARY96" s="168"/>
      <c r="ARZ96" s="168"/>
      <c r="ASA96" s="168"/>
      <c r="ASB96" s="168"/>
      <c r="ASC96" s="168"/>
      <c r="ASD96" s="168"/>
      <c r="ASE96" s="168"/>
      <c r="ASF96" s="168"/>
      <c r="ASG96" s="168"/>
      <c r="ASH96" s="168"/>
      <c r="ASI96" s="168"/>
      <c r="ASJ96" s="168"/>
      <c r="ASK96" s="168"/>
      <c r="ASL96" s="168"/>
      <c r="ASM96" s="168"/>
      <c r="ASN96" s="168"/>
      <c r="ASO96" s="168"/>
      <c r="ASP96" s="168"/>
      <c r="ASQ96" s="168"/>
      <c r="ASR96" s="168"/>
      <c r="ASS96" s="168"/>
      <c r="AST96" s="168"/>
      <c r="ASU96" s="168"/>
      <c r="ASV96" s="168"/>
      <c r="ASW96" s="168"/>
      <c r="ASX96" s="168"/>
      <c r="ASY96" s="168"/>
      <c r="ASZ96" s="168"/>
      <c r="ATA96" s="168"/>
      <c r="ATB96" s="168"/>
      <c r="ATC96" s="168"/>
      <c r="ATD96" s="168"/>
      <c r="ATE96" s="168"/>
      <c r="ATF96" s="168"/>
      <c r="ATG96" s="168"/>
      <c r="ATH96" s="168"/>
      <c r="ATI96" s="168"/>
      <c r="ATJ96" s="168"/>
      <c r="ATK96" s="168"/>
      <c r="ATL96" s="168"/>
      <c r="ATM96" s="168"/>
      <c r="ATN96" s="168"/>
      <c r="ATO96" s="168"/>
      <c r="ATP96" s="168"/>
      <c r="ATQ96" s="168"/>
      <c r="ATR96" s="168"/>
      <c r="ATS96" s="168"/>
      <c r="ATT96" s="168"/>
      <c r="ATU96" s="168"/>
      <c r="ATV96" s="168"/>
      <c r="ATW96" s="168"/>
      <c r="ATX96" s="168"/>
      <c r="ATY96" s="168"/>
      <c r="ATZ96" s="168"/>
      <c r="AUA96" s="168"/>
      <c r="AUB96" s="168"/>
      <c r="AUC96" s="168"/>
      <c r="AUD96" s="168"/>
      <c r="AUE96" s="168"/>
      <c r="AUF96" s="168"/>
      <c r="AUG96" s="168"/>
      <c r="AUH96" s="168"/>
      <c r="AUI96" s="168"/>
      <c r="AUJ96" s="168"/>
      <c r="AUK96" s="168"/>
      <c r="AUL96" s="168"/>
      <c r="AUM96" s="168"/>
      <c r="AUN96" s="168"/>
      <c r="AUO96" s="168"/>
      <c r="AUP96" s="168"/>
      <c r="AUQ96" s="168"/>
      <c r="AUR96" s="168"/>
      <c r="AUS96" s="168"/>
      <c r="AUT96" s="168"/>
      <c r="AUU96" s="168"/>
      <c r="AUV96" s="168"/>
      <c r="AUW96" s="168"/>
      <c r="AUX96" s="168"/>
      <c r="AUY96" s="168"/>
      <c r="AUZ96" s="168"/>
      <c r="AVA96" s="168"/>
      <c r="AVB96" s="168"/>
      <c r="AVC96" s="168"/>
      <c r="AVD96" s="168"/>
      <c r="AVE96" s="168"/>
      <c r="AVF96" s="168"/>
      <c r="AVG96" s="168"/>
      <c r="AVH96" s="168"/>
      <c r="AVI96" s="168"/>
      <c r="AVJ96" s="168"/>
      <c r="AVK96" s="168"/>
      <c r="AVL96" s="168"/>
      <c r="AVM96" s="168"/>
      <c r="AVN96" s="168"/>
      <c r="AVO96" s="168"/>
      <c r="AVP96" s="168"/>
      <c r="AVQ96" s="168"/>
      <c r="AVR96" s="168"/>
      <c r="AVS96" s="168"/>
      <c r="AVT96" s="168"/>
      <c r="AVU96" s="168"/>
      <c r="AVV96" s="168"/>
      <c r="AVW96" s="168"/>
      <c r="AVX96" s="168"/>
      <c r="AVY96" s="168"/>
      <c r="AVZ96" s="168"/>
      <c r="AWA96" s="168"/>
      <c r="AWB96" s="168"/>
      <c r="AWC96" s="168"/>
      <c r="AWD96" s="168"/>
      <c r="AWE96" s="168"/>
      <c r="AWF96" s="168"/>
      <c r="AWG96" s="168"/>
      <c r="AWH96" s="168"/>
      <c r="AWI96" s="168"/>
      <c r="AWJ96" s="168"/>
      <c r="AWK96" s="168"/>
      <c r="AWL96" s="168"/>
      <c r="AWM96" s="168"/>
      <c r="AWN96" s="168"/>
      <c r="AWO96" s="168"/>
      <c r="AWP96" s="168"/>
      <c r="AWQ96" s="168"/>
      <c r="AWR96" s="168"/>
      <c r="AWS96" s="168"/>
      <c r="AWT96" s="168"/>
      <c r="AWU96" s="168"/>
      <c r="AWV96" s="168"/>
      <c r="AWW96" s="168"/>
      <c r="AWX96" s="168"/>
      <c r="AWY96" s="168"/>
      <c r="AWZ96" s="168"/>
      <c r="AXA96" s="168"/>
      <c r="AXB96" s="168"/>
      <c r="AXC96" s="168"/>
      <c r="AXD96" s="168"/>
      <c r="AXE96" s="168"/>
      <c r="AXF96" s="168"/>
      <c r="AXG96" s="168"/>
      <c r="AXH96" s="168"/>
      <c r="AXI96" s="168"/>
      <c r="AXJ96" s="168"/>
      <c r="AXK96" s="168"/>
      <c r="AXL96" s="168"/>
      <c r="AXM96" s="168"/>
      <c r="AXN96" s="168"/>
      <c r="AXO96" s="168"/>
      <c r="AXP96" s="168"/>
      <c r="AXQ96" s="168"/>
      <c r="AXR96" s="168"/>
      <c r="AXS96" s="168"/>
      <c r="AXT96" s="168"/>
      <c r="AXU96" s="168"/>
      <c r="AXV96" s="168"/>
      <c r="AXW96" s="168"/>
      <c r="AXX96" s="168"/>
      <c r="AXY96" s="168"/>
      <c r="AXZ96" s="168"/>
      <c r="AYA96" s="168"/>
      <c r="AYB96" s="168"/>
      <c r="AYC96" s="168"/>
      <c r="AYD96" s="168"/>
      <c r="AYE96" s="168"/>
      <c r="AYF96" s="168"/>
      <c r="AYG96" s="168"/>
      <c r="AYH96" s="168"/>
      <c r="AYI96" s="168"/>
      <c r="AYJ96" s="168"/>
      <c r="AYK96" s="168"/>
      <c r="AYL96" s="168"/>
      <c r="AYM96" s="168"/>
      <c r="AYN96" s="168"/>
      <c r="AYO96" s="168"/>
      <c r="AYP96" s="168"/>
      <c r="AYQ96" s="168"/>
      <c r="AYR96" s="168"/>
      <c r="AYS96" s="168"/>
      <c r="AYT96" s="168"/>
      <c r="AYU96" s="168"/>
      <c r="AYV96" s="168"/>
      <c r="AYW96" s="168"/>
      <c r="AYX96" s="168"/>
      <c r="AYY96" s="168"/>
      <c r="AYZ96" s="168"/>
      <c r="AZA96" s="168"/>
      <c r="AZB96" s="168"/>
      <c r="AZC96" s="168"/>
      <c r="AZD96" s="168"/>
      <c r="AZE96" s="168"/>
      <c r="AZF96" s="168"/>
      <c r="AZG96" s="168"/>
      <c r="AZH96" s="168"/>
      <c r="AZI96" s="168"/>
      <c r="AZJ96" s="168"/>
      <c r="AZK96" s="168"/>
      <c r="AZL96" s="168"/>
      <c r="AZM96" s="168"/>
      <c r="AZN96" s="168"/>
      <c r="AZO96" s="168"/>
      <c r="AZP96" s="168"/>
      <c r="AZQ96" s="168"/>
      <c r="AZR96" s="168"/>
      <c r="AZS96" s="168"/>
      <c r="AZT96" s="168"/>
      <c r="AZU96" s="168"/>
      <c r="AZV96" s="168"/>
      <c r="AZW96" s="168"/>
      <c r="AZX96" s="168"/>
      <c r="AZY96" s="168"/>
      <c r="AZZ96" s="168"/>
      <c r="BAA96" s="168"/>
      <c r="BAB96" s="168"/>
      <c r="BAC96" s="168"/>
      <c r="BAD96" s="168"/>
      <c r="BAE96" s="168"/>
      <c r="BAF96" s="168"/>
      <c r="BAG96" s="168"/>
      <c r="BAH96" s="168"/>
      <c r="BAI96" s="168"/>
      <c r="BAJ96" s="168"/>
      <c r="BAK96" s="168"/>
      <c r="BAL96" s="168"/>
      <c r="BAM96" s="168"/>
      <c r="BAN96" s="168"/>
      <c r="BAO96" s="168"/>
      <c r="BAP96" s="168"/>
      <c r="BAQ96" s="168"/>
      <c r="BAR96" s="168"/>
      <c r="BAS96" s="168"/>
      <c r="BAT96" s="168"/>
      <c r="BAU96" s="168"/>
      <c r="BAV96" s="168"/>
      <c r="BAW96" s="168"/>
      <c r="BAX96" s="168"/>
      <c r="BAY96" s="168"/>
      <c r="BAZ96" s="168"/>
      <c r="BBA96" s="168"/>
      <c r="BBB96" s="168"/>
      <c r="BBC96" s="168"/>
      <c r="BBD96" s="168"/>
      <c r="BBE96" s="168"/>
      <c r="BBF96" s="168"/>
      <c r="BBG96" s="168"/>
      <c r="BBH96" s="168"/>
      <c r="BBI96" s="168"/>
      <c r="BBJ96" s="168"/>
      <c r="BBK96" s="168"/>
      <c r="BBL96" s="168"/>
      <c r="BBM96" s="168"/>
      <c r="BBN96" s="168"/>
      <c r="BBO96" s="168"/>
      <c r="BBP96" s="168"/>
      <c r="BBQ96" s="168"/>
      <c r="BBR96" s="168"/>
      <c r="BBS96" s="168"/>
      <c r="BBT96" s="168"/>
      <c r="BBU96" s="168"/>
      <c r="BBV96" s="168"/>
      <c r="BBW96" s="168"/>
      <c r="BBX96" s="168"/>
      <c r="BBY96" s="168"/>
      <c r="BBZ96" s="168"/>
      <c r="BCA96" s="168"/>
      <c r="BCB96" s="168"/>
      <c r="BCC96" s="168"/>
      <c r="BCD96" s="168"/>
      <c r="BCE96" s="168"/>
      <c r="BCF96" s="168"/>
      <c r="BCG96" s="168"/>
      <c r="BCH96" s="168"/>
      <c r="BCI96" s="168"/>
      <c r="BCJ96" s="168"/>
      <c r="BCK96" s="168"/>
      <c r="BCL96" s="168"/>
      <c r="BCM96" s="168"/>
      <c r="BCN96" s="168"/>
      <c r="BCO96" s="168"/>
      <c r="BCP96" s="168"/>
      <c r="BCQ96" s="168"/>
      <c r="BCR96" s="168"/>
      <c r="BCS96" s="168"/>
      <c r="BCT96" s="168"/>
      <c r="BCU96" s="168"/>
      <c r="BCV96" s="168"/>
      <c r="BCW96" s="168"/>
      <c r="BCX96" s="168"/>
      <c r="BCY96" s="168"/>
      <c r="BCZ96" s="168"/>
      <c r="BDA96" s="168"/>
      <c r="BDB96" s="168"/>
      <c r="BDC96" s="168"/>
      <c r="BDD96" s="168"/>
      <c r="BDE96" s="168"/>
      <c r="BDF96" s="168"/>
      <c r="BDG96" s="168"/>
      <c r="BDH96" s="168"/>
      <c r="BDI96" s="168"/>
      <c r="BDJ96" s="168"/>
      <c r="BDK96" s="168"/>
      <c r="BDL96" s="168"/>
      <c r="BDM96" s="168"/>
      <c r="BDN96" s="168"/>
      <c r="BDO96" s="168"/>
      <c r="BDP96" s="168"/>
      <c r="BDQ96" s="168"/>
      <c r="BDR96" s="168"/>
      <c r="BDS96" s="168"/>
      <c r="BDT96" s="168"/>
      <c r="BDU96" s="168"/>
      <c r="BDV96" s="168"/>
      <c r="BDW96" s="168"/>
      <c r="BDX96" s="168"/>
      <c r="BDY96" s="168"/>
      <c r="BDZ96" s="168"/>
      <c r="BEA96" s="168"/>
      <c r="BEB96" s="168"/>
      <c r="BEC96" s="168"/>
      <c r="BED96" s="168"/>
      <c r="BEE96" s="168"/>
      <c r="BEF96" s="168"/>
      <c r="BEG96" s="168"/>
      <c r="BEH96" s="168"/>
      <c r="BEI96" s="168"/>
      <c r="BEJ96" s="168"/>
      <c r="BEK96" s="168"/>
      <c r="BEL96" s="168"/>
      <c r="BEM96" s="168"/>
      <c r="BEN96" s="168"/>
    </row>
    <row r="97" spans="1:1496" ht="45" customHeight="1" x14ac:dyDescent="0.2">
      <c r="A97" s="165" t="s">
        <v>382</v>
      </c>
      <c r="B97" s="162" t="s">
        <v>381</v>
      </c>
      <c r="C97" s="162" t="s">
        <v>391</v>
      </c>
      <c r="D97" s="162" t="s">
        <v>379</v>
      </c>
      <c r="E97" s="164" t="s">
        <v>390</v>
      </c>
      <c r="F97" s="162" t="s">
        <v>303</v>
      </c>
      <c r="G97" s="162" t="s">
        <v>377</v>
      </c>
      <c r="H97" s="163">
        <v>2020</v>
      </c>
      <c r="I97" s="162" t="s">
        <v>376</v>
      </c>
      <c r="J97" s="161">
        <v>24</v>
      </c>
      <c r="K97" s="160">
        <v>480</v>
      </c>
      <c r="L97" s="161">
        <v>41</v>
      </c>
      <c r="M97" s="160">
        <v>1421</v>
      </c>
      <c r="N97" s="139" t="s">
        <v>28</v>
      </c>
    </row>
    <row r="98" spans="1:1496" ht="45" customHeight="1" x14ac:dyDescent="0.2">
      <c r="A98" s="165" t="s">
        <v>382</v>
      </c>
      <c r="B98" s="162" t="s">
        <v>381</v>
      </c>
      <c r="C98" s="162" t="s">
        <v>389</v>
      </c>
      <c r="D98" s="162" t="s">
        <v>379</v>
      </c>
      <c r="E98" s="164" t="s">
        <v>388</v>
      </c>
      <c r="F98" s="162" t="s">
        <v>303</v>
      </c>
      <c r="G98" s="162" t="s">
        <v>377</v>
      </c>
      <c r="H98" s="163">
        <v>2020</v>
      </c>
      <c r="I98" s="162" t="s">
        <v>376</v>
      </c>
      <c r="J98" s="161">
        <v>0</v>
      </c>
      <c r="K98" s="160">
        <v>0</v>
      </c>
      <c r="L98" s="161">
        <v>1</v>
      </c>
      <c r="M98" s="160">
        <v>100</v>
      </c>
      <c r="N98" s="139" t="s">
        <v>28</v>
      </c>
    </row>
    <row r="99" spans="1:1496" ht="45" customHeight="1" x14ac:dyDescent="0.2">
      <c r="A99" s="165" t="s">
        <v>382</v>
      </c>
      <c r="B99" s="162" t="s">
        <v>381</v>
      </c>
      <c r="C99" s="162" t="s">
        <v>387</v>
      </c>
      <c r="D99" s="162" t="s">
        <v>379</v>
      </c>
      <c r="E99" s="164" t="s">
        <v>385</v>
      </c>
      <c r="F99" s="162" t="s">
        <v>303</v>
      </c>
      <c r="G99" s="162" t="s">
        <v>377</v>
      </c>
      <c r="H99" s="163">
        <v>2020</v>
      </c>
      <c r="I99" s="162" t="s">
        <v>376</v>
      </c>
      <c r="J99" s="161">
        <v>0</v>
      </c>
      <c r="K99" s="160">
        <v>0</v>
      </c>
      <c r="L99" s="161">
        <v>0</v>
      </c>
      <c r="M99" s="160">
        <v>0</v>
      </c>
      <c r="N99" s="139" t="s">
        <v>28</v>
      </c>
    </row>
    <row r="100" spans="1:1496" s="166" customFormat="1" ht="45" customHeight="1" x14ac:dyDescent="0.2">
      <c r="A100" s="165" t="s">
        <v>382</v>
      </c>
      <c r="B100" s="162" t="s">
        <v>381</v>
      </c>
      <c r="C100" s="162" t="s">
        <v>386</v>
      </c>
      <c r="D100" s="162" t="s">
        <v>379</v>
      </c>
      <c r="E100" s="164" t="s">
        <v>385</v>
      </c>
      <c r="F100" s="162" t="s">
        <v>303</v>
      </c>
      <c r="G100" s="162" t="s">
        <v>377</v>
      </c>
      <c r="H100" s="163">
        <v>2020</v>
      </c>
      <c r="I100" s="162" t="s">
        <v>376</v>
      </c>
      <c r="J100" s="161">
        <v>0</v>
      </c>
      <c r="K100" s="160">
        <v>0</v>
      </c>
      <c r="L100" s="161">
        <v>0</v>
      </c>
      <c r="M100" s="160">
        <v>0</v>
      </c>
      <c r="N100" s="139" t="s">
        <v>28</v>
      </c>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6"/>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c r="DH100" s="106"/>
      <c r="DI100" s="106"/>
      <c r="DJ100" s="106"/>
      <c r="DK100" s="106"/>
      <c r="DL100" s="106"/>
      <c r="DM100" s="106"/>
      <c r="DN100" s="106"/>
      <c r="DO100" s="106"/>
      <c r="DP100" s="106"/>
      <c r="DQ100" s="106"/>
      <c r="DR100" s="106"/>
      <c r="DS100" s="106"/>
      <c r="DT100" s="106"/>
      <c r="DU100" s="106"/>
      <c r="DV100" s="106"/>
      <c r="DW100" s="106"/>
      <c r="DX100" s="106"/>
      <c r="DY100" s="106"/>
      <c r="DZ100" s="106"/>
      <c r="EA100" s="106"/>
      <c r="EB100" s="106"/>
      <c r="EC100" s="106"/>
      <c r="ED100" s="106"/>
      <c r="EE100" s="106"/>
      <c r="EF100" s="106"/>
      <c r="EG100" s="106"/>
      <c r="EH100" s="106"/>
      <c r="EI100" s="106"/>
      <c r="EJ100" s="106"/>
      <c r="EK100" s="106"/>
      <c r="EL100" s="106"/>
      <c r="EM100" s="106"/>
      <c r="EN100" s="106"/>
      <c r="EO100" s="106"/>
      <c r="EP100" s="106"/>
      <c r="EQ100" s="106"/>
      <c r="ER100" s="106"/>
      <c r="ES100" s="106"/>
      <c r="ET100" s="106"/>
      <c r="EU100" s="106"/>
      <c r="EV100" s="106"/>
      <c r="EW100" s="106"/>
      <c r="EX100" s="106"/>
      <c r="EY100" s="106"/>
      <c r="EZ100" s="106"/>
      <c r="FA100" s="106"/>
      <c r="FB100" s="106"/>
      <c r="FC100" s="106"/>
      <c r="FD100" s="106"/>
      <c r="FE100" s="106"/>
      <c r="FF100" s="106"/>
      <c r="FG100" s="106"/>
      <c r="FH100" s="106"/>
      <c r="FI100" s="106"/>
      <c r="FJ100" s="106"/>
      <c r="FK100" s="106"/>
      <c r="FL100" s="106"/>
      <c r="FM100" s="106"/>
      <c r="FN100" s="106"/>
      <c r="FO100" s="106"/>
      <c r="FP100" s="106"/>
      <c r="FQ100" s="106"/>
      <c r="FR100" s="106"/>
      <c r="FS100" s="106"/>
      <c r="FT100" s="106"/>
      <c r="FU100" s="106"/>
      <c r="FV100" s="106"/>
      <c r="FW100" s="106"/>
      <c r="FX100" s="106"/>
      <c r="FY100" s="106"/>
      <c r="FZ100" s="106"/>
      <c r="GA100" s="106"/>
      <c r="GB100" s="106"/>
      <c r="GC100" s="106"/>
      <c r="GD100" s="106"/>
      <c r="GE100" s="106"/>
      <c r="GF100" s="106"/>
      <c r="GG100" s="106"/>
      <c r="GH100" s="106"/>
      <c r="GI100" s="106"/>
      <c r="GJ100" s="106"/>
      <c r="GK100" s="106"/>
      <c r="GL100" s="106"/>
      <c r="GM100" s="106"/>
      <c r="GN100" s="106"/>
      <c r="GO100" s="106"/>
      <c r="GP100" s="106"/>
      <c r="GQ100" s="106"/>
      <c r="GR100" s="106"/>
      <c r="GS100" s="106"/>
      <c r="GT100" s="106"/>
      <c r="GU100" s="106"/>
      <c r="GV100" s="106"/>
      <c r="GW100" s="106"/>
      <c r="GX100" s="106"/>
      <c r="GY100" s="106"/>
      <c r="GZ100" s="106"/>
      <c r="HA100" s="106"/>
      <c r="HB100" s="106"/>
      <c r="HC100" s="106"/>
      <c r="HD100" s="106"/>
      <c r="HE100" s="106"/>
      <c r="HF100" s="106"/>
      <c r="HG100" s="106"/>
      <c r="HH100" s="106"/>
      <c r="HI100" s="106"/>
      <c r="HJ100" s="106"/>
      <c r="HK100" s="106"/>
      <c r="HL100" s="106"/>
      <c r="HM100" s="106"/>
      <c r="HN100" s="106"/>
      <c r="HO100" s="106"/>
      <c r="HP100" s="106"/>
      <c r="HQ100" s="106"/>
      <c r="HR100" s="106"/>
      <c r="HS100" s="106"/>
      <c r="HT100" s="106"/>
      <c r="HU100" s="106"/>
      <c r="HV100" s="106"/>
      <c r="HW100" s="106"/>
      <c r="HX100" s="106"/>
      <c r="HY100" s="106"/>
      <c r="HZ100" s="106"/>
      <c r="IA100" s="106"/>
      <c r="IB100" s="106"/>
      <c r="IC100" s="106"/>
      <c r="ID100" s="106"/>
      <c r="IE100" s="106"/>
      <c r="IF100" s="106"/>
      <c r="IG100" s="106"/>
      <c r="IH100" s="106"/>
      <c r="II100" s="106"/>
      <c r="IJ100" s="106"/>
      <c r="IK100" s="106"/>
      <c r="IL100" s="106"/>
      <c r="IM100" s="106"/>
      <c r="IN100" s="106"/>
      <c r="IO100" s="106"/>
      <c r="IP100" s="106"/>
      <c r="IQ100" s="106"/>
      <c r="IR100" s="106"/>
      <c r="IS100" s="106"/>
      <c r="IT100" s="106"/>
      <c r="IU100" s="106"/>
      <c r="IV100" s="106"/>
      <c r="IW100" s="106"/>
      <c r="IX100" s="106"/>
      <c r="IY100" s="106"/>
      <c r="IZ100" s="106"/>
      <c r="JA100" s="106"/>
      <c r="JB100" s="106"/>
      <c r="JC100" s="106"/>
      <c r="JD100" s="106"/>
      <c r="JE100" s="106"/>
      <c r="JF100" s="106"/>
      <c r="JG100" s="106"/>
      <c r="JH100" s="106"/>
      <c r="JI100" s="106"/>
      <c r="JJ100" s="106"/>
      <c r="JK100" s="106"/>
      <c r="JL100" s="106"/>
      <c r="JM100" s="106"/>
      <c r="JN100" s="106"/>
      <c r="JO100" s="106"/>
      <c r="JP100" s="106"/>
      <c r="JQ100" s="106"/>
      <c r="JR100" s="106"/>
      <c r="JS100" s="106"/>
      <c r="JT100" s="106"/>
      <c r="JU100" s="106"/>
      <c r="JV100" s="106"/>
      <c r="JW100" s="106"/>
      <c r="JX100" s="106"/>
      <c r="JY100" s="106"/>
      <c r="JZ100" s="106"/>
      <c r="KA100" s="106"/>
      <c r="KB100" s="106"/>
      <c r="KC100" s="106"/>
      <c r="KD100" s="106"/>
      <c r="KE100" s="106"/>
      <c r="KF100" s="106"/>
      <c r="KG100" s="106"/>
      <c r="KH100" s="106"/>
      <c r="KI100" s="106"/>
      <c r="KJ100" s="106"/>
      <c r="KK100" s="106"/>
      <c r="KL100" s="106"/>
      <c r="KM100" s="106"/>
      <c r="KN100" s="106"/>
      <c r="KO100" s="106"/>
      <c r="KP100" s="106"/>
      <c r="KQ100" s="106"/>
      <c r="KR100" s="106"/>
      <c r="KS100" s="106"/>
      <c r="KT100" s="106"/>
      <c r="KU100" s="106"/>
      <c r="KV100" s="106"/>
      <c r="KW100" s="106"/>
      <c r="KX100" s="106"/>
      <c r="KY100" s="106"/>
      <c r="KZ100" s="106"/>
      <c r="LA100" s="106"/>
      <c r="LB100" s="106"/>
      <c r="LC100" s="106"/>
      <c r="LD100" s="106"/>
      <c r="LE100" s="106"/>
      <c r="LF100" s="106"/>
      <c r="LG100" s="106"/>
      <c r="LH100" s="106"/>
      <c r="LI100" s="106"/>
      <c r="LJ100" s="106"/>
      <c r="LK100" s="106"/>
      <c r="LL100" s="106"/>
      <c r="LM100" s="106"/>
      <c r="LN100" s="106"/>
      <c r="LO100" s="106"/>
      <c r="LP100" s="106"/>
      <c r="LQ100" s="106"/>
      <c r="LR100" s="106"/>
      <c r="LS100" s="106"/>
      <c r="LT100" s="106"/>
      <c r="LU100" s="106"/>
      <c r="LV100" s="106"/>
      <c r="LW100" s="106"/>
      <c r="LX100" s="106"/>
      <c r="LY100" s="106"/>
      <c r="LZ100" s="106"/>
      <c r="MA100" s="106"/>
      <c r="MB100" s="106"/>
      <c r="MC100" s="106"/>
      <c r="MD100" s="106"/>
      <c r="ME100" s="106"/>
      <c r="MF100" s="106"/>
      <c r="MG100" s="106"/>
      <c r="MH100" s="106"/>
      <c r="MI100" s="106"/>
      <c r="MJ100" s="106"/>
      <c r="MK100" s="106"/>
      <c r="ML100" s="106"/>
      <c r="MM100" s="106"/>
      <c r="MN100" s="106"/>
      <c r="MO100" s="106"/>
      <c r="MP100" s="106"/>
      <c r="MQ100" s="106"/>
      <c r="MR100" s="106"/>
      <c r="MS100" s="106"/>
      <c r="MT100" s="106"/>
      <c r="MU100" s="106"/>
      <c r="MV100" s="106"/>
      <c r="MW100" s="106"/>
      <c r="MX100" s="106"/>
      <c r="MY100" s="106"/>
      <c r="MZ100" s="106"/>
      <c r="NA100" s="106"/>
      <c r="NB100" s="106"/>
      <c r="NC100" s="106"/>
      <c r="ND100" s="106"/>
      <c r="NE100" s="106"/>
      <c r="NF100" s="106"/>
      <c r="NG100" s="106"/>
      <c r="NH100" s="106"/>
      <c r="NI100" s="106"/>
      <c r="NJ100" s="106"/>
      <c r="NK100" s="106"/>
      <c r="NL100" s="106"/>
      <c r="NM100" s="106"/>
      <c r="NN100" s="106"/>
      <c r="NO100" s="106"/>
      <c r="NP100" s="106"/>
      <c r="NQ100" s="106"/>
      <c r="NR100" s="106"/>
      <c r="NS100" s="106"/>
      <c r="NT100" s="106"/>
      <c r="NU100" s="106"/>
      <c r="NV100" s="106"/>
      <c r="NW100" s="106"/>
      <c r="NX100" s="106"/>
      <c r="NY100" s="106"/>
      <c r="NZ100" s="106"/>
      <c r="OA100" s="106"/>
      <c r="OB100" s="106"/>
      <c r="OC100" s="106"/>
      <c r="OD100" s="106"/>
      <c r="OE100" s="106"/>
      <c r="OF100" s="106"/>
      <c r="OG100" s="106"/>
      <c r="OH100" s="106"/>
      <c r="OI100" s="106"/>
      <c r="OJ100" s="106"/>
      <c r="OK100" s="106"/>
      <c r="OL100" s="106"/>
      <c r="OM100" s="106"/>
      <c r="ON100" s="106"/>
      <c r="OO100" s="106"/>
      <c r="OP100" s="106"/>
      <c r="OQ100" s="106"/>
      <c r="OR100" s="106"/>
      <c r="OS100" s="106"/>
      <c r="OT100" s="106"/>
      <c r="OU100" s="106"/>
      <c r="OV100" s="106"/>
      <c r="OW100" s="106"/>
      <c r="OX100" s="106"/>
      <c r="OY100" s="106"/>
      <c r="OZ100" s="106"/>
      <c r="PA100" s="106"/>
      <c r="PB100" s="106"/>
      <c r="PC100" s="106"/>
      <c r="PD100" s="106"/>
      <c r="PE100" s="106"/>
      <c r="PF100" s="106"/>
      <c r="PG100" s="106"/>
      <c r="PH100" s="106"/>
      <c r="PI100" s="106"/>
      <c r="PJ100" s="106"/>
      <c r="PK100" s="106"/>
      <c r="PL100" s="106"/>
      <c r="PM100" s="106"/>
      <c r="PN100" s="106"/>
      <c r="PO100" s="106"/>
      <c r="PP100" s="106"/>
      <c r="PQ100" s="106"/>
      <c r="PR100" s="106"/>
      <c r="PS100" s="106"/>
      <c r="PT100" s="106"/>
      <c r="PU100" s="106"/>
      <c r="PV100" s="106"/>
      <c r="PW100" s="106"/>
      <c r="PX100" s="106"/>
      <c r="PY100" s="106"/>
      <c r="PZ100" s="106"/>
      <c r="QA100" s="106"/>
      <c r="QB100" s="106"/>
      <c r="QC100" s="106"/>
      <c r="QD100" s="106"/>
      <c r="QE100" s="106"/>
      <c r="QF100" s="106"/>
      <c r="QG100" s="106"/>
      <c r="QH100" s="106"/>
      <c r="QI100" s="106"/>
      <c r="QJ100" s="106"/>
      <c r="QK100" s="106"/>
      <c r="QL100" s="106"/>
      <c r="QM100" s="106"/>
      <c r="QN100" s="106"/>
      <c r="QO100" s="106"/>
      <c r="QP100" s="106"/>
      <c r="QQ100" s="106"/>
      <c r="QR100" s="106"/>
      <c r="QS100" s="106"/>
      <c r="QT100" s="106"/>
      <c r="QU100" s="106"/>
      <c r="QV100" s="106"/>
      <c r="QW100" s="106"/>
      <c r="QX100" s="106"/>
      <c r="QY100" s="106"/>
      <c r="QZ100" s="106"/>
      <c r="RA100" s="106"/>
      <c r="RB100" s="106"/>
      <c r="RC100" s="106"/>
      <c r="RD100" s="106"/>
      <c r="RE100" s="106"/>
      <c r="RF100" s="106"/>
      <c r="RG100" s="106"/>
      <c r="RH100" s="106"/>
      <c r="RI100" s="106"/>
      <c r="RJ100" s="106"/>
      <c r="RK100" s="106"/>
      <c r="RL100" s="106"/>
      <c r="RM100" s="106"/>
      <c r="RN100" s="106"/>
      <c r="RO100" s="106"/>
      <c r="RP100" s="106"/>
      <c r="RQ100" s="106"/>
      <c r="RR100" s="106"/>
      <c r="RS100" s="106"/>
      <c r="RT100" s="106"/>
      <c r="RU100" s="106"/>
      <c r="RV100" s="106"/>
      <c r="RW100" s="106"/>
      <c r="RX100" s="106"/>
      <c r="RY100" s="106"/>
      <c r="RZ100" s="106"/>
      <c r="SA100" s="106"/>
      <c r="SB100" s="106"/>
      <c r="SC100" s="106"/>
      <c r="SD100" s="106"/>
      <c r="SE100" s="106"/>
      <c r="SF100" s="106"/>
      <c r="SG100" s="106"/>
      <c r="SH100" s="106"/>
      <c r="SI100" s="106"/>
      <c r="SJ100" s="106"/>
      <c r="SK100" s="106"/>
      <c r="SL100" s="106"/>
      <c r="SM100" s="106"/>
      <c r="SN100" s="106"/>
      <c r="SO100" s="106"/>
      <c r="SP100" s="106"/>
      <c r="SQ100" s="106"/>
      <c r="SR100" s="106"/>
      <c r="SS100" s="106"/>
      <c r="ST100" s="106"/>
      <c r="SU100" s="106"/>
      <c r="SV100" s="106"/>
      <c r="SW100" s="106"/>
      <c r="SX100" s="106"/>
      <c r="SY100" s="106"/>
      <c r="SZ100" s="106"/>
      <c r="TA100" s="106"/>
      <c r="TB100" s="106"/>
      <c r="TC100" s="106"/>
      <c r="TD100" s="106"/>
      <c r="TE100" s="106"/>
      <c r="TF100" s="106"/>
      <c r="TG100" s="106"/>
      <c r="TH100" s="106"/>
      <c r="TI100" s="106"/>
      <c r="TJ100" s="106"/>
      <c r="TK100" s="106"/>
      <c r="TL100" s="106"/>
      <c r="TM100" s="106"/>
      <c r="TN100" s="106"/>
      <c r="TO100" s="106"/>
      <c r="TP100" s="106"/>
      <c r="TQ100" s="106"/>
      <c r="TR100" s="106"/>
      <c r="TS100" s="106"/>
      <c r="TT100" s="106"/>
      <c r="TU100" s="106"/>
      <c r="TV100" s="106"/>
      <c r="TW100" s="106"/>
      <c r="TX100" s="106"/>
      <c r="TY100" s="106"/>
      <c r="TZ100" s="106"/>
      <c r="UA100" s="106"/>
      <c r="UB100" s="106"/>
      <c r="UC100" s="106"/>
      <c r="UD100" s="106"/>
      <c r="UE100" s="106"/>
      <c r="UF100" s="106"/>
      <c r="UG100" s="106"/>
      <c r="UH100" s="106"/>
      <c r="UI100" s="106"/>
      <c r="UJ100" s="106"/>
      <c r="UK100" s="106"/>
      <c r="UL100" s="106"/>
      <c r="UM100" s="106"/>
      <c r="UN100" s="106"/>
      <c r="UO100" s="106"/>
      <c r="UP100" s="106"/>
      <c r="UQ100" s="106"/>
      <c r="UR100" s="106"/>
      <c r="US100" s="106"/>
      <c r="UT100" s="106"/>
      <c r="UU100" s="106"/>
      <c r="UV100" s="106"/>
      <c r="UW100" s="106"/>
      <c r="UX100" s="106"/>
      <c r="UY100" s="106"/>
      <c r="UZ100" s="106"/>
      <c r="VA100" s="106"/>
      <c r="VB100" s="106"/>
      <c r="VC100" s="106"/>
      <c r="VD100" s="106"/>
      <c r="VE100" s="106"/>
      <c r="VF100" s="106"/>
      <c r="VG100" s="106"/>
      <c r="VH100" s="106"/>
      <c r="VI100" s="106"/>
      <c r="VJ100" s="106"/>
      <c r="VK100" s="106"/>
      <c r="VL100" s="106"/>
      <c r="VM100" s="106"/>
      <c r="VN100" s="106"/>
      <c r="VO100" s="106"/>
      <c r="VP100" s="106"/>
      <c r="VQ100" s="106"/>
      <c r="VR100" s="106"/>
      <c r="VS100" s="106"/>
      <c r="VT100" s="106"/>
      <c r="VU100" s="106"/>
      <c r="VV100" s="106"/>
      <c r="VW100" s="106"/>
      <c r="VX100" s="106"/>
      <c r="VY100" s="106"/>
      <c r="VZ100" s="106"/>
      <c r="WA100" s="106"/>
      <c r="WB100" s="106"/>
      <c r="WC100" s="106"/>
      <c r="WD100" s="106"/>
      <c r="WE100" s="106"/>
      <c r="WF100" s="106"/>
      <c r="WG100" s="106"/>
      <c r="WH100" s="106"/>
      <c r="WI100" s="106"/>
      <c r="WJ100" s="106"/>
      <c r="WK100" s="106"/>
      <c r="WL100" s="106"/>
      <c r="WM100" s="106"/>
      <c r="WN100" s="106"/>
      <c r="WO100" s="106"/>
      <c r="WP100" s="106"/>
      <c r="WQ100" s="106"/>
      <c r="WR100" s="106"/>
      <c r="WS100" s="106"/>
      <c r="WT100" s="106"/>
      <c r="WU100" s="106"/>
      <c r="WV100" s="106"/>
      <c r="WW100" s="106"/>
      <c r="WX100" s="106"/>
      <c r="WY100" s="106"/>
      <c r="WZ100" s="106"/>
      <c r="XA100" s="106"/>
      <c r="XB100" s="106"/>
      <c r="XC100" s="106"/>
      <c r="XD100" s="106"/>
      <c r="XE100" s="106"/>
      <c r="XF100" s="106"/>
      <c r="XG100" s="106"/>
      <c r="XH100" s="106"/>
      <c r="XI100" s="106"/>
      <c r="XJ100" s="106"/>
      <c r="XK100" s="106"/>
      <c r="XL100" s="106"/>
      <c r="XM100" s="106"/>
      <c r="XN100" s="106"/>
      <c r="XO100" s="106"/>
      <c r="XP100" s="106"/>
      <c r="XQ100" s="106"/>
      <c r="XR100" s="106"/>
      <c r="XS100" s="106"/>
      <c r="XT100" s="106"/>
      <c r="XU100" s="106"/>
      <c r="XV100" s="106"/>
      <c r="XW100" s="106"/>
      <c r="XX100" s="106"/>
      <c r="XY100" s="106"/>
      <c r="XZ100" s="106"/>
      <c r="YA100" s="106"/>
      <c r="YB100" s="106"/>
      <c r="YC100" s="106"/>
      <c r="YD100" s="106"/>
      <c r="YE100" s="106"/>
      <c r="YF100" s="106"/>
      <c r="YG100" s="106"/>
      <c r="YH100" s="106"/>
      <c r="YI100" s="106"/>
      <c r="YJ100" s="106"/>
      <c r="YK100" s="106"/>
      <c r="YL100" s="106"/>
      <c r="YM100" s="106"/>
      <c r="YN100" s="106"/>
      <c r="YO100" s="106"/>
      <c r="YP100" s="106"/>
      <c r="YQ100" s="106"/>
      <c r="YR100" s="106"/>
      <c r="YS100" s="106"/>
      <c r="YT100" s="106"/>
      <c r="YU100" s="106"/>
      <c r="YV100" s="106"/>
      <c r="YW100" s="106"/>
      <c r="YX100" s="106"/>
      <c r="YY100" s="106"/>
      <c r="YZ100" s="106"/>
      <c r="ZA100" s="106"/>
      <c r="ZB100" s="106"/>
      <c r="ZC100" s="106"/>
      <c r="ZD100" s="106"/>
      <c r="ZE100" s="106"/>
      <c r="ZF100" s="106"/>
      <c r="ZG100" s="106"/>
      <c r="ZH100" s="106"/>
      <c r="ZI100" s="106"/>
      <c r="ZJ100" s="106"/>
      <c r="ZK100" s="106"/>
      <c r="ZL100" s="106"/>
      <c r="ZM100" s="106"/>
      <c r="ZN100" s="106"/>
      <c r="ZO100" s="106"/>
      <c r="ZP100" s="106"/>
      <c r="ZQ100" s="106"/>
      <c r="ZR100" s="106"/>
      <c r="ZS100" s="106"/>
      <c r="ZT100" s="106"/>
      <c r="ZU100" s="106"/>
      <c r="ZV100" s="106"/>
      <c r="ZW100" s="106"/>
      <c r="ZX100" s="106"/>
      <c r="ZY100" s="106"/>
      <c r="ZZ100" s="106"/>
      <c r="AAA100" s="106"/>
      <c r="AAB100" s="106"/>
      <c r="AAC100" s="106"/>
      <c r="AAD100" s="106"/>
      <c r="AAE100" s="106"/>
      <c r="AAF100" s="106"/>
      <c r="AAG100" s="106"/>
      <c r="AAH100" s="106"/>
      <c r="AAI100" s="106"/>
      <c r="AAJ100" s="106"/>
      <c r="AAK100" s="106"/>
      <c r="AAL100" s="106"/>
      <c r="AAM100" s="106"/>
      <c r="AAN100" s="106"/>
      <c r="AAO100" s="106"/>
      <c r="AAP100" s="106"/>
      <c r="AAQ100" s="106"/>
      <c r="AAR100" s="106"/>
      <c r="AAS100" s="106"/>
      <c r="AAT100" s="106"/>
      <c r="AAU100" s="106"/>
      <c r="AAV100" s="106"/>
      <c r="AAW100" s="106"/>
      <c r="AAX100" s="106"/>
      <c r="AAY100" s="106"/>
      <c r="AAZ100" s="106"/>
      <c r="ABA100" s="106"/>
      <c r="ABB100" s="106"/>
      <c r="ABC100" s="106"/>
      <c r="ABD100" s="106"/>
      <c r="ABE100" s="106"/>
      <c r="ABF100" s="106"/>
      <c r="ABG100" s="106"/>
      <c r="ABH100" s="106"/>
      <c r="ABI100" s="106"/>
      <c r="ABJ100" s="106"/>
      <c r="ABK100" s="106"/>
      <c r="ABL100" s="106"/>
      <c r="ABM100" s="106"/>
      <c r="ABN100" s="106"/>
      <c r="ABO100" s="106"/>
      <c r="ABP100" s="106"/>
      <c r="ABQ100" s="106"/>
      <c r="ABR100" s="106"/>
      <c r="ABS100" s="106"/>
      <c r="ABT100" s="106"/>
      <c r="ABU100" s="106"/>
      <c r="ABV100" s="106"/>
      <c r="ABW100" s="106"/>
      <c r="ABX100" s="106"/>
      <c r="ABY100" s="106"/>
      <c r="ABZ100" s="106"/>
      <c r="ACA100" s="106"/>
      <c r="ACB100" s="106"/>
      <c r="ACC100" s="106"/>
      <c r="ACD100" s="106"/>
      <c r="ACE100" s="106"/>
      <c r="ACF100" s="106"/>
      <c r="ACG100" s="106"/>
      <c r="ACH100" s="106"/>
      <c r="ACI100" s="106"/>
      <c r="ACJ100" s="106"/>
      <c r="ACK100" s="106"/>
      <c r="ACL100" s="106"/>
      <c r="ACM100" s="106"/>
      <c r="ACN100" s="106"/>
      <c r="ACO100" s="106"/>
      <c r="ACP100" s="106"/>
      <c r="ACQ100" s="106"/>
      <c r="ACR100" s="106"/>
      <c r="ACS100" s="106"/>
      <c r="ACT100" s="106"/>
      <c r="ACU100" s="106"/>
      <c r="ACV100" s="106"/>
      <c r="ACW100" s="106"/>
      <c r="ACX100" s="106"/>
      <c r="ACY100" s="106"/>
      <c r="ACZ100" s="106"/>
      <c r="ADA100" s="106"/>
      <c r="ADB100" s="106"/>
      <c r="ADC100" s="106"/>
      <c r="ADD100" s="106"/>
      <c r="ADE100" s="106"/>
      <c r="ADF100" s="106"/>
      <c r="ADG100" s="106"/>
      <c r="ADH100" s="106"/>
      <c r="ADI100" s="106"/>
      <c r="ADJ100" s="106"/>
      <c r="ADK100" s="106"/>
      <c r="ADL100" s="106"/>
      <c r="ADM100" s="106"/>
      <c r="ADN100" s="106"/>
      <c r="ADO100" s="106"/>
      <c r="ADP100" s="106"/>
      <c r="ADQ100" s="106"/>
      <c r="ADR100" s="106"/>
      <c r="ADS100" s="106"/>
      <c r="ADT100" s="106"/>
      <c r="ADU100" s="106"/>
      <c r="ADV100" s="106"/>
      <c r="ADW100" s="106"/>
      <c r="ADX100" s="106"/>
      <c r="ADY100" s="106"/>
      <c r="ADZ100" s="106"/>
      <c r="AEA100" s="106"/>
      <c r="AEB100" s="106"/>
      <c r="AEC100" s="106"/>
      <c r="AED100" s="106"/>
      <c r="AEE100" s="106"/>
      <c r="AEF100" s="106"/>
      <c r="AEG100" s="106"/>
      <c r="AEH100" s="106"/>
      <c r="AEI100" s="106"/>
      <c r="AEJ100" s="106"/>
      <c r="AEK100" s="106"/>
      <c r="AEL100" s="106"/>
      <c r="AEM100" s="106"/>
      <c r="AEN100" s="106"/>
      <c r="AEO100" s="106"/>
      <c r="AEP100" s="106"/>
      <c r="AEQ100" s="106"/>
      <c r="AER100" s="106"/>
      <c r="AES100" s="106"/>
      <c r="AET100" s="106"/>
      <c r="AEU100" s="106"/>
      <c r="AEV100" s="106"/>
      <c r="AEW100" s="106"/>
      <c r="AEX100" s="106"/>
      <c r="AEY100" s="106"/>
      <c r="AEZ100" s="106"/>
      <c r="AFA100" s="106"/>
      <c r="AFB100" s="106"/>
      <c r="AFC100" s="106"/>
      <c r="AFD100" s="106"/>
      <c r="AFE100" s="106"/>
      <c r="AFF100" s="106"/>
      <c r="AFG100" s="106"/>
      <c r="AFH100" s="106"/>
      <c r="AFI100" s="106"/>
      <c r="AFJ100" s="106"/>
      <c r="AFK100" s="106"/>
      <c r="AFL100" s="106"/>
      <c r="AFM100" s="106"/>
      <c r="AFN100" s="106"/>
      <c r="AFO100" s="106"/>
      <c r="AFP100" s="106"/>
      <c r="AFQ100" s="106"/>
      <c r="AFR100" s="106"/>
      <c r="AFS100" s="106"/>
      <c r="AFT100" s="106"/>
      <c r="AFU100" s="106"/>
      <c r="AFV100" s="106"/>
      <c r="AFW100" s="106"/>
      <c r="AFX100" s="106"/>
      <c r="AFY100" s="106"/>
      <c r="AFZ100" s="106"/>
      <c r="AGA100" s="106"/>
      <c r="AGB100" s="106"/>
      <c r="AGC100" s="106"/>
      <c r="AGD100" s="106"/>
      <c r="AGE100" s="106"/>
      <c r="AGF100" s="106"/>
      <c r="AGG100" s="106"/>
      <c r="AGH100" s="106"/>
      <c r="AGI100" s="106"/>
      <c r="AGJ100" s="106"/>
      <c r="AGK100" s="106"/>
      <c r="AGL100" s="106"/>
      <c r="AGM100" s="106"/>
      <c r="AGN100" s="106"/>
      <c r="AGO100" s="106"/>
      <c r="AGP100" s="106"/>
      <c r="AGQ100" s="106"/>
      <c r="AGR100" s="106"/>
      <c r="AGS100" s="106"/>
      <c r="AGT100" s="106"/>
      <c r="AGU100" s="106"/>
      <c r="AGV100" s="106"/>
      <c r="AGW100" s="106"/>
      <c r="AGX100" s="106"/>
      <c r="AGY100" s="106"/>
      <c r="AGZ100" s="106"/>
      <c r="AHA100" s="106"/>
      <c r="AHB100" s="106"/>
      <c r="AHC100" s="106"/>
      <c r="AHD100" s="106"/>
      <c r="AHE100" s="106"/>
      <c r="AHF100" s="106"/>
      <c r="AHG100" s="106"/>
      <c r="AHH100" s="106"/>
      <c r="AHI100" s="106"/>
      <c r="AHJ100" s="106"/>
      <c r="AHK100" s="106"/>
      <c r="AHL100" s="106"/>
      <c r="AHM100" s="106"/>
      <c r="AHN100" s="106"/>
      <c r="AHO100" s="106"/>
      <c r="AHP100" s="106"/>
      <c r="AHQ100" s="106"/>
      <c r="AHR100" s="106"/>
      <c r="AHS100" s="106"/>
      <c r="AHT100" s="106"/>
      <c r="AHU100" s="106"/>
      <c r="AHV100" s="106"/>
      <c r="AHW100" s="106"/>
      <c r="AHX100" s="106"/>
      <c r="AHY100" s="106"/>
      <c r="AHZ100" s="106"/>
      <c r="AIA100" s="106"/>
      <c r="AIB100" s="106"/>
      <c r="AIC100" s="106"/>
      <c r="AID100" s="106"/>
      <c r="AIE100" s="106"/>
      <c r="AIF100" s="106"/>
      <c r="AIG100" s="106"/>
      <c r="AIH100" s="106"/>
      <c r="AII100" s="106"/>
      <c r="AIJ100" s="106"/>
      <c r="AIK100" s="106"/>
      <c r="AIL100" s="106"/>
      <c r="AIM100" s="106"/>
      <c r="AIN100" s="106"/>
      <c r="AIO100" s="106"/>
      <c r="AIP100" s="106"/>
      <c r="AIQ100" s="106"/>
      <c r="AIR100" s="106"/>
      <c r="AIS100" s="106"/>
      <c r="AIT100" s="106"/>
      <c r="AIU100" s="106"/>
      <c r="AIV100" s="106"/>
      <c r="AIW100" s="106"/>
      <c r="AIX100" s="106"/>
      <c r="AIY100" s="106"/>
      <c r="AIZ100" s="106"/>
      <c r="AJA100" s="106"/>
      <c r="AJB100" s="106"/>
      <c r="AJC100" s="106"/>
      <c r="AJD100" s="106"/>
      <c r="AJE100" s="106"/>
      <c r="AJF100" s="106"/>
      <c r="AJG100" s="106"/>
      <c r="AJH100" s="106"/>
      <c r="AJI100" s="106"/>
      <c r="AJJ100" s="106"/>
      <c r="AJK100" s="106"/>
      <c r="AJL100" s="106"/>
      <c r="AJM100" s="106"/>
      <c r="AJN100" s="106"/>
      <c r="AJO100" s="106"/>
      <c r="AJP100" s="106"/>
      <c r="AJQ100" s="106"/>
      <c r="AJR100" s="106"/>
      <c r="AJS100" s="106"/>
      <c r="AJT100" s="106"/>
      <c r="AJU100" s="106"/>
      <c r="AJV100" s="106"/>
      <c r="AJW100" s="106"/>
      <c r="AJX100" s="106"/>
      <c r="AJY100" s="106"/>
      <c r="AJZ100" s="106"/>
      <c r="AKA100" s="106"/>
      <c r="AKB100" s="106"/>
      <c r="AKC100" s="106"/>
      <c r="AKD100" s="106"/>
      <c r="AKE100" s="106"/>
      <c r="AKF100" s="106"/>
      <c r="AKG100" s="106"/>
      <c r="AKH100" s="106"/>
      <c r="AKI100" s="106"/>
      <c r="AKJ100" s="106"/>
      <c r="AKK100" s="106"/>
      <c r="AKL100" s="106"/>
      <c r="AKM100" s="106"/>
      <c r="AKN100" s="106"/>
      <c r="AKO100" s="106"/>
      <c r="AKP100" s="106"/>
      <c r="AKQ100" s="106"/>
      <c r="AKR100" s="106"/>
      <c r="AKS100" s="106"/>
      <c r="AKT100" s="106"/>
      <c r="AKU100" s="106"/>
      <c r="AKV100" s="106"/>
      <c r="AKW100" s="106"/>
      <c r="AKX100" s="106"/>
      <c r="AKY100" s="106"/>
      <c r="AKZ100" s="106"/>
      <c r="ALA100" s="106"/>
      <c r="ALB100" s="106"/>
      <c r="ALC100" s="106"/>
      <c r="ALD100" s="106"/>
      <c r="ALE100" s="106"/>
      <c r="ALF100" s="106"/>
      <c r="ALG100" s="106"/>
      <c r="ALH100" s="106"/>
      <c r="ALI100" s="106"/>
      <c r="ALJ100" s="106"/>
      <c r="ALK100" s="106"/>
      <c r="ALL100" s="106"/>
      <c r="ALM100" s="106"/>
      <c r="ALN100" s="106"/>
      <c r="ALO100" s="106"/>
      <c r="ALP100" s="106"/>
      <c r="ALQ100" s="106"/>
      <c r="ALR100" s="106"/>
      <c r="ALS100" s="106"/>
      <c r="ALT100" s="106"/>
      <c r="ALU100" s="106"/>
      <c r="ALV100" s="106"/>
      <c r="ALW100" s="106"/>
      <c r="ALX100" s="106"/>
      <c r="ALY100" s="106"/>
      <c r="ALZ100" s="106"/>
      <c r="AMA100" s="106"/>
      <c r="AMB100" s="106"/>
      <c r="AMC100" s="106"/>
      <c r="AMD100" s="106"/>
      <c r="AME100" s="106"/>
      <c r="AMF100" s="106"/>
      <c r="AMG100" s="106"/>
      <c r="AMH100" s="106"/>
      <c r="AMI100" s="106"/>
      <c r="AMJ100" s="106"/>
      <c r="AMK100" s="106"/>
      <c r="AML100" s="106"/>
      <c r="AMM100" s="106"/>
      <c r="AMN100" s="106"/>
      <c r="AMO100" s="106"/>
      <c r="AMP100" s="106"/>
      <c r="AMQ100" s="106"/>
      <c r="AMR100" s="106"/>
      <c r="AMS100" s="106"/>
      <c r="AMT100" s="106"/>
      <c r="AMU100" s="106"/>
      <c r="AMV100" s="106"/>
      <c r="AMW100" s="106"/>
      <c r="AMX100" s="106"/>
      <c r="AMY100" s="106"/>
      <c r="AMZ100" s="106"/>
      <c r="ANA100" s="106"/>
      <c r="ANB100" s="106"/>
      <c r="ANC100" s="106"/>
      <c r="AND100" s="106"/>
      <c r="ANE100" s="106"/>
      <c r="ANF100" s="106"/>
      <c r="ANG100" s="106"/>
      <c r="ANH100" s="106"/>
      <c r="ANI100" s="106"/>
      <c r="ANJ100" s="106"/>
      <c r="ANK100" s="106"/>
      <c r="ANL100" s="106"/>
      <c r="ANM100" s="106"/>
      <c r="ANN100" s="106"/>
      <c r="ANO100" s="106"/>
      <c r="ANP100" s="106"/>
      <c r="ANQ100" s="106"/>
      <c r="ANR100" s="106"/>
      <c r="ANS100" s="106"/>
      <c r="ANT100" s="106"/>
      <c r="ANU100" s="106"/>
      <c r="ANV100" s="106"/>
      <c r="ANW100" s="106"/>
      <c r="ANX100" s="106"/>
      <c r="ANY100" s="106"/>
      <c r="ANZ100" s="106"/>
      <c r="AOA100" s="106"/>
      <c r="AOB100" s="106"/>
      <c r="AOC100" s="106"/>
      <c r="AOD100" s="106"/>
      <c r="AOE100" s="106"/>
      <c r="AOF100" s="106"/>
      <c r="AOG100" s="106"/>
      <c r="AOH100" s="106"/>
      <c r="AOI100" s="106"/>
      <c r="AOJ100" s="106"/>
      <c r="AOK100" s="106"/>
      <c r="AOL100" s="106"/>
      <c r="AOM100" s="106"/>
      <c r="AON100" s="106"/>
      <c r="AOO100" s="106"/>
      <c r="AOP100" s="106"/>
      <c r="AOQ100" s="106"/>
      <c r="AOR100" s="106"/>
      <c r="AOS100" s="106"/>
      <c r="AOT100" s="106"/>
      <c r="AOU100" s="106"/>
      <c r="AOV100" s="106"/>
      <c r="AOW100" s="106"/>
      <c r="AOX100" s="106"/>
      <c r="AOY100" s="106"/>
      <c r="AOZ100" s="106"/>
      <c r="APA100" s="106"/>
      <c r="APB100" s="106"/>
      <c r="APC100" s="106"/>
      <c r="APD100" s="106"/>
      <c r="APE100" s="106"/>
      <c r="APF100" s="106"/>
      <c r="APG100" s="106"/>
      <c r="APH100" s="106"/>
      <c r="API100" s="106"/>
      <c r="APJ100" s="106"/>
      <c r="APK100" s="106"/>
      <c r="APL100" s="106"/>
      <c r="APM100" s="106"/>
      <c r="APN100" s="106"/>
      <c r="APO100" s="106"/>
      <c r="APP100" s="106"/>
      <c r="APQ100" s="106"/>
      <c r="APR100" s="106"/>
      <c r="APS100" s="106"/>
      <c r="APT100" s="106"/>
      <c r="APU100" s="106"/>
      <c r="APV100" s="106"/>
      <c r="APW100" s="106"/>
      <c r="APX100" s="106"/>
      <c r="APY100" s="106"/>
      <c r="APZ100" s="106"/>
      <c r="AQA100" s="106"/>
      <c r="AQB100" s="106"/>
      <c r="AQC100" s="106"/>
      <c r="AQD100" s="106"/>
      <c r="AQE100" s="106"/>
      <c r="AQF100" s="106"/>
      <c r="AQG100" s="106"/>
      <c r="AQH100" s="106"/>
      <c r="AQI100" s="106"/>
      <c r="AQJ100" s="106"/>
      <c r="AQK100" s="106"/>
      <c r="AQL100" s="106"/>
      <c r="AQM100" s="106"/>
      <c r="AQN100" s="106"/>
      <c r="AQO100" s="106"/>
      <c r="AQP100" s="106"/>
      <c r="AQQ100" s="106"/>
      <c r="AQR100" s="106"/>
      <c r="AQS100" s="106"/>
      <c r="AQT100" s="106"/>
      <c r="AQU100" s="106"/>
      <c r="AQV100" s="106"/>
      <c r="AQW100" s="106"/>
      <c r="AQX100" s="106"/>
      <c r="AQY100" s="106"/>
      <c r="AQZ100" s="106"/>
      <c r="ARA100" s="106"/>
      <c r="ARB100" s="106"/>
      <c r="ARC100" s="106"/>
      <c r="ARD100" s="106"/>
      <c r="ARE100" s="106"/>
      <c r="ARF100" s="106"/>
      <c r="ARG100" s="106"/>
      <c r="ARH100" s="106"/>
      <c r="ARI100" s="106"/>
      <c r="ARJ100" s="106"/>
      <c r="ARK100" s="106"/>
      <c r="ARL100" s="106"/>
      <c r="ARM100" s="106"/>
      <c r="ARN100" s="106"/>
      <c r="ARO100" s="106"/>
      <c r="ARP100" s="106"/>
      <c r="ARQ100" s="106"/>
      <c r="ARR100" s="106"/>
      <c r="ARS100" s="106"/>
      <c r="ART100" s="106"/>
      <c r="ARU100" s="106"/>
      <c r="ARV100" s="106"/>
      <c r="ARW100" s="106"/>
      <c r="ARX100" s="106"/>
      <c r="ARY100" s="106"/>
      <c r="ARZ100" s="106"/>
      <c r="ASA100" s="106"/>
      <c r="ASB100" s="106"/>
      <c r="ASC100" s="106"/>
      <c r="ASD100" s="106"/>
      <c r="ASE100" s="106"/>
      <c r="ASF100" s="106"/>
      <c r="ASG100" s="106"/>
      <c r="ASH100" s="106"/>
      <c r="ASI100" s="106"/>
      <c r="ASJ100" s="106"/>
      <c r="ASK100" s="106"/>
      <c r="ASL100" s="106"/>
      <c r="ASM100" s="106"/>
      <c r="ASN100" s="106"/>
      <c r="ASO100" s="106"/>
      <c r="ASP100" s="106"/>
      <c r="ASQ100" s="106"/>
      <c r="ASR100" s="106"/>
      <c r="ASS100" s="106"/>
      <c r="AST100" s="106"/>
      <c r="ASU100" s="106"/>
      <c r="ASV100" s="106"/>
      <c r="ASW100" s="106"/>
      <c r="ASX100" s="106"/>
      <c r="ASY100" s="106"/>
      <c r="ASZ100" s="106"/>
      <c r="ATA100" s="106"/>
      <c r="ATB100" s="106"/>
      <c r="ATC100" s="106"/>
      <c r="ATD100" s="106"/>
      <c r="ATE100" s="106"/>
      <c r="ATF100" s="106"/>
      <c r="ATG100" s="106"/>
      <c r="ATH100" s="106"/>
      <c r="ATI100" s="106"/>
      <c r="ATJ100" s="106"/>
      <c r="ATK100" s="106"/>
      <c r="ATL100" s="106"/>
      <c r="ATM100" s="106"/>
      <c r="ATN100" s="106"/>
      <c r="ATO100" s="106"/>
      <c r="ATP100" s="106"/>
      <c r="ATQ100" s="106"/>
      <c r="ATR100" s="106"/>
      <c r="ATS100" s="106"/>
      <c r="ATT100" s="106"/>
      <c r="ATU100" s="106"/>
      <c r="ATV100" s="106"/>
      <c r="ATW100" s="106"/>
      <c r="ATX100" s="106"/>
      <c r="ATY100" s="106"/>
      <c r="ATZ100" s="106"/>
      <c r="AUA100" s="106"/>
      <c r="AUB100" s="106"/>
      <c r="AUC100" s="106"/>
      <c r="AUD100" s="106"/>
      <c r="AUE100" s="106"/>
      <c r="AUF100" s="106"/>
      <c r="AUG100" s="106"/>
      <c r="AUH100" s="106"/>
      <c r="AUI100" s="106"/>
      <c r="AUJ100" s="106"/>
      <c r="AUK100" s="106"/>
      <c r="AUL100" s="106"/>
      <c r="AUM100" s="106"/>
      <c r="AUN100" s="106"/>
      <c r="AUO100" s="106"/>
      <c r="AUP100" s="106"/>
      <c r="AUQ100" s="106"/>
      <c r="AUR100" s="106"/>
      <c r="AUS100" s="106"/>
      <c r="AUT100" s="106"/>
      <c r="AUU100" s="106"/>
      <c r="AUV100" s="106"/>
      <c r="AUW100" s="106"/>
      <c r="AUX100" s="106"/>
      <c r="AUY100" s="106"/>
      <c r="AUZ100" s="106"/>
      <c r="AVA100" s="106"/>
      <c r="AVB100" s="106"/>
      <c r="AVC100" s="106"/>
      <c r="AVD100" s="106"/>
      <c r="AVE100" s="106"/>
      <c r="AVF100" s="106"/>
      <c r="AVG100" s="106"/>
      <c r="AVH100" s="106"/>
      <c r="AVI100" s="106"/>
      <c r="AVJ100" s="106"/>
      <c r="AVK100" s="106"/>
      <c r="AVL100" s="106"/>
      <c r="AVM100" s="106"/>
      <c r="AVN100" s="106"/>
      <c r="AVO100" s="106"/>
      <c r="AVP100" s="106"/>
      <c r="AVQ100" s="106"/>
      <c r="AVR100" s="106"/>
      <c r="AVS100" s="106"/>
      <c r="AVT100" s="106"/>
      <c r="AVU100" s="106"/>
      <c r="AVV100" s="106"/>
      <c r="AVW100" s="106"/>
      <c r="AVX100" s="106"/>
      <c r="AVY100" s="106"/>
      <c r="AVZ100" s="106"/>
      <c r="AWA100" s="106"/>
      <c r="AWB100" s="106"/>
      <c r="AWC100" s="106"/>
      <c r="AWD100" s="106"/>
      <c r="AWE100" s="106"/>
      <c r="AWF100" s="106"/>
      <c r="AWG100" s="106"/>
      <c r="AWH100" s="106"/>
      <c r="AWI100" s="106"/>
      <c r="AWJ100" s="106"/>
      <c r="AWK100" s="106"/>
      <c r="AWL100" s="106"/>
      <c r="AWM100" s="106"/>
      <c r="AWN100" s="106"/>
      <c r="AWO100" s="106"/>
      <c r="AWP100" s="106"/>
      <c r="AWQ100" s="106"/>
      <c r="AWR100" s="106"/>
      <c r="AWS100" s="106"/>
      <c r="AWT100" s="106"/>
      <c r="AWU100" s="106"/>
      <c r="AWV100" s="106"/>
      <c r="AWW100" s="106"/>
      <c r="AWX100" s="106"/>
      <c r="AWY100" s="106"/>
      <c r="AWZ100" s="106"/>
      <c r="AXA100" s="106"/>
      <c r="AXB100" s="106"/>
      <c r="AXC100" s="106"/>
      <c r="AXD100" s="106"/>
      <c r="AXE100" s="106"/>
      <c r="AXF100" s="106"/>
      <c r="AXG100" s="106"/>
      <c r="AXH100" s="106"/>
      <c r="AXI100" s="106"/>
      <c r="AXJ100" s="106"/>
      <c r="AXK100" s="106"/>
      <c r="AXL100" s="106"/>
      <c r="AXM100" s="106"/>
      <c r="AXN100" s="106"/>
      <c r="AXO100" s="106"/>
      <c r="AXP100" s="106"/>
      <c r="AXQ100" s="106"/>
      <c r="AXR100" s="106"/>
      <c r="AXS100" s="106"/>
      <c r="AXT100" s="106"/>
      <c r="AXU100" s="106"/>
      <c r="AXV100" s="106"/>
      <c r="AXW100" s="106"/>
      <c r="AXX100" s="106"/>
      <c r="AXY100" s="106"/>
      <c r="AXZ100" s="106"/>
      <c r="AYA100" s="106"/>
      <c r="AYB100" s="106"/>
      <c r="AYC100" s="106"/>
      <c r="AYD100" s="106"/>
      <c r="AYE100" s="106"/>
      <c r="AYF100" s="106"/>
      <c r="AYG100" s="106"/>
      <c r="AYH100" s="106"/>
      <c r="AYI100" s="106"/>
      <c r="AYJ100" s="106"/>
      <c r="AYK100" s="106"/>
      <c r="AYL100" s="106"/>
      <c r="AYM100" s="106"/>
      <c r="AYN100" s="106"/>
      <c r="AYO100" s="106"/>
      <c r="AYP100" s="106"/>
      <c r="AYQ100" s="106"/>
      <c r="AYR100" s="106"/>
      <c r="AYS100" s="106"/>
      <c r="AYT100" s="106"/>
      <c r="AYU100" s="106"/>
      <c r="AYV100" s="106"/>
      <c r="AYW100" s="106"/>
      <c r="AYX100" s="106"/>
      <c r="AYY100" s="106"/>
      <c r="AYZ100" s="106"/>
      <c r="AZA100" s="106"/>
      <c r="AZB100" s="106"/>
      <c r="AZC100" s="106"/>
      <c r="AZD100" s="106"/>
      <c r="AZE100" s="106"/>
      <c r="AZF100" s="106"/>
      <c r="AZG100" s="106"/>
      <c r="AZH100" s="106"/>
      <c r="AZI100" s="106"/>
      <c r="AZJ100" s="106"/>
      <c r="AZK100" s="106"/>
      <c r="AZL100" s="106"/>
      <c r="AZM100" s="106"/>
      <c r="AZN100" s="106"/>
      <c r="AZO100" s="106"/>
      <c r="AZP100" s="106"/>
      <c r="AZQ100" s="106"/>
      <c r="AZR100" s="106"/>
      <c r="AZS100" s="106"/>
      <c r="AZT100" s="106"/>
      <c r="AZU100" s="106"/>
      <c r="AZV100" s="106"/>
      <c r="AZW100" s="106"/>
      <c r="AZX100" s="106"/>
      <c r="AZY100" s="106"/>
      <c r="AZZ100" s="106"/>
      <c r="BAA100" s="106"/>
      <c r="BAB100" s="106"/>
      <c r="BAC100" s="106"/>
      <c r="BAD100" s="106"/>
      <c r="BAE100" s="106"/>
      <c r="BAF100" s="106"/>
      <c r="BAG100" s="106"/>
      <c r="BAH100" s="106"/>
      <c r="BAI100" s="106"/>
      <c r="BAJ100" s="106"/>
      <c r="BAK100" s="106"/>
      <c r="BAL100" s="106"/>
      <c r="BAM100" s="106"/>
      <c r="BAN100" s="106"/>
      <c r="BAO100" s="106"/>
      <c r="BAP100" s="106"/>
      <c r="BAQ100" s="106"/>
      <c r="BAR100" s="106"/>
      <c r="BAS100" s="106"/>
      <c r="BAT100" s="106"/>
      <c r="BAU100" s="106"/>
      <c r="BAV100" s="106"/>
      <c r="BAW100" s="106"/>
      <c r="BAX100" s="106"/>
      <c r="BAY100" s="106"/>
      <c r="BAZ100" s="106"/>
      <c r="BBA100" s="106"/>
      <c r="BBB100" s="106"/>
      <c r="BBC100" s="106"/>
      <c r="BBD100" s="106"/>
      <c r="BBE100" s="106"/>
      <c r="BBF100" s="106"/>
      <c r="BBG100" s="106"/>
      <c r="BBH100" s="106"/>
      <c r="BBI100" s="106"/>
      <c r="BBJ100" s="106"/>
      <c r="BBK100" s="106"/>
      <c r="BBL100" s="106"/>
      <c r="BBM100" s="106"/>
      <c r="BBN100" s="106"/>
      <c r="BBO100" s="106"/>
      <c r="BBP100" s="106"/>
      <c r="BBQ100" s="106"/>
      <c r="BBR100" s="106"/>
      <c r="BBS100" s="106"/>
      <c r="BBT100" s="106"/>
      <c r="BBU100" s="106"/>
      <c r="BBV100" s="106"/>
      <c r="BBW100" s="106"/>
      <c r="BBX100" s="106"/>
      <c r="BBY100" s="106"/>
      <c r="BBZ100" s="106"/>
      <c r="BCA100" s="106"/>
      <c r="BCB100" s="106"/>
      <c r="BCC100" s="106"/>
      <c r="BCD100" s="106"/>
      <c r="BCE100" s="106"/>
      <c r="BCF100" s="106"/>
      <c r="BCG100" s="106"/>
      <c r="BCH100" s="106"/>
      <c r="BCI100" s="106"/>
      <c r="BCJ100" s="106"/>
      <c r="BCK100" s="106"/>
      <c r="BCL100" s="106"/>
      <c r="BCM100" s="106"/>
      <c r="BCN100" s="106"/>
      <c r="BCO100" s="106"/>
      <c r="BCP100" s="106"/>
      <c r="BCQ100" s="106"/>
      <c r="BCR100" s="106"/>
      <c r="BCS100" s="106"/>
      <c r="BCT100" s="106"/>
      <c r="BCU100" s="106"/>
      <c r="BCV100" s="106"/>
      <c r="BCW100" s="106"/>
      <c r="BCX100" s="106"/>
      <c r="BCY100" s="106"/>
      <c r="BCZ100" s="106"/>
      <c r="BDA100" s="106"/>
      <c r="BDB100" s="106"/>
      <c r="BDC100" s="106"/>
      <c r="BDD100" s="106"/>
      <c r="BDE100" s="106"/>
      <c r="BDF100" s="106"/>
      <c r="BDG100" s="106"/>
      <c r="BDH100" s="106"/>
      <c r="BDI100" s="106"/>
      <c r="BDJ100" s="106"/>
      <c r="BDK100" s="106"/>
      <c r="BDL100" s="106"/>
      <c r="BDM100" s="106"/>
      <c r="BDN100" s="106"/>
      <c r="BDO100" s="106"/>
      <c r="BDP100" s="106"/>
      <c r="BDQ100" s="106"/>
      <c r="BDR100" s="106"/>
      <c r="BDS100" s="106"/>
      <c r="BDT100" s="106"/>
      <c r="BDU100" s="106"/>
      <c r="BDV100" s="106"/>
      <c r="BDW100" s="106"/>
      <c r="BDX100" s="106"/>
      <c r="BDY100" s="106"/>
      <c r="BDZ100" s="106"/>
      <c r="BEA100" s="106"/>
      <c r="BEB100" s="106"/>
      <c r="BEC100" s="106"/>
      <c r="BED100" s="106"/>
      <c r="BEE100" s="106"/>
      <c r="BEF100" s="106"/>
      <c r="BEG100" s="106"/>
      <c r="BEH100" s="106"/>
      <c r="BEI100" s="106"/>
      <c r="BEJ100" s="106"/>
      <c r="BEK100" s="106"/>
      <c r="BEL100" s="106"/>
      <c r="BEM100" s="106"/>
      <c r="BEN100" s="106"/>
    </row>
    <row r="101" spans="1:1496" s="106" customFormat="1" ht="45" customHeight="1" x14ac:dyDescent="0.2">
      <c r="A101" s="165" t="s">
        <v>382</v>
      </c>
      <c r="B101" s="162" t="s">
        <v>381</v>
      </c>
      <c r="C101" s="162" t="s">
        <v>384</v>
      </c>
      <c r="D101" s="162" t="s">
        <v>379</v>
      </c>
      <c r="E101" s="164" t="s">
        <v>383</v>
      </c>
      <c r="F101" s="162" t="s">
        <v>303</v>
      </c>
      <c r="G101" s="162" t="s">
        <v>377</v>
      </c>
      <c r="H101" s="163">
        <v>2020</v>
      </c>
      <c r="I101" s="162" t="s">
        <v>376</v>
      </c>
      <c r="J101" s="161">
        <v>0</v>
      </c>
      <c r="K101" s="160">
        <v>0</v>
      </c>
      <c r="L101" s="161">
        <v>0</v>
      </c>
      <c r="M101" s="160">
        <v>0</v>
      </c>
      <c r="N101" s="139" t="s">
        <v>28</v>
      </c>
    </row>
    <row r="102" spans="1:1496" s="106" customFormat="1" ht="45" customHeight="1" x14ac:dyDescent="0.2">
      <c r="A102" s="165" t="s">
        <v>382</v>
      </c>
      <c r="B102" s="162" t="s">
        <v>381</v>
      </c>
      <c r="C102" s="162" t="s">
        <v>380</v>
      </c>
      <c r="D102" s="162" t="s">
        <v>379</v>
      </c>
      <c r="E102" s="164" t="s">
        <v>378</v>
      </c>
      <c r="F102" s="162" t="s">
        <v>303</v>
      </c>
      <c r="G102" s="162" t="s">
        <v>377</v>
      </c>
      <c r="H102" s="163">
        <v>2020</v>
      </c>
      <c r="I102" s="162" t="s">
        <v>376</v>
      </c>
      <c r="J102" s="161">
        <v>26</v>
      </c>
      <c r="K102" s="160">
        <v>3250</v>
      </c>
      <c r="L102" s="161">
        <v>3</v>
      </c>
      <c r="M102" s="160">
        <v>375</v>
      </c>
      <c r="N102" s="139" t="s">
        <v>28</v>
      </c>
    </row>
    <row r="103" spans="1:1496" s="106" customFormat="1" ht="36" customHeight="1" x14ac:dyDescent="0.2">
      <c r="A103" s="159"/>
      <c r="B103" s="156"/>
      <c r="C103" s="156"/>
      <c r="D103" s="156"/>
      <c r="E103" s="158"/>
      <c r="F103" s="156"/>
      <c r="G103" s="156"/>
      <c r="H103" s="157"/>
      <c r="I103" s="156"/>
      <c r="J103" s="155"/>
      <c r="K103" s="154"/>
      <c r="L103" s="155"/>
      <c r="M103" s="154"/>
      <c r="N103" s="147"/>
    </row>
    <row r="104" spans="1:1496" s="106" customFormat="1" ht="36" customHeight="1" x14ac:dyDescent="0.2">
      <c r="A104" s="153" t="s">
        <v>375</v>
      </c>
      <c r="B104" s="153"/>
      <c r="C104" s="150"/>
      <c r="D104" s="150"/>
      <c r="E104" s="152"/>
      <c r="F104" s="150"/>
      <c r="G104" s="151"/>
      <c r="H104" s="151"/>
      <c r="I104" s="150"/>
      <c r="J104" s="149"/>
      <c r="K104" s="148">
        <f>SUM(K3:K102)</f>
        <v>2418910</v>
      </c>
      <c r="L104" s="149"/>
      <c r="M104" s="148">
        <f>SUM(M3:M102)</f>
        <v>2641191</v>
      </c>
      <c r="N104" s="147"/>
    </row>
    <row r="105" spans="1:1496" s="106" customFormat="1" ht="30.6" customHeight="1" x14ac:dyDescent="0.2">
      <c r="A105" s="146" t="s">
        <v>374</v>
      </c>
      <c r="B105" s="145"/>
      <c r="C105" s="142"/>
      <c r="D105" s="142"/>
      <c r="E105" s="144"/>
      <c r="F105" s="142"/>
      <c r="G105" s="143"/>
      <c r="H105" s="143"/>
      <c r="I105" s="142"/>
      <c r="J105" s="141"/>
      <c r="K105" s="140">
        <v>0</v>
      </c>
      <c r="L105" s="141"/>
      <c r="M105" s="140">
        <v>-66370</v>
      </c>
      <c r="N105" s="139"/>
    </row>
    <row r="106" spans="1:1496" s="106" customFormat="1" ht="30.6" customHeight="1" thickBot="1" x14ac:dyDescent="0.25">
      <c r="A106" s="138" t="s">
        <v>373</v>
      </c>
      <c r="B106" s="138"/>
      <c r="C106" s="135"/>
      <c r="D106" s="135"/>
      <c r="E106" s="137"/>
      <c r="F106" s="135"/>
      <c r="G106" s="136"/>
      <c r="H106" s="136"/>
      <c r="I106" s="135"/>
      <c r="J106" s="134">
        <f>SUM(J3:J102)</f>
        <v>4265</v>
      </c>
      <c r="K106" s="133">
        <f>SUM(K104:K105)</f>
        <v>2418910</v>
      </c>
      <c r="L106" s="134">
        <f>SUM(L3:L102)</f>
        <v>4667</v>
      </c>
      <c r="M106" s="133">
        <f>SUM(M104:M105)</f>
        <v>2574821</v>
      </c>
      <c r="N106" s="132"/>
    </row>
    <row r="107" spans="1:1496" s="123" customFormat="1" ht="18.75" customHeight="1" thickTop="1" x14ac:dyDescent="0.2">
      <c r="A107" s="131"/>
      <c r="B107" s="131"/>
      <c r="C107" s="128"/>
      <c r="D107" s="128"/>
      <c r="E107" s="130"/>
      <c r="F107" s="128"/>
      <c r="G107" s="129"/>
      <c r="H107" s="129"/>
      <c r="I107" s="128"/>
      <c r="J107" s="127"/>
      <c r="K107" s="126"/>
      <c r="L107" s="127"/>
      <c r="M107" s="126"/>
      <c r="N107" s="125"/>
    </row>
    <row r="108" spans="1:1496" s="123" customFormat="1" ht="46.15" customHeight="1" x14ac:dyDescent="0.2">
      <c r="A108" s="124" t="s">
        <v>372</v>
      </c>
      <c r="B108" s="124"/>
      <c r="C108" s="124"/>
      <c r="D108" s="124"/>
      <c r="E108" s="122"/>
      <c r="F108" s="121"/>
      <c r="G108" s="120"/>
      <c r="H108" s="120"/>
      <c r="I108" s="121"/>
      <c r="J108" s="118"/>
      <c r="K108" s="118"/>
      <c r="L108" s="118"/>
      <c r="M108" s="118"/>
      <c r="N108" s="107"/>
    </row>
    <row r="109" spans="1:1496" s="106" customFormat="1" ht="46.15" customHeight="1" x14ac:dyDescent="0.2">
      <c r="A109" s="116"/>
      <c r="B109" s="121"/>
      <c r="C109" s="121"/>
      <c r="D109" s="121"/>
      <c r="E109" s="122"/>
      <c r="F109" s="121"/>
      <c r="G109" s="120"/>
      <c r="H109" s="120"/>
      <c r="I109" s="110"/>
      <c r="J109" s="118"/>
      <c r="K109" s="118"/>
      <c r="L109" s="118"/>
      <c r="M109" s="118"/>
      <c r="N109" s="107"/>
    </row>
    <row r="110" spans="1:1496" s="106" customFormat="1" ht="46.15" customHeight="1" x14ac:dyDescent="0.2">
      <c r="A110" s="116"/>
      <c r="B110" s="121"/>
      <c r="C110" s="121"/>
      <c r="D110" s="121"/>
      <c r="E110" s="122"/>
      <c r="F110" s="121"/>
      <c r="G110" s="120"/>
      <c r="H110" s="120"/>
      <c r="I110" s="110"/>
      <c r="J110" s="119"/>
      <c r="K110" s="118"/>
      <c r="L110" s="119"/>
      <c r="M110" s="118"/>
      <c r="N110" s="107"/>
    </row>
    <row r="111" spans="1:1496" s="106" customFormat="1" ht="46.15" customHeight="1" x14ac:dyDescent="0.2">
      <c r="A111" s="116"/>
      <c r="B111" s="121"/>
      <c r="C111" s="121"/>
      <c r="D111" s="121"/>
      <c r="E111" s="122"/>
      <c r="F111" s="121"/>
      <c r="G111" s="120"/>
      <c r="H111" s="120"/>
      <c r="I111" s="110"/>
      <c r="J111" s="119"/>
      <c r="K111" s="118"/>
      <c r="L111" s="119"/>
      <c r="M111" s="118"/>
      <c r="N111" s="107"/>
    </row>
    <row r="112" spans="1:1496" s="106" customFormat="1" ht="46.15" customHeight="1" x14ac:dyDescent="0.2">
      <c r="A112" s="116"/>
      <c r="B112" s="121"/>
      <c r="C112" s="121"/>
      <c r="D112" s="121"/>
      <c r="E112" s="122"/>
      <c r="F112" s="121"/>
      <c r="G112" s="120"/>
      <c r="H112" s="120"/>
      <c r="I112" s="110"/>
      <c r="J112" s="119"/>
      <c r="K112" s="118"/>
      <c r="L112" s="119"/>
      <c r="M112" s="118"/>
      <c r="N112" s="107"/>
    </row>
    <row r="113" spans="1:14" s="106" customFormat="1" ht="46.15" customHeight="1" x14ac:dyDescent="0.2">
      <c r="A113" s="116"/>
      <c r="B113" s="121"/>
      <c r="C113" s="121"/>
      <c r="D113" s="121"/>
      <c r="E113" s="122"/>
      <c r="F113" s="121"/>
      <c r="G113" s="120"/>
      <c r="H113" s="120"/>
      <c r="I113" s="110"/>
      <c r="J113" s="119"/>
      <c r="K113" s="118"/>
      <c r="L113" s="119"/>
      <c r="M113" s="118"/>
      <c r="N113" s="107"/>
    </row>
    <row r="114" spans="1:14" s="106" customFormat="1" ht="46.15" customHeight="1" x14ac:dyDescent="0.2">
      <c r="A114" s="116"/>
      <c r="B114" s="121"/>
      <c r="C114" s="121"/>
      <c r="D114" s="121"/>
      <c r="E114" s="122"/>
      <c r="F114" s="121"/>
      <c r="G114" s="120"/>
      <c r="H114" s="120"/>
      <c r="I114" s="110"/>
      <c r="J114" s="119"/>
      <c r="K114" s="118"/>
      <c r="L114" s="119"/>
      <c r="M114" s="118"/>
      <c r="N114" s="107"/>
    </row>
    <row r="115" spans="1:14" s="123" customFormat="1" ht="46.15" customHeight="1" x14ac:dyDescent="0.2">
      <c r="A115" s="116"/>
      <c r="B115" s="121"/>
      <c r="C115" s="121"/>
      <c r="D115" s="121"/>
      <c r="E115" s="122"/>
      <c r="F115" s="121"/>
      <c r="G115" s="121"/>
      <c r="H115" s="120"/>
      <c r="I115" s="110"/>
      <c r="J115" s="119"/>
      <c r="K115" s="118"/>
      <c r="L115" s="119"/>
      <c r="M115" s="118"/>
      <c r="N115" s="107"/>
    </row>
    <row r="116" spans="1:14" s="106" customFormat="1" ht="46.15" customHeight="1" x14ac:dyDescent="0.2">
      <c r="A116" s="116"/>
      <c r="B116" s="121"/>
      <c r="C116" s="121"/>
      <c r="D116" s="121"/>
      <c r="E116" s="122"/>
      <c r="F116" s="121"/>
      <c r="G116" s="120"/>
      <c r="H116" s="120"/>
      <c r="I116" s="110"/>
      <c r="J116" s="118"/>
      <c r="K116" s="118"/>
      <c r="L116" s="118"/>
      <c r="M116" s="118"/>
      <c r="N116" s="107"/>
    </row>
    <row r="117" spans="1:14" s="123" customFormat="1" ht="46.15" customHeight="1" x14ac:dyDescent="0.2">
      <c r="A117" s="116"/>
      <c r="B117" s="121"/>
      <c r="C117" s="121"/>
      <c r="D117" s="121"/>
      <c r="E117" s="122"/>
      <c r="F117" s="121"/>
      <c r="G117" s="120"/>
      <c r="H117" s="120"/>
      <c r="I117" s="110"/>
      <c r="J117" s="119"/>
      <c r="K117" s="118"/>
      <c r="L117" s="119"/>
      <c r="M117" s="118"/>
      <c r="N117" s="107"/>
    </row>
    <row r="118" spans="1:14" s="123" customFormat="1" ht="46.15" customHeight="1" x14ac:dyDescent="0.2">
      <c r="A118" s="116"/>
      <c r="B118" s="121"/>
      <c r="C118" s="121"/>
      <c r="D118" s="121"/>
      <c r="E118" s="122"/>
      <c r="F118" s="121"/>
      <c r="G118" s="120"/>
      <c r="H118" s="120"/>
      <c r="I118" s="110"/>
      <c r="J118" s="118"/>
      <c r="K118" s="118"/>
      <c r="L118" s="118"/>
      <c r="M118" s="118"/>
      <c r="N118" s="107"/>
    </row>
    <row r="119" spans="1:14" s="106" customFormat="1" ht="46.15" customHeight="1" x14ac:dyDescent="0.2">
      <c r="A119" s="116"/>
      <c r="B119" s="121"/>
      <c r="C119" s="121"/>
      <c r="D119" s="121"/>
      <c r="E119" s="122"/>
      <c r="F119" s="121"/>
      <c r="G119" s="120"/>
      <c r="H119" s="120"/>
      <c r="I119" s="110"/>
      <c r="J119" s="118"/>
      <c r="K119" s="118"/>
      <c r="L119" s="118"/>
      <c r="M119" s="118"/>
      <c r="N119" s="107"/>
    </row>
    <row r="120" spans="1:14" s="123" customFormat="1" ht="46.15" customHeight="1" x14ac:dyDescent="0.2">
      <c r="A120" s="116"/>
      <c r="B120" s="121"/>
      <c r="C120" s="121"/>
      <c r="D120" s="121"/>
      <c r="E120" s="122"/>
      <c r="F120" s="121"/>
      <c r="G120" s="120"/>
      <c r="H120" s="120"/>
      <c r="I120" s="110"/>
      <c r="J120" s="119"/>
      <c r="K120" s="118"/>
      <c r="L120" s="119"/>
      <c r="M120" s="118"/>
      <c r="N120" s="107"/>
    </row>
    <row r="121" spans="1:14" s="106" customFormat="1" ht="46.15" customHeight="1" x14ac:dyDescent="0.2">
      <c r="A121" s="116"/>
      <c r="B121" s="121"/>
      <c r="C121" s="121"/>
      <c r="D121" s="121"/>
      <c r="E121" s="122"/>
      <c r="F121" s="121"/>
      <c r="G121" s="120"/>
      <c r="H121" s="120"/>
      <c r="I121" s="110"/>
      <c r="J121" s="118"/>
      <c r="K121" s="118"/>
      <c r="L121" s="118"/>
      <c r="M121" s="118"/>
      <c r="N121" s="107"/>
    </row>
    <row r="122" spans="1:14" s="106" customFormat="1" ht="46.15" customHeight="1" x14ac:dyDescent="0.2">
      <c r="A122" s="116"/>
      <c r="B122" s="121"/>
      <c r="C122" s="121"/>
      <c r="D122" s="121"/>
      <c r="E122" s="122"/>
      <c r="F122" s="121"/>
      <c r="G122" s="120"/>
      <c r="H122" s="120"/>
      <c r="I122" s="110"/>
      <c r="J122" s="119"/>
      <c r="K122" s="118"/>
      <c r="L122" s="119"/>
      <c r="M122" s="118"/>
      <c r="N122" s="107"/>
    </row>
    <row r="123" spans="1:14" s="106" customFormat="1" ht="46.15" customHeight="1" x14ac:dyDescent="0.2">
      <c r="A123" s="116"/>
      <c r="B123" s="121"/>
      <c r="C123" s="121"/>
      <c r="D123" s="121"/>
      <c r="E123" s="122"/>
      <c r="F123" s="121"/>
      <c r="G123" s="120"/>
      <c r="H123" s="120"/>
      <c r="I123" s="110"/>
      <c r="J123" s="119"/>
      <c r="K123" s="118"/>
      <c r="L123" s="119"/>
      <c r="M123" s="118"/>
      <c r="N123" s="107"/>
    </row>
    <row r="124" spans="1:14" s="106" customFormat="1" ht="46.15" customHeight="1" x14ac:dyDescent="0.2">
      <c r="A124" s="116"/>
      <c r="B124" s="121"/>
      <c r="C124" s="121"/>
      <c r="D124" s="121"/>
      <c r="E124" s="122"/>
      <c r="F124" s="121"/>
      <c r="G124" s="120"/>
      <c r="H124" s="120"/>
      <c r="I124" s="110"/>
      <c r="J124" s="119"/>
      <c r="K124" s="118"/>
      <c r="L124" s="119"/>
      <c r="M124" s="118"/>
      <c r="N124" s="107"/>
    </row>
    <row r="125" spans="1:14" s="106" customFormat="1" ht="46.15" customHeight="1" x14ac:dyDescent="0.2">
      <c r="A125" s="116"/>
      <c r="B125" s="121"/>
      <c r="C125" s="121"/>
      <c r="D125" s="121"/>
      <c r="E125" s="122"/>
      <c r="F125" s="121"/>
      <c r="G125" s="120"/>
      <c r="H125" s="120"/>
      <c r="I125" s="110"/>
      <c r="J125" s="119"/>
      <c r="K125" s="118"/>
      <c r="L125" s="119"/>
      <c r="M125" s="118"/>
      <c r="N125" s="107"/>
    </row>
    <row r="126" spans="1:14" s="106" customFormat="1" ht="46.15" customHeight="1" x14ac:dyDescent="0.2">
      <c r="A126" s="116"/>
      <c r="B126" s="121"/>
      <c r="C126" s="121"/>
      <c r="D126" s="121"/>
      <c r="E126" s="122"/>
      <c r="F126" s="121"/>
      <c r="G126" s="120"/>
      <c r="H126" s="120"/>
      <c r="I126" s="110"/>
      <c r="J126" s="119"/>
      <c r="K126" s="118"/>
      <c r="L126" s="119"/>
      <c r="M126" s="118"/>
      <c r="N126" s="107"/>
    </row>
    <row r="127" spans="1:14" s="106" customFormat="1" ht="46.15" customHeight="1" x14ac:dyDescent="0.2">
      <c r="A127" s="116"/>
      <c r="B127" s="121"/>
      <c r="C127" s="121"/>
      <c r="D127" s="121"/>
      <c r="E127" s="122"/>
      <c r="F127" s="121"/>
      <c r="G127" s="120"/>
      <c r="H127" s="120"/>
      <c r="I127" s="110"/>
      <c r="J127" s="119"/>
      <c r="K127" s="118"/>
      <c r="L127" s="119"/>
      <c r="M127" s="118"/>
      <c r="N127" s="107"/>
    </row>
    <row r="128" spans="1:14" s="106" customFormat="1" ht="46.15" customHeight="1" x14ac:dyDescent="0.2">
      <c r="A128" s="115"/>
      <c r="B128" s="116"/>
      <c r="C128" s="116"/>
      <c r="D128" s="116"/>
      <c r="E128" s="117"/>
      <c r="F128" s="116"/>
      <c r="G128" s="115"/>
      <c r="H128" s="115"/>
      <c r="I128" s="110"/>
      <c r="J128" s="119"/>
      <c r="K128" s="118"/>
      <c r="L128" s="119"/>
      <c r="M128" s="118"/>
      <c r="N128" s="107"/>
    </row>
    <row r="129" spans="1:14" s="106" customFormat="1" ht="46.15" customHeight="1" x14ac:dyDescent="0.2">
      <c r="A129" s="115"/>
      <c r="B129" s="116"/>
      <c r="C129" s="116"/>
      <c r="D129" s="116"/>
      <c r="E129" s="117"/>
      <c r="F129" s="116"/>
      <c r="G129" s="115"/>
      <c r="H129" s="115"/>
      <c r="I129" s="110"/>
      <c r="J129" s="119"/>
      <c r="K129" s="118"/>
      <c r="L129" s="119"/>
      <c r="M129" s="118"/>
      <c r="N129" s="107"/>
    </row>
    <row r="130" spans="1:14" s="106" customFormat="1" ht="46.15" customHeight="1" x14ac:dyDescent="0.2">
      <c r="A130" s="115"/>
      <c r="B130" s="116"/>
      <c r="C130" s="116"/>
      <c r="D130" s="116"/>
      <c r="E130" s="117"/>
      <c r="F130" s="116"/>
      <c r="G130" s="115"/>
      <c r="H130" s="115"/>
      <c r="I130" s="110"/>
      <c r="J130" s="119"/>
      <c r="K130" s="118"/>
      <c r="L130" s="119"/>
      <c r="M130" s="118"/>
      <c r="N130" s="107"/>
    </row>
    <row r="131" spans="1:14" s="106" customFormat="1" ht="46.15" customHeight="1" x14ac:dyDescent="0.2">
      <c r="A131" s="115"/>
      <c r="B131" s="116"/>
      <c r="C131" s="116"/>
      <c r="D131" s="116"/>
      <c r="E131" s="117"/>
      <c r="F131" s="116"/>
      <c r="G131" s="115"/>
      <c r="H131" s="115"/>
      <c r="I131" s="110"/>
      <c r="J131" s="119"/>
      <c r="K131" s="118"/>
      <c r="L131" s="119"/>
      <c r="M131" s="118"/>
      <c r="N131" s="107"/>
    </row>
    <row r="132" spans="1:14" s="106" customFormat="1" ht="46.15" customHeight="1" x14ac:dyDescent="0.2">
      <c r="A132" s="115"/>
      <c r="B132" s="116"/>
      <c r="C132" s="116"/>
      <c r="D132" s="116"/>
      <c r="E132" s="117"/>
      <c r="F132" s="116"/>
      <c r="G132" s="115"/>
      <c r="H132" s="115"/>
      <c r="I132" s="110"/>
      <c r="J132" s="119"/>
      <c r="K132" s="118"/>
      <c r="L132" s="119"/>
      <c r="M132" s="118"/>
      <c r="N132" s="107"/>
    </row>
    <row r="133" spans="1:14" s="106" customFormat="1" ht="46.15" customHeight="1" x14ac:dyDescent="0.2">
      <c r="A133" s="115"/>
      <c r="B133" s="116"/>
      <c r="C133" s="116"/>
      <c r="D133" s="116"/>
      <c r="E133" s="117"/>
      <c r="F133" s="116"/>
      <c r="G133" s="115"/>
      <c r="H133" s="115"/>
      <c r="I133" s="110"/>
      <c r="J133" s="119"/>
      <c r="K133" s="118"/>
      <c r="L133" s="119"/>
      <c r="M133" s="118"/>
      <c r="N133" s="107"/>
    </row>
    <row r="134" spans="1:14" s="106" customFormat="1" ht="46.15" customHeight="1" x14ac:dyDescent="0.2">
      <c r="A134" s="115"/>
      <c r="B134" s="116"/>
      <c r="C134" s="116"/>
      <c r="D134" s="116"/>
      <c r="E134" s="117"/>
      <c r="F134" s="116"/>
      <c r="G134" s="115"/>
      <c r="H134" s="115"/>
      <c r="I134" s="110"/>
      <c r="J134" s="119"/>
      <c r="K134" s="118"/>
      <c r="L134" s="119"/>
      <c r="M134" s="118"/>
      <c r="N134" s="107"/>
    </row>
    <row r="135" spans="1:14" s="106" customFormat="1" ht="46.15" customHeight="1" x14ac:dyDescent="0.2">
      <c r="A135" s="115"/>
      <c r="B135" s="116"/>
      <c r="C135" s="116"/>
      <c r="D135" s="116"/>
      <c r="E135" s="117"/>
      <c r="F135" s="116"/>
      <c r="G135" s="115"/>
      <c r="H135" s="115"/>
      <c r="I135" s="110"/>
      <c r="J135" s="119"/>
      <c r="K135" s="118"/>
      <c r="L135" s="119"/>
      <c r="M135" s="118"/>
      <c r="N135" s="107"/>
    </row>
    <row r="136" spans="1:14" ht="46.15" customHeight="1" x14ac:dyDescent="0.2">
      <c r="A136" s="115"/>
      <c r="B136" s="116"/>
      <c r="C136" s="116"/>
      <c r="D136" s="116"/>
      <c r="E136" s="117"/>
      <c r="F136" s="116"/>
      <c r="G136" s="115"/>
      <c r="H136" s="115"/>
      <c r="J136" s="119"/>
      <c r="K136" s="118"/>
      <c r="L136" s="119"/>
      <c r="M136" s="118"/>
    </row>
    <row r="137" spans="1:14" ht="46.15" customHeight="1" x14ac:dyDescent="0.2">
      <c r="A137" s="115"/>
      <c r="B137" s="116"/>
      <c r="C137" s="116"/>
      <c r="D137" s="116"/>
      <c r="E137" s="117"/>
      <c r="F137" s="116"/>
      <c r="G137" s="115"/>
      <c r="H137" s="115"/>
    </row>
    <row r="138" spans="1:14" ht="46.15" customHeight="1" x14ac:dyDescent="0.2">
      <c r="A138" s="115"/>
      <c r="B138" s="116"/>
      <c r="C138" s="116"/>
      <c r="D138" s="116"/>
      <c r="E138" s="117"/>
      <c r="F138" s="116"/>
      <c r="G138" s="115"/>
      <c r="H138" s="115"/>
    </row>
    <row r="139" spans="1:14" ht="46.15" customHeight="1" x14ac:dyDescent="0.2">
      <c r="A139" s="115"/>
      <c r="B139" s="116"/>
      <c r="C139" s="116"/>
      <c r="D139" s="116"/>
      <c r="E139" s="117"/>
      <c r="F139" s="116"/>
      <c r="G139" s="115"/>
      <c r="H139" s="115"/>
    </row>
    <row r="140" spans="1:14" ht="46.15" customHeight="1" x14ac:dyDescent="0.2">
      <c r="A140" s="115"/>
      <c r="B140" s="116"/>
      <c r="C140" s="116"/>
      <c r="D140" s="116"/>
      <c r="E140" s="117"/>
      <c r="F140" s="116"/>
      <c r="G140" s="115"/>
      <c r="H140" s="115"/>
    </row>
    <row r="141" spans="1:14" ht="46.15" customHeight="1" x14ac:dyDescent="0.2">
      <c r="A141" s="115"/>
      <c r="B141" s="116"/>
      <c r="C141" s="116"/>
      <c r="D141" s="116"/>
      <c r="E141" s="117"/>
      <c r="F141" s="116"/>
      <c r="G141" s="115"/>
      <c r="H141" s="115"/>
    </row>
    <row r="142" spans="1:14" ht="46.15" customHeight="1" x14ac:dyDescent="0.2">
      <c r="A142" s="107"/>
      <c r="B142" s="107"/>
      <c r="C142" s="107"/>
      <c r="D142" s="107"/>
      <c r="I142" s="114"/>
    </row>
    <row r="143" spans="1:14" ht="46.15" customHeight="1" x14ac:dyDescent="0.2">
      <c r="A143" s="107"/>
      <c r="B143" s="107"/>
      <c r="C143" s="107"/>
      <c r="D143" s="107"/>
      <c r="I143" s="114"/>
    </row>
    <row r="144" spans="1:14" ht="46.15" customHeight="1" x14ac:dyDescent="0.2">
      <c r="A144" s="107"/>
      <c r="B144" s="107"/>
      <c r="C144" s="107"/>
      <c r="D144" s="107"/>
      <c r="I144" s="114"/>
    </row>
    <row r="145" spans="1:9" ht="46.15" customHeight="1" x14ac:dyDescent="0.2">
      <c r="A145" s="107"/>
      <c r="B145" s="107"/>
      <c r="C145" s="107"/>
      <c r="D145" s="107"/>
      <c r="I145" s="114"/>
    </row>
    <row r="146" spans="1:9" ht="46.15" customHeight="1" x14ac:dyDescent="0.2">
      <c r="A146" s="107"/>
      <c r="B146" s="107"/>
      <c r="C146" s="107"/>
      <c r="D146" s="107"/>
      <c r="I146" s="114"/>
    </row>
    <row r="147" spans="1:9" ht="46.15" customHeight="1" x14ac:dyDescent="0.2">
      <c r="A147" s="107"/>
      <c r="B147" s="107"/>
      <c r="C147" s="107"/>
      <c r="D147" s="107"/>
      <c r="I147" s="114"/>
    </row>
    <row r="148" spans="1:9" ht="46.15" customHeight="1" x14ac:dyDescent="0.2">
      <c r="A148" s="107"/>
      <c r="B148" s="107"/>
      <c r="C148" s="107"/>
      <c r="D148" s="107"/>
      <c r="I148" s="114"/>
    </row>
    <row r="149" spans="1:9" ht="46.15" customHeight="1" x14ac:dyDescent="0.2">
      <c r="A149" s="107"/>
      <c r="B149" s="107"/>
      <c r="C149" s="107"/>
      <c r="D149" s="107"/>
      <c r="I149" s="114"/>
    </row>
    <row r="150" spans="1:9" ht="46.15" customHeight="1" x14ac:dyDescent="0.2">
      <c r="A150" s="107"/>
      <c r="B150" s="107"/>
      <c r="C150" s="107"/>
      <c r="D150" s="107"/>
      <c r="I150" s="114"/>
    </row>
    <row r="151" spans="1:9" ht="46.15" customHeight="1" x14ac:dyDescent="0.2">
      <c r="A151" s="107"/>
      <c r="B151" s="107"/>
      <c r="C151" s="107"/>
      <c r="D151" s="107"/>
      <c r="I151" s="114"/>
    </row>
    <row r="152" spans="1:9" ht="46.15" customHeight="1" x14ac:dyDescent="0.2">
      <c r="B152" s="111"/>
      <c r="C152" s="111"/>
      <c r="D152" s="111"/>
      <c r="I152" s="114"/>
    </row>
    <row r="153" spans="1:9" ht="46.15" customHeight="1" x14ac:dyDescent="0.2">
      <c r="B153" s="111"/>
      <c r="C153" s="111"/>
      <c r="D153" s="111"/>
      <c r="I153" s="114"/>
    </row>
    <row r="154" spans="1:9" ht="46.15" customHeight="1" x14ac:dyDescent="0.2">
      <c r="B154" s="111"/>
      <c r="C154" s="111"/>
      <c r="D154" s="111"/>
      <c r="I154" s="114"/>
    </row>
    <row r="155" spans="1:9" ht="46.15" customHeight="1" x14ac:dyDescent="0.2">
      <c r="B155" s="111"/>
      <c r="C155" s="111"/>
      <c r="D155" s="111"/>
      <c r="I155" s="114"/>
    </row>
    <row r="156" spans="1:9" ht="46.15" customHeight="1" x14ac:dyDescent="0.2">
      <c r="B156" s="111"/>
      <c r="C156" s="111"/>
      <c r="D156" s="111"/>
      <c r="I156" s="114"/>
    </row>
    <row r="157" spans="1:9" ht="46.15" customHeight="1" x14ac:dyDescent="0.2">
      <c r="B157" s="111"/>
      <c r="C157" s="111"/>
      <c r="D157" s="111"/>
      <c r="I157" s="114"/>
    </row>
    <row r="158" spans="1:9" ht="46.15" customHeight="1" x14ac:dyDescent="0.2">
      <c r="B158" s="111"/>
      <c r="C158" s="111"/>
      <c r="D158" s="111"/>
      <c r="I158" s="114"/>
    </row>
    <row r="159" spans="1:9" ht="46.15" customHeight="1" x14ac:dyDescent="0.2">
      <c r="B159" s="111"/>
      <c r="C159" s="111"/>
      <c r="D159" s="111"/>
      <c r="I159" s="114"/>
    </row>
    <row r="160" spans="1:9" ht="46.15" customHeight="1" x14ac:dyDescent="0.2">
      <c r="B160" s="111"/>
      <c r="C160" s="111"/>
      <c r="D160" s="111"/>
      <c r="I160" s="114"/>
    </row>
    <row r="161" spans="2:9" ht="46.15" customHeight="1" x14ac:dyDescent="0.2">
      <c r="B161" s="111"/>
      <c r="C161" s="111"/>
      <c r="D161" s="111"/>
      <c r="I161" s="114"/>
    </row>
    <row r="162" spans="2:9" ht="46.15" customHeight="1" x14ac:dyDescent="0.2">
      <c r="B162" s="111"/>
      <c r="C162" s="111"/>
      <c r="D162" s="111"/>
      <c r="I162" s="114"/>
    </row>
    <row r="163" spans="2:9" ht="46.15" customHeight="1" x14ac:dyDescent="0.2">
      <c r="B163" s="111"/>
      <c r="C163" s="111"/>
      <c r="D163" s="111"/>
      <c r="I163" s="114"/>
    </row>
    <row r="164" spans="2:9" ht="46.15" customHeight="1" x14ac:dyDescent="0.2">
      <c r="B164" s="111"/>
      <c r="C164" s="111"/>
      <c r="D164" s="111"/>
      <c r="I164" s="114"/>
    </row>
    <row r="165" spans="2:9" ht="46.15" customHeight="1" x14ac:dyDescent="0.2">
      <c r="B165" s="111"/>
      <c r="C165" s="111"/>
      <c r="D165" s="111"/>
      <c r="I165" s="114"/>
    </row>
    <row r="166" spans="2:9" ht="46.15" customHeight="1" x14ac:dyDescent="0.2">
      <c r="B166" s="111"/>
      <c r="C166" s="111"/>
      <c r="D166" s="111"/>
      <c r="I166" s="114"/>
    </row>
    <row r="167" spans="2:9" ht="46.15" customHeight="1" x14ac:dyDescent="0.2">
      <c r="B167" s="111"/>
      <c r="C167" s="111"/>
      <c r="D167" s="111"/>
      <c r="I167" s="114"/>
    </row>
    <row r="168" spans="2:9" ht="46.15" customHeight="1" x14ac:dyDescent="0.2">
      <c r="B168" s="111"/>
      <c r="C168" s="111"/>
      <c r="D168" s="111"/>
      <c r="I168" s="114"/>
    </row>
    <row r="169" spans="2:9" ht="46.15" customHeight="1" x14ac:dyDescent="0.2">
      <c r="B169" s="111"/>
      <c r="C169" s="111"/>
      <c r="D169" s="111"/>
      <c r="I169" s="114"/>
    </row>
    <row r="170" spans="2:9" ht="46.15" customHeight="1" x14ac:dyDescent="0.2">
      <c r="B170" s="111"/>
      <c r="C170" s="111"/>
      <c r="D170" s="111"/>
      <c r="I170" s="114"/>
    </row>
    <row r="171" spans="2:9" ht="46.15" customHeight="1" x14ac:dyDescent="0.2">
      <c r="B171" s="111"/>
      <c r="C171" s="111"/>
      <c r="D171" s="111"/>
      <c r="I171" s="114"/>
    </row>
    <row r="172" spans="2:9" ht="46.15" customHeight="1" x14ac:dyDescent="0.2">
      <c r="B172" s="111"/>
      <c r="C172" s="111"/>
      <c r="D172" s="111"/>
      <c r="I172" s="114"/>
    </row>
    <row r="173" spans="2:9" ht="46.15" customHeight="1" x14ac:dyDescent="0.2">
      <c r="B173" s="111"/>
      <c r="C173" s="111"/>
      <c r="D173" s="111"/>
      <c r="I173" s="114"/>
    </row>
    <row r="174" spans="2:9" ht="46.15" customHeight="1" x14ac:dyDescent="0.2">
      <c r="B174" s="111"/>
      <c r="C174" s="111"/>
      <c r="D174" s="111"/>
      <c r="I174" s="114"/>
    </row>
    <row r="175" spans="2:9" ht="46.15" customHeight="1" x14ac:dyDescent="0.2">
      <c r="B175" s="111"/>
      <c r="C175" s="111"/>
      <c r="D175" s="111"/>
      <c r="I175" s="114"/>
    </row>
    <row r="176" spans="2:9" ht="46.15" customHeight="1" x14ac:dyDescent="0.2">
      <c r="B176" s="111"/>
      <c r="C176" s="111"/>
      <c r="D176" s="111"/>
      <c r="I176" s="114"/>
    </row>
    <row r="177" spans="2:9" ht="46.15" customHeight="1" x14ac:dyDescent="0.2">
      <c r="B177" s="111"/>
      <c r="C177" s="111"/>
      <c r="D177" s="111"/>
      <c r="I177" s="114"/>
    </row>
    <row r="178" spans="2:9" ht="46.15" customHeight="1" x14ac:dyDescent="0.2">
      <c r="B178" s="111"/>
      <c r="C178" s="111"/>
      <c r="D178" s="111"/>
      <c r="I178" s="114"/>
    </row>
    <row r="179" spans="2:9" ht="46.15" customHeight="1" x14ac:dyDescent="0.2">
      <c r="B179" s="111"/>
      <c r="C179" s="111"/>
      <c r="D179" s="111"/>
      <c r="I179" s="114"/>
    </row>
    <row r="180" spans="2:9" ht="46.15" customHeight="1" x14ac:dyDescent="0.2">
      <c r="B180" s="111"/>
      <c r="C180" s="111"/>
      <c r="D180" s="111"/>
      <c r="I180" s="114"/>
    </row>
    <row r="181" spans="2:9" ht="46.15" customHeight="1" x14ac:dyDescent="0.2">
      <c r="B181" s="111"/>
      <c r="C181" s="111"/>
      <c r="D181" s="111"/>
      <c r="I181" s="114"/>
    </row>
    <row r="182" spans="2:9" ht="46.15" customHeight="1" x14ac:dyDescent="0.2">
      <c r="B182" s="111"/>
      <c r="C182" s="111"/>
      <c r="D182" s="111"/>
      <c r="I182" s="114"/>
    </row>
    <row r="183" spans="2:9" ht="46.15" customHeight="1" x14ac:dyDescent="0.2">
      <c r="B183" s="111"/>
      <c r="C183" s="111"/>
      <c r="D183" s="111"/>
      <c r="I183" s="114"/>
    </row>
    <row r="184" spans="2:9" ht="46.15" customHeight="1" x14ac:dyDescent="0.2">
      <c r="B184" s="111"/>
      <c r="C184" s="111"/>
      <c r="D184" s="111"/>
      <c r="I184" s="114"/>
    </row>
    <row r="185" spans="2:9" ht="46.15" customHeight="1" x14ac:dyDescent="0.2">
      <c r="B185" s="111"/>
      <c r="C185" s="111"/>
      <c r="D185" s="111"/>
      <c r="I185" s="114"/>
    </row>
    <row r="186" spans="2:9" ht="46.15" customHeight="1" x14ac:dyDescent="0.2">
      <c r="B186" s="111"/>
      <c r="C186" s="111"/>
      <c r="D186" s="111"/>
      <c r="I186" s="114"/>
    </row>
    <row r="187" spans="2:9" ht="46.15" customHeight="1" x14ac:dyDescent="0.2">
      <c r="B187" s="111"/>
      <c r="C187" s="111"/>
      <c r="D187" s="111"/>
      <c r="I187" s="114"/>
    </row>
    <row r="188" spans="2:9" ht="46.15" customHeight="1" x14ac:dyDescent="0.2">
      <c r="B188" s="111"/>
      <c r="C188" s="111"/>
      <c r="D188" s="111"/>
      <c r="I188" s="114"/>
    </row>
    <row r="189" spans="2:9" ht="46.15" customHeight="1" x14ac:dyDescent="0.2">
      <c r="B189" s="111"/>
      <c r="C189" s="111"/>
      <c r="D189" s="111"/>
      <c r="I189" s="114"/>
    </row>
    <row r="190" spans="2:9" ht="46.15" customHeight="1" x14ac:dyDescent="0.2">
      <c r="B190" s="111"/>
      <c r="C190" s="111"/>
      <c r="D190" s="111"/>
      <c r="I190" s="114"/>
    </row>
    <row r="191" spans="2:9" ht="46.15" customHeight="1" x14ac:dyDescent="0.2">
      <c r="B191" s="111"/>
      <c r="C191" s="111"/>
      <c r="D191" s="111"/>
      <c r="I191" s="114"/>
    </row>
    <row r="192" spans="2:9" ht="46.15" customHeight="1" x14ac:dyDescent="0.2">
      <c r="B192" s="111"/>
      <c r="C192" s="111"/>
      <c r="D192" s="111"/>
      <c r="I192" s="114"/>
    </row>
    <row r="193" spans="2:9" ht="46.15" customHeight="1" x14ac:dyDescent="0.2">
      <c r="B193" s="111"/>
      <c r="C193" s="111"/>
      <c r="D193" s="111"/>
      <c r="I193" s="114"/>
    </row>
    <row r="194" spans="2:9" ht="46.15" customHeight="1" x14ac:dyDescent="0.2">
      <c r="B194" s="111"/>
      <c r="C194" s="111"/>
      <c r="D194" s="111"/>
      <c r="I194" s="114"/>
    </row>
    <row r="195" spans="2:9" ht="46.15" customHeight="1" x14ac:dyDescent="0.2">
      <c r="B195" s="111"/>
      <c r="C195" s="111"/>
      <c r="D195" s="111"/>
      <c r="I195" s="114"/>
    </row>
    <row r="196" spans="2:9" ht="46.15" customHeight="1" x14ac:dyDescent="0.2">
      <c r="B196" s="111"/>
      <c r="C196" s="111"/>
      <c r="D196" s="111"/>
      <c r="I196" s="114"/>
    </row>
    <row r="197" spans="2:9" ht="46.15" customHeight="1" x14ac:dyDescent="0.2">
      <c r="B197" s="111"/>
      <c r="C197" s="111"/>
      <c r="D197" s="111"/>
      <c r="I197" s="114"/>
    </row>
    <row r="198" spans="2:9" ht="46.15" customHeight="1" x14ac:dyDescent="0.2">
      <c r="B198" s="111"/>
      <c r="C198" s="111"/>
      <c r="D198" s="111"/>
      <c r="I198" s="114"/>
    </row>
    <row r="199" spans="2:9" ht="46.15" customHeight="1" x14ac:dyDescent="0.2">
      <c r="B199" s="111"/>
      <c r="C199" s="111"/>
      <c r="D199" s="111"/>
      <c r="I199" s="114"/>
    </row>
    <row r="200" spans="2:9" ht="46.15" customHeight="1" x14ac:dyDescent="0.2">
      <c r="B200" s="111"/>
      <c r="C200" s="111"/>
      <c r="D200" s="111"/>
      <c r="I200" s="114"/>
    </row>
    <row r="201" spans="2:9" ht="46.15" customHeight="1" x14ac:dyDescent="0.2">
      <c r="B201" s="111"/>
      <c r="C201" s="111"/>
      <c r="D201" s="111"/>
      <c r="I201" s="114"/>
    </row>
    <row r="202" spans="2:9" ht="46.15" customHeight="1" x14ac:dyDescent="0.2">
      <c r="B202" s="111"/>
      <c r="C202" s="111"/>
      <c r="D202" s="111"/>
      <c r="I202" s="114"/>
    </row>
    <row r="203" spans="2:9" ht="46.15" customHeight="1" x14ac:dyDescent="0.2">
      <c r="B203" s="111"/>
      <c r="C203" s="111"/>
      <c r="D203" s="111"/>
      <c r="I203" s="114"/>
    </row>
    <row r="204" spans="2:9" ht="46.15" customHeight="1" x14ac:dyDescent="0.2">
      <c r="B204" s="111"/>
      <c r="C204" s="111"/>
      <c r="D204" s="111"/>
      <c r="I204" s="114"/>
    </row>
    <row r="205" spans="2:9" ht="46.15" customHeight="1" x14ac:dyDescent="0.2">
      <c r="B205" s="111"/>
      <c r="C205" s="111"/>
      <c r="D205" s="111"/>
      <c r="I205" s="114"/>
    </row>
    <row r="206" spans="2:9" ht="46.15" customHeight="1" x14ac:dyDescent="0.2">
      <c r="B206" s="111"/>
      <c r="C206" s="111"/>
      <c r="D206" s="111"/>
      <c r="I206" s="114"/>
    </row>
    <row r="207" spans="2:9" ht="46.15" customHeight="1" x14ac:dyDescent="0.2">
      <c r="B207" s="111"/>
      <c r="C207" s="111"/>
      <c r="D207" s="111"/>
      <c r="I207" s="114"/>
    </row>
    <row r="208" spans="2:9" ht="46.15" customHeight="1" x14ac:dyDescent="0.2">
      <c r="B208" s="111"/>
      <c r="C208" s="111"/>
      <c r="D208" s="111"/>
      <c r="I208" s="114"/>
    </row>
    <row r="209" spans="2:9" ht="46.15" customHeight="1" x14ac:dyDescent="0.2">
      <c r="B209" s="111"/>
      <c r="C209" s="111"/>
      <c r="D209" s="111"/>
      <c r="I209" s="114"/>
    </row>
    <row r="210" spans="2:9" ht="46.15" customHeight="1" x14ac:dyDescent="0.2">
      <c r="B210" s="111"/>
      <c r="C210" s="111"/>
      <c r="D210" s="111"/>
      <c r="I210" s="114"/>
    </row>
    <row r="211" spans="2:9" ht="46.15" customHeight="1" x14ac:dyDescent="0.2">
      <c r="B211" s="111"/>
      <c r="C211" s="111"/>
      <c r="D211" s="111"/>
      <c r="I211" s="114"/>
    </row>
    <row r="212" spans="2:9" ht="46.15" customHeight="1" x14ac:dyDescent="0.2">
      <c r="B212" s="111"/>
      <c r="C212" s="111"/>
      <c r="D212" s="111"/>
      <c r="I212" s="114"/>
    </row>
    <row r="213" spans="2:9" ht="46.15" customHeight="1" x14ac:dyDescent="0.2">
      <c r="B213" s="111"/>
      <c r="C213" s="111"/>
      <c r="D213" s="111"/>
      <c r="I213" s="114"/>
    </row>
    <row r="214" spans="2:9" ht="46.15" customHeight="1" x14ac:dyDescent="0.2">
      <c r="B214" s="111"/>
      <c r="C214" s="111"/>
      <c r="D214" s="111"/>
      <c r="I214" s="114"/>
    </row>
    <row r="215" spans="2:9" ht="46.15" customHeight="1" x14ac:dyDescent="0.2">
      <c r="B215" s="111"/>
      <c r="C215" s="111"/>
      <c r="D215" s="111"/>
      <c r="I215" s="114"/>
    </row>
    <row r="216" spans="2:9" ht="46.15" customHeight="1" x14ac:dyDescent="0.2">
      <c r="B216" s="111"/>
      <c r="C216" s="111"/>
      <c r="D216" s="111"/>
      <c r="I216" s="114"/>
    </row>
    <row r="217" spans="2:9" ht="46.15" customHeight="1" x14ac:dyDescent="0.2">
      <c r="B217" s="111"/>
      <c r="C217" s="111"/>
      <c r="D217" s="111"/>
      <c r="I217" s="114"/>
    </row>
    <row r="218" spans="2:9" ht="46.15" customHeight="1" x14ac:dyDescent="0.2">
      <c r="B218" s="111"/>
      <c r="C218" s="111"/>
      <c r="D218" s="111"/>
      <c r="I218" s="114"/>
    </row>
    <row r="219" spans="2:9" ht="46.15" customHeight="1" x14ac:dyDescent="0.2">
      <c r="B219" s="111"/>
      <c r="C219" s="111"/>
      <c r="D219" s="111"/>
      <c r="I219" s="114"/>
    </row>
    <row r="220" spans="2:9" ht="46.15" customHeight="1" x14ac:dyDescent="0.2">
      <c r="B220" s="111"/>
      <c r="C220" s="111"/>
      <c r="D220" s="111"/>
      <c r="I220" s="114"/>
    </row>
    <row r="221" spans="2:9" ht="46.15" customHeight="1" x14ac:dyDescent="0.2">
      <c r="B221" s="111"/>
      <c r="C221" s="111"/>
      <c r="D221" s="111"/>
      <c r="I221" s="114"/>
    </row>
    <row r="222" spans="2:9" ht="46.15" customHeight="1" x14ac:dyDescent="0.2">
      <c r="B222" s="111"/>
      <c r="C222" s="111"/>
      <c r="D222" s="111"/>
      <c r="I222" s="114"/>
    </row>
    <row r="223" spans="2:9" ht="46.15" customHeight="1" x14ac:dyDescent="0.2">
      <c r="B223" s="111"/>
      <c r="C223" s="111"/>
      <c r="D223" s="111"/>
      <c r="I223" s="114"/>
    </row>
    <row r="224" spans="2:9" ht="46.15" customHeight="1" x14ac:dyDescent="0.2">
      <c r="B224" s="111"/>
      <c r="C224" s="111"/>
      <c r="D224" s="111"/>
      <c r="I224" s="114"/>
    </row>
    <row r="225" spans="2:9" ht="46.15" customHeight="1" x14ac:dyDescent="0.2">
      <c r="B225" s="111"/>
      <c r="C225" s="111"/>
      <c r="D225" s="111"/>
      <c r="I225" s="114"/>
    </row>
    <row r="226" spans="2:9" ht="46.15" customHeight="1" x14ac:dyDescent="0.2">
      <c r="B226" s="111"/>
      <c r="C226" s="111"/>
      <c r="D226" s="111"/>
      <c r="I226" s="114"/>
    </row>
    <row r="227" spans="2:9" ht="46.15" customHeight="1" x14ac:dyDescent="0.2">
      <c r="B227" s="111"/>
      <c r="C227" s="111"/>
      <c r="D227" s="111"/>
      <c r="I227" s="114"/>
    </row>
    <row r="228" spans="2:9" ht="46.15" customHeight="1" x14ac:dyDescent="0.2">
      <c r="B228" s="111"/>
      <c r="C228" s="111"/>
      <c r="D228" s="111"/>
      <c r="I228" s="114"/>
    </row>
    <row r="229" spans="2:9" ht="46.15" customHeight="1" x14ac:dyDescent="0.2">
      <c r="B229" s="111"/>
      <c r="C229" s="111"/>
      <c r="D229" s="111"/>
      <c r="I229" s="114"/>
    </row>
    <row r="230" spans="2:9" ht="46.15" customHeight="1" x14ac:dyDescent="0.2">
      <c r="B230" s="111"/>
      <c r="C230" s="111"/>
      <c r="D230" s="111"/>
      <c r="I230" s="114"/>
    </row>
    <row r="231" spans="2:9" ht="46.15" customHeight="1" x14ac:dyDescent="0.2">
      <c r="B231" s="111"/>
      <c r="C231" s="111"/>
      <c r="D231" s="111"/>
      <c r="I231" s="114"/>
    </row>
    <row r="232" spans="2:9" ht="46.15" customHeight="1" x14ac:dyDescent="0.2">
      <c r="B232" s="111"/>
      <c r="C232" s="111"/>
      <c r="D232" s="111"/>
      <c r="I232" s="114"/>
    </row>
    <row r="233" spans="2:9" ht="46.15" customHeight="1" x14ac:dyDescent="0.2">
      <c r="B233" s="111"/>
      <c r="C233" s="111"/>
      <c r="D233" s="111"/>
      <c r="I233" s="114"/>
    </row>
    <row r="234" spans="2:9" ht="46.15" customHeight="1" x14ac:dyDescent="0.2">
      <c r="B234" s="111"/>
      <c r="C234" s="111"/>
      <c r="D234" s="111"/>
      <c r="I234" s="114"/>
    </row>
    <row r="235" spans="2:9" ht="46.15" customHeight="1" x14ac:dyDescent="0.2">
      <c r="B235" s="111"/>
      <c r="C235" s="111"/>
      <c r="D235" s="111"/>
      <c r="I235" s="114"/>
    </row>
    <row r="236" spans="2:9" ht="46.15" customHeight="1" x14ac:dyDescent="0.2">
      <c r="B236" s="111"/>
      <c r="C236" s="111"/>
      <c r="D236" s="111"/>
      <c r="I236" s="114"/>
    </row>
    <row r="237" spans="2:9" ht="46.15" customHeight="1" x14ac:dyDescent="0.2">
      <c r="B237" s="111"/>
      <c r="C237" s="111"/>
      <c r="D237" s="111"/>
      <c r="I237" s="114"/>
    </row>
    <row r="238" spans="2:9" ht="46.15" customHeight="1" x14ac:dyDescent="0.2">
      <c r="B238" s="111"/>
      <c r="C238" s="111"/>
      <c r="D238" s="111"/>
      <c r="I238" s="114"/>
    </row>
    <row r="239" spans="2:9" ht="46.15" customHeight="1" x14ac:dyDescent="0.2">
      <c r="B239" s="111"/>
      <c r="C239" s="111"/>
      <c r="D239" s="111"/>
      <c r="I239" s="114"/>
    </row>
    <row r="240" spans="2:9" ht="46.15" customHeight="1" x14ac:dyDescent="0.2">
      <c r="B240" s="111"/>
      <c r="C240" s="111"/>
      <c r="D240" s="111"/>
      <c r="I240" s="114"/>
    </row>
    <row r="241" spans="2:9" ht="46.15" customHeight="1" x14ac:dyDescent="0.2">
      <c r="B241" s="111"/>
      <c r="C241" s="111"/>
      <c r="D241" s="111"/>
      <c r="I241" s="114"/>
    </row>
    <row r="242" spans="2:9" ht="46.15" customHeight="1" x14ac:dyDescent="0.2">
      <c r="B242" s="111"/>
      <c r="C242" s="111"/>
      <c r="D242" s="111"/>
      <c r="I242" s="114"/>
    </row>
    <row r="243" spans="2:9" ht="46.15" customHeight="1" x14ac:dyDescent="0.2">
      <c r="B243" s="111"/>
      <c r="C243" s="111"/>
      <c r="D243" s="111"/>
      <c r="I243" s="114"/>
    </row>
    <row r="244" spans="2:9" ht="46.15" customHeight="1" x14ac:dyDescent="0.2">
      <c r="B244" s="111"/>
      <c r="C244" s="111"/>
      <c r="D244" s="111"/>
      <c r="I244" s="114"/>
    </row>
    <row r="245" spans="2:9" ht="46.15" customHeight="1" x14ac:dyDescent="0.2">
      <c r="B245" s="111"/>
      <c r="C245" s="111"/>
      <c r="D245" s="111"/>
      <c r="I245" s="114"/>
    </row>
    <row r="246" spans="2:9" ht="46.15" customHeight="1" x14ac:dyDescent="0.2">
      <c r="B246" s="111"/>
      <c r="C246" s="111"/>
      <c r="D246" s="111"/>
      <c r="I246" s="114"/>
    </row>
    <row r="247" spans="2:9" ht="46.15" customHeight="1" x14ac:dyDescent="0.2">
      <c r="B247" s="111"/>
      <c r="C247" s="111"/>
      <c r="D247" s="111"/>
      <c r="I247" s="114"/>
    </row>
    <row r="248" spans="2:9" ht="46.15" customHeight="1" x14ac:dyDescent="0.2">
      <c r="B248" s="111"/>
      <c r="C248" s="111"/>
      <c r="D248" s="111"/>
      <c r="I248" s="114"/>
    </row>
    <row r="249" spans="2:9" ht="46.15" customHeight="1" x14ac:dyDescent="0.2">
      <c r="B249" s="111"/>
      <c r="C249" s="111"/>
      <c r="D249" s="111"/>
      <c r="I249" s="114"/>
    </row>
    <row r="250" spans="2:9" ht="46.15" customHeight="1" x14ac:dyDescent="0.2">
      <c r="B250" s="111"/>
      <c r="C250" s="111"/>
      <c r="D250" s="111"/>
      <c r="I250" s="114"/>
    </row>
    <row r="251" spans="2:9" ht="46.15" customHeight="1" x14ac:dyDescent="0.2">
      <c r="B251" s="111"/>
      <c r="C251" s="111"/>
      <c r="D251" s="111"/>
      <c r="I251" s="114"/>
    </row>
    <row r="252" spans="2:9" ht="46.15" customHeight="1" x14ac:dyDescent="0.2">
      <c r="B252" s="111"/>
      <c r="C252" s="111"/>
      <c r="D252" s="111"/>
      <c r="I252" s="114"/>
    </row>
    <row r="253" spans="2:9" ht="46.15" customHeight="1" x14ac:dyDescent="0.2">
      <c r="B253" s="111"/>
      <c r="C253" s="111"/>
      <c r="D253" s="111"/>
      <c r="I253" s="114"/>
    </row>
  </sheetData>
  <autoFilter ref="A1:N106" xr:uid="{00000000-0009-0000-0000-000000000000}">
    <sortState ref="A2:N100">
      <sortCondition ref="C1:C100"/>
    </sortState>
  </autoFilter>
  <mergeCells count="9">
    <mergeCell ref="A108:D108"/>
    <mergeCell ref="A2:N2"/>
    <mergeCell ref="A10:N10"/>
    <mergeCell ref="A23:N23"/>
    <mergeCell ref="A78:N78"/>
    <mergeCell ref="A85:N85"/>
    <mergeCell ref="A90:N90"/>
    <mergeCell ref="A96:N96"/>
    <mergeCell ref="A68:N68"/>
  </mergeCells>
  <pageMargins left="0.28999999999999998" right="0.25" top="0.91" bottom="0.51" header="0.42" footer="0.21"/>
  <pageSetup scale="59" orientation="landscape" r:id="rId1"/>
  <headerFooter>
    <oddHeader>&amp;L&amp;"Arial,Bold"Iowa Law Enforcement Academy&amp;R&amp;"Arial,Bold"Justice System Appropriations Subcommittee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CCD2D-517E-409D-951C-6B02EF6BEA89}">
  <dimension ref="A1:Q163"/>
  <sheetViews>
    <sheetView view="pageBreakPreview" zoomScaleNormal="80" zoomScaleSheetLayoutView="100" workbookViewId="0">
      <selection activeCell="N4" sqref="N4"/>
    </sheetView>
  </sheetViews>
  <sheetFormatPr defaultColWidth="9.140625" defaultRowHeight="12.75" x14ac:dyDescent="0.2"/>
  <cols>
    <col min="1" max="1" width="23.140625" style="184" customWidth="1"/>
    <col min="2" max="2" width="17.140625" style="183" customWidth="1"/>
    <col min="3" max="3" width="16" style="182" customWidth="1"/>
    <col min="4" max="4" width="29.28515625" style="182" customWidth="1"/>
    <col min="5" max="5" width="11.140625" style="181" customWidth="1"/>
    <col min="6" max="6" width="10.7109375" style="178" customWidth="1"/>
    <col min="7" max="7" width="18" style="178" bestFit="1" customWidth="1"/>
    <col min="8" max="8" width="10.7109375" style="181" customWidth="1"/>
    <col min="9" max="9" width="11.28515625" style="178" bestFit="1" customWidth="1"/>
    <col min="10" max="10" width="13.28515625" style="180" customWidth="1"/>
    <col min="11" max="11" width="12.5703125" style="180" customWidth="1"/>
    <col min="12" max="12" width="11" style="180" customWidth="1"/>
    <col min="13" max="13" width="12.140625" style="180" customWidth="1"/>
    <col min="14" max="14" width="18.85546875" style="179" customWidth="1"/>
    <col min="15" max="15" width="14.140625" style="178" customWidth="1"/>
    <col min="16" max="16" width="2.5703125" style="178" customWidth="1"/>
    <col min="17" max="17" width="18.140625" style="178" customWidth="1"/>
    <col min="18" max="243" width="9.140625" style="178"/>
    <col min="244" max="244" width="2.140625" style="178" customWidth="1"/>
    <col min="245" max="245" width="14" style="178" customWidth="1"/>
    <col min="246" max="246" width="0.7109375" style="178" customWidth="1"/>
    <col min="247" max="247" width="17.140625" style="178" customWidth="1"/>
    <col min="248" max="248" width="1.140625" style="178" customWidth="1"/>
    <col min="249" max="249" width="18.28515625" style="178" customWidth="1"/>
    <col min="250" max="250" width="1" style="178" customWidth="1"/>
    <col min="251" max="251" width="41.28515625" style="178" customWidth="1"/>
    <col min="252" max="252" width="1" style="178" customWidth="1"/>
    <col min="253" max="253" width="11.140625" style="178" customWidth="1"/>
    <col min="254" max="254" width="1.28515625" style="178" customWidth="1"/>
    <col min="255" max="255" width="10.7109375" style="178" customWidth="1"/>
    <col min="256" max="256" width="1" style="178" customWidth="1"/>
    <col min="257" max="257" width="10.42578125" style="178" customWidth="1"/>
    <col min="258" max="258" width="0.85546875" style="178" customWidth="1"/>
    <col min="259" max="259" width="14" style="178" customWidth="1"/>
    <col min="260" max="260" width="0.85546875" style="178" customWidth="1"/>
    <col min="261" max="261" width="8.42578125" style="178" customWidth="1"/>
    <col min="262" max="262" width="0.85546875" style="178" customWidth="1"/>
    <col min="263" max="263" width="9.85546875" style="178" customWidth="1"/>
    <col min="264" max="264" width="0.85546875" style="178" customWidth="1"/>
    <col min="265" max="265" width="16" style="178" customWidth="1"/>
    <col min="266" max="266" width="0.5703125" style="178" customWidth="1"/>
    <col min="267" max="267" width="9.42578125" style="178" bestFit="1" customWidth="1"/>
    <col min="268" max="268" width="1.140625" style="178" customWidth="1"/>
    <col min="269" max="499" width="9.140625" style="178"/>
    <col min="500" max="500" width="2.140625" style="178" customWidth="1"/>
    <col min="501" max="501" width="14" style="178" customWidth="1"/>
    <col min="502" max="502" width="0.7109375" style="178" customWidth="1"/>
    <col min="503" max="503" width="17.140625" style="178" customWidth="1"/>
    <col min="504" max="504" width="1.140625" style="178" customWidth="1"/>
    <col min="505" max="505" width="18.28515625" style="178" customWidth="1"/>
    <col min="506" max="506" width="1" style="178" customWidth="1"/>
    <col min="507" max="507" width="41.28515625" style="178" customWidth="1"/>
    <col min="508" max="508" width="1" style="178" customWidth="1"/>
    <col min="509" max="509" width="11.140625" style="178" customWidth="1"/>
    <col min="510" max="510" width="1.28515625" style="178" customWidth="1"/>
    <col min="511" max="511" width="10.7109375" style="178" customWidth="1"/>
    <col min="512" max="512" width="1" style="178" customWidth="1"/>
    <col min="513" max="513" width="10.42578125" style="178" customWidth="1"/>
    <col min="514" max="514" width="0.85546875" style="178" customWidth="1"/>
    <col min="515" max="515" width="14" style="178" customWidth="1"/>
    <col min="516" max="516" width="0.85546875" style="178" customWidth="1"/>
    <col min="517" max="517" width="8.42578125" style="178" customWidth="1"/>
    <col min="518" max="518" width="0.85546875" style="178" customWidth="1"/>
    <col min="519" max="519" width="9.85546875" style="178" customWidth="1"/>
    <col min="520" max="520" width="0.85546875" style="178" customWidth="1"/>
    <col min="521" max="521" width="16" style="178" customWidth="1"/>
    <col min="522" max="522" width="0.5703125" style="178" customWidth="1"/>
    <col min="523" max="523" width="9.42578125" style="178" bestFit="1" customWidth="1"/>
    <col min="524" max="524" width="1.140625" style="178" customWidth="1"/>
    <col min="525" max="755" width="9.140625" style="178"/>
    <col min="756" max="756" width="2.140625" style="178" customWidth="1"/>
    <col min="757" max="757" width="14" style="178" customWidth="1"/>
    <col min="758" max="758" width="0.7109375" style="178" customWidth="1"/>
    <col min="759" max="759" width="17.140625" style="178" customWidth="1"/>
    <col min="760" max="760" width="1.140625" style="178" customWidth="1"/>
    <col min="761" max="761" width="18.28515625" style="178" customWidth="1"/>
    <col min="762" max="762" width="1" style="178" customWidth="1"/>
    <col min="763" max="763" width="41.28515625" style="178" customWidth="1"/>
    <col min="764" max="764" width="1" style="178" customWidth="1"/>
    <col min="765" max="765" width="11.140625" style="178" customWidth="1"/>
    <col min="766" max="766" width="1.28515625" style="178" customWidth="1"/>
    <col min="767" max="767" width="10.7109375" style="178" customWidth="1"/>
    <col min="768" max="768" width="1" style="178" customWidth="1"/>
    <col min="769" max="769" width="10.42578125" style="178" customWidth="1"/>
    <col min="770" max="770" width="0.85546875" style="178" customWidth="1"/>
    <col min="771" max="771" width="14" style="178" customWidth="1"/>
    <col min="772" max="772" width="0.85546875" style="178" customWidth="1"/>
    <col min="773" max="773" width="8.42578125" style="178" customWidth="1"/>
    <col min="774" max="774" width="0.85546875" style="178" customWidth="1"/>
    <col min="775" max="775" width="9.85546875" style="178" customWidth="1"/>
    <col min="776" max="776" width="0.85546875" style="178" customWidth="1"/>
    <col min="777" max="777" width="16" style="178" customWidth="1"/>
    <col min="778" max="778" width="0.5703125" style="178" customWidth="1"/>
    <col min="779" max="779" width="9.42578125" style="178" bestFit="1" customWidth="1"/>
    <col min="780" max="780" width="1.140625" style="178" customWidth="1"/>
    <col min="781" max="1011" width="9.140625" style="178"/>
    <col min="1012" max="1012" width="2.140625" style="178" customWidth="1"/>
    <col min="1013" max="1013" width="14" style="178" customWidth="1"/>
    <col min="1014" max="1014" width="0.7109375" style="178" customWidth="1"/>
    <col min="1015" max="1015" width="17.140625" style="178" customWidth="1"/>
    <col min="1016" max="1016" width="1.140625" style="178" customWidth="1"/>
    <col min="1017" max="1017" width="18.28515625" style="178" customWidth="1"/>
    <col min="1018" max="1018" width="1" style="178" customWidth="1"/>
    <col min="1019" max="1019" width="41.28515625" style="178" customWidth="1"/>
    <col min="1020" max="1020" width="1" style="178" customWidth="1"/>
    <col min="1021" max="1021" width="11.140625" style="178" customWidth="1"/>
    <col min="1022" max="1022" width="1.28515625" style="178" customWidth="1"/>
    <col min="1023" max="1023" width="10.7109375" style="178" customWidth="1"/>
    <col min="1024" max="1024" width="1" style="178" customWidth="1"/>
    <col min="1025" max="1025" width="10.42578125" style="178" customWidth="1"/>
    <col min="1026" max="1026" width="0.85546875" style="178" customWidth="1"/>
    <col min="1027" max="1027" width="14" style="178" customWidth="1"/>
    <col min="1028" max="1028" width="0.85546875" style="178" customWidth="1"/>
    <col min="1029" max="1029" width="8.42578125" style="178" customWidth="1"/>
    <col min="1030" max="1030" width="0.85546875" style="178" customWidth="1"/>
    <col min="1031" max="1031" width="9.85546875" style="178" customWidth="1"/>
    <col min="1032" max="1032" width="0.85546875" style="178" customWidth="1"/>
    <col min="1033" max="1033" width="16" style="178" customWidth="1"/>
    <col min="1034" max="1034" width="0.5703125" style="178" customWidth="1"/>
    <col min="1035" max="1035" width="9.42578125" style="178" bestFit="1" customWidth="1"/>
    <col min="1036" max="1036" width="1.140625" style="178" customWidth="1"/>
    <col min="1037" max="1267" width="9.140625" style="178"/>
    <col min="1268" max="1268" width="2.140625" style="178" customWidth="1"/>
    <col min="1269" max="1269" width="14" style="178" customWidth="1"/>
    <col min="1270" max="1270" width="0.7109375" style="178" customWidth="1"/>
    <col min="1271" max="1271" width="17.140625" style="178" customWidth="1"/>
    <col min="1272" max="1272" width="1.140625" style="178" customWidth="1"/>
    <col min="1273" max="1273" width="18.28515625" style="178" customWidth="1"/>
    <col min="1274" max="1274" width="1" style="178" customWidth="1"/>
    <col min="1275" max="1275" width="41.28515625" style="178" customWidth="1"/>
    <col min="1276" max="1276" width="1" style="178" customWidth="1"/>
    <col min="1277" max="1277" width="11.140625" style="178" customWidth="1"/>
    <col min="1278" max="1278" width="1.28515625" style="178" customWidth="1"/>
    <col min="1279" max="1279" width="10.7109375" style="178" customWidth="1"/>
    <col min="1280" max="1280" width="1" style="178" customWidth="1"/>
    <col min="1281" max="1281" width="10.42578125" style="178" customWidth="1"/>
    <col min="1282" max="1282" width="0.85546875" style="178" customWidth="1"/>
    <col min="1283" max="1283" width="14" style="178" customWidth="1"/>
    <col min="1284" max="1284" width="0.85546875" style="178" customWidth="1"/>
    <col min="1285" max="1285" width="8.42578125" style="178" customWidth="1"/>
    <col min="1286" max="1286" width="0.85546875" style="178" customWidth="1"/>
    <col min="1287" max="1287" width="9.85546875" style="178" customWidth="1"/>
    <col min="1288" max="1288" width="0.85546875" style="178" customWidth="1"/>
    <col min="1289" max="1289" width="16" style="178" customWidth="1"/>
    <col min="1290" max="1290" width="0.5703125" style="178" customWidth="1"/>
    <col min="1291" max="1291" width="9.42578125" style="178" bestFit="1" customWidth="1"/>
    <col min="1292" max="1292" width="1.140625" style="178" customWidth="1"/>
    <col min="1293" max="1523" width="9.140625" style="178"/>
    <col min="1524" max="1524" width="2.140625" style="178" customWidth="1"/>
    <col min="1525" max="1525" width="14" style="178" customWidth="1"/>
    <col min="1526" max="1526" width="0.7109375" style="178" customWidth="1"/>
    <col min="1527" max="1527" width="17.140625" style="178" customWidth="1"/>
    <col min="1528" max="1528" width="1.140625" style="178" customWidth="1"/>
    <col min="1529" max="1529" width="18.28515625" style="178" customWidth="1"/>
    <col min="1530" max="1530" width="1" style="178" customWidth="1"/>
    <col min="1531" max="1531" width="41.28515625" style="178" customWidth="1"/>
    <col min="1532" max="1532" width="1" style="178" customWidth="1"/>
    <col min="1533" max="1533" width="11.140625" style="178" customWidth="1"/>
    <col min="1534" max="1534" width="1.28515625" style="178" customWidth="1"/>
    <col min="1535" max="1535" width="10.7109375" style="178" customWidth="1"/>
    <col min="1536" max="1536" width="1" style="178" customWidth="1"/>
    <col min="1537" max="1537" width="10.42578125" style="178" customWidth="1"/>
    <col min="1538" max="1538" width="0.85546875" style="178" customWidth="1"/>
    <col min="1539" max="1539" width="14" style="178" customWidth="1"/>
    <col min="1540" max="1540" width="0.85546875" style="178" customWidth="1"/>
    <col min="1541" max="1541" width="8.42578125" style="178" customWidth="1"/>
    <col min="1542" max="1542" width="0.85546875" style="178" customWidth="1"/>
    <col min="1543" max="1543" width="9.85546875" style="178" customWidth="1"/>
    <col min="1544" max="1544" width="0.85546875" style="178" customWidth="1"/>
    <col min="1545" max="1545" width="16" style="178" customWidth="1"/>
    <col min="1546" max="1546" width="0.5703125" style="178" customWidth="1"/>
    <col min="1547" max="1547" width="9.42578125" style="178" bestFit="1" customWidth="1"/>
    <col min="1548" max="1548" width="1.140625" style="178" customWidth="1"/>
    <col min="1549" max="1779" width="9.140625" style="178"/>
    <col min="1780" max="1780" width="2.140625" style="178" customWidth="1"/>
    <col min="1781" max="1781" width="14" style="178" customWidth="1"/>
    <col min="1782" max="1782" width="0.7109375" style="178" customWidth="1"/>
    <col min="1783" max="1783" width="17.140625" style="178" customWidth="1"/>
    <col min="1784" max="1784" width="1.140625" style="178" customWidth="1"/>
    <col min="1785" max="1785" width="18.28515625" style="178" customWidth="1"/>
    <col min="1786" max="1786" width="1" style="178" customWidth="1"/>
    <col min="1787" max="1787" width="41.28515625" style="178" customWidth="1"/>
    <col min="1788" max="1788" width="1" style="178" customWidth="1"/>
    <col min="1789" max="1789" width="11.140625" style="178" customWidth="1"/>
    <col min="1790" max="1790" width="1.28515625" style="178" customWidth="1"/>
    <col min="1791" max="1791" width="10.7109375" style="178" customWidth="1"/>
    <col min="1792" max="1792" width="1" style="178" customWidth="1"/>
    <col min="1793" max="1793" width="10.42578125" style="178" customWidth="1"/>
    <col min="1794" max="1794" width="0.85546875" style="178" customWidth="1"/>
    <col min="1795" max="1795" width="14" style="178" customWidth="1"/>
    <col min="1796" max="1796" width="0.85546875" style="178" customWidth="1"/>
    <col min="1797" max="1797" width="8.42578125" style="178" customWidth="1"/>
    <col min="1798" max="1798" width="0.85546875" style="178" customWidth="1"/>
    <col min="1799" max="1799" width="9.85546875" style="178" customWidth="1"/>
    <col min="1800" max="1800" width="0.85546875" style="178" customWidth="1"/>
    <col min="1801" max="1801" width="16" style="178" customWidth="1"/>
    <col min="1802" max="1802" width="0.5703125" style="178" customWidth="1"/>
    <col min="1803" max="1803" width="9.42578125" style="178" bestFit="1" customWidth="1"/>
    <col min="1804" max="1804" width="1.140625" style="178" customWidth="1"/>
    <col min="1805" max="2035" width="9.140625" style="178"/>
    <col min="2036" max="2036" width="2.140625" style="178" customWidth="1"/>
    <col min="2037" max="2037" width="14" style="178" customWidth="1"/>
    <col min="2038" max="2038" width="0.7109375" style="178" customWidth="1"/>
    <col min="2039" max="2039" width="17.140625" style="178" customWidth="1"/>
    <col min="2040" max="2040" width="1.140625" style="178" customWidth="1"/>
    <col min="2041" max="2041" width="18.28515625" style="178" customWidth="1"/>
    <col min="2042" max="2042" width="1" style="178" customWidth="1"/>
    <col min="2043" max="2043" width="41.28515625" style="178" customWidth="1"/>
    <col min="2044" max="2044" width="1" style="178" customWidth="1"/>
    <col min="2045" max="2045" width="11.140625" style="178" customWidth="1"/>
    <col min="2046" max="2046" width="1.28515625" style="178" customWidth="1"/>
    <col min="2047" max="2047" width="10.7109375" style="178" customWidth="1"/>
    <col min="2048" max="2048" width="1" style="178" customWidth="1"/>
    <col min="2049" max="2049" width="10.42578125" style="178" customWidth="1"/>
    <col min="2050" max="2050" width="0.85546875" style="178" customWidth="1"/>
    <col min="2051" max="2051" width="14" style="178" customWidth="1"/>
    <col min="2052" max="2052" width="0.85546875" style="178" customWidth="1"/>
    <col min="2053" max="2053" width="8.42578125" style="178" customWidth="1"/>
    <col min="2054" max="2054" width="0.85546875" style="178" customWidth="1"/>
    <col min="2055" max="2055" width="9.85546875" style="178" customWidth="1"/>
    <col min="2056" max="2056" width="0.85546875" style="178" customWidth="1"/>
    <col min="2057" max="2057" width="16" style="178" customWidth="1"/>
    <col min="2058" max="2058" width="0.5703125" style="178" customWidth="1"/>
    <col min="2059" max="2059" width="9.42578125" style="178" bestFit="1" customWidth="1"/>
    <col min="2060" max="2060" width="1.140625" style="178" customWidth="1"/>
    <col min="2061" max="2291" width="9.140625" style="178"/>
    <col min="2292" max="2292" width="2.140625" style="178" customWidth="1"/>
    <col min="2293" max="2293" width="14" style="178" customWidth="1"/>
    <col min="2294" max="2294" width="0.7109375" style="178" customWidth="1"/>
    <col min="2295" max="2295" width="17.140625" style="178" customWidth="1"/>
    <col min="2296" max="2296" width="1.140625" style="178" customWidth="1"/>
    <col min="2297" max="2297" width="18.28515625" style="178" customWidth="1"/>
    <col min="2298" max="2298" width="1" style="178" customWidth="1"/>
    <col min="2299" max="2299" width="41.28515625" style="178" customWidth="1"/>
    <col min="2300" max="2300" width="1" style="178" customWidth="1"/>
    <col min="2301" max="2301" width="11.140625" style="178" customWidth="1"/>
    <col min="2302" max="2302" width="1.28515625" style="178" customWidth="1"/>
    <col min="2303" max="2303" width="10.7109375" style="178" customWidth="1"/>
    <col min="2304" max="2304" width="1" style="178" customWidth="1"/>
    <col min="2305" max="2305" width="10.42578125" style="178" customWidth="1"/>
    <col min="2306" max="2306" width="0.85546875" style="178" customWidth="1"/>
    <col min="2307" max="2307" width="14" style="178" customWidth="1"/>
    <col min="2308" max="2308" width="0.85546875" style="178" customWidth="1"/>
    <col min="2309" max="2309" width="8.42578125" style="178" customWidth="1"/>
    <col min="2310" max="2310" width="0.85546875" style="178" customWidth="1"/>
    <col min="2311" max="2311" width="9.85546875" style="178" customWidth="1"/>
    <col min="2312" max="2312" width="0.85546875" style="178" customWidth="1"/>
    <col min="2313" max="2313" width="16" style="178" customWidth="1"/>
    <col min="2314" max="2314" width="0.5703125" style="178" customWidth="1"/>
    <col min="2315" max="2315" width="9.42578125" style="178" bestFit="1" customWidth="1"/>
    <col min="2316" max="2316" width="1.140625" style="178" customWidth="1"/>
    <col min="2317" max="2547" width="9.140625" style="178"/>
    <col min="2548" max="2548" width="2.140625" style="178" customWidth="1"/>
    <col min="2549" max="2549" width="14" style="178" customWidth="1"/>
    <col min="2550" max="2550" width="0.7109375" style="178" customWidth="1"/>
    <col min="2551" max="2551" width="17.140625" style="178" customWidth="1"/>
    <col min="2552" max="2552" width="1.140625" style="178" customWidth="1"/>
    <col min="2553" max="2553" width="18.28515625" style="178" customWidth="1"/>
    <col min="2554" max="2554" width="1" style="178" customWidth="1"/>
    <col min="2555" max="2555" width="41.28515625" style="178" customWidth="1"/>
    <col min="2556" max="2556" width="1" style="178" customWidth="1"/>
    <col min="2557" max="2557" width="11.140625" style="178" customWidth="1"/>
    <col min="2558" max="2558" width="1.28515625" style="178" customWidth="1"/>
    <col min="2559" max="2559" width="10.7109375" style="178" customWidth="1"/>
    <col min="2560" max="2560" width="1" style="178" customWidth="1"/>
    <col min="2561" max="2561" width="10.42578125" style="178" customWidth="1"/>
    <col min="2562" max="2562" width="0.85546875" style="178" customWidth="1"/>
    <col min="2563" max="2563" width="14" style="178" customWidth="1"/>
    <col min="2564" max="2564" width="0.85546875" style="178" customWidth="1"/>
    <col min="2565" max="2565" width="8.42578125" style="178" customWidth="1"/>
    <col min="2566" max="2566" width="0.85546875" style="178" customWidth="1"/>
    <col min="2567" max="2567" width="9.85546875" style="178" customWidth="1"/>
    <col min="2568" max="2568" width="0.85546875" style="178" customWidth="1"/>
    <col min="2569" max="2569" width="16" style="178" customWidth="1"/>
    <col min="2570" max="2570" width="0.5703125" style="178" customWidth="1"/>
    <col min="2571" max="2571" width="9.42578125" style="178" bestFit="1" customWidth="1"/>
    <col min="2572" max="2572" width="1.140625" style="178" customWidth="1"/>
    <col min="2573" max="2803" width="9.140625" style="178"/>
    <col min="2804" max="2804" width="2.140625" style="178" customWidth="1"/>
    <col min="2805" max="2805" width="14" style="178" customWidth="1"/>
    <col min="2806" max="2806" width="0.7109375" style="178" customWidth="1"/>
    <col min="2807" max="2807" width="17.140625" style="178" customWidth="1"/>
    <col min="2808" max="2808" width="1.140625" style="178" customWidth="1"/>
    <col min="2809" max="2809" width="18.28515625" style="178" customWidth="1"/>
    <col min="2810" max="2810" width="1" style="178" customWidth="1"/>
    <col min="2811" max="2811" width="41.28515625" style="178" customWidth="1"/>
    <col min="2812" max="2812" width="1" style="178" customWidth="1"/>
    <col min="2813" max="2813" width="11.140625" style="178" customWidth="1"/>
    <col min="2814" max="2814" width="1.28515625" style="178" customWidth="1"/>
    <col min="2815" max="2815" width="10.7109375" style="178" customWidth="1"/>
    <col min="2816" max="2816" width="1" style="178" customWidth="1"/>
    <col min="2817" max="2817" width="10.42578125" style="178" customWidth="1"/>
    <col min="2818" max="2818" width="0.85546875" style="178" customWidth="1"/>
    <col min="2819" max="2819" width="14" style="178" customWidth="1"/>
    <col min="2820" max="2820" width="0.85546875" style="178" customWidth="1"/>
    <col min="2821" max="2821" width="8.42578125" style="178" customWidth="1"/>
    <col min="2822" max="2822" width="0.85546875" style="178" customWidth="1"/>
    <col min="2823" max="2823" width="9.85546875" style="178" customWidth="1"/>
    <col min="2824" max="2824" width="0.85546875" style="178" customWidth="1"/>
    <col min="2825" max="2825" width="16" style="178" customWidth="1"/>
    <col min="2826" max="2826" width="0.5703125" style="178" customWidth="1"/>
    <col min="2827" max="2827" width="9.42578125" style="178" bestFit="1" customWidth="1"/>
    <col min="2828" max="2828" width="1.140625" style="178" customWidth="1"/>
    <col min="2829" max="3059" width="9.140625" style="178"/>
    <col min="3060" max="3060" width="2.140625" style="178" customWidth="1"/>
    <col min="3061" max="3061" width="14" style="178" customWidth="1"/>
    <col min="3062" max="3062" width="0.7109375" style="178" customWidth="1"/>
    <col min="3063" max="3063" width="17.140625" style="178" customWidth="1"/>
    <col min="3064" max="3064" width="1.140625" style="178" customWidth="1"/>
    <col min="3065" max="3065" width="18.28515625" style="178" customWidth="1"/>
    <col min="3066" max="3066" width="1" style="178" customWidth="1"/>
    <col min="3067" max="3067" width="41.28515625" style="178" customWidth="1"/>
    <col min="3068" max="3068" width="1" style="178" customWidth="1"/>
    <col min="3069" max="3069" width="11.140625" style="178" customWidth="1"/>
    <col min="3070" max="3070" width="1.28515625" style="178" customWidth="1"/>
    <col min="3071" max="3071" width="10.7109375" style="178" customWidth="1"/>
    <col min="3072" max="3072" width="1" style="178" customWidth="1"/>
    <col min="3073" max="3073" width="10.42578125" style="178" customWidth="1"/>
    <col min="3074" max="3074" width="0.85546875" style="178" customWidth="1"/>
    <col min="3075" max="3075" width="14" style="178" customWidth="1"/>
    <col min="3076" max="3076" width="0.85546875" style="178" customWidth="1"/>
    <col min="3077" max="3077" width="8.42578125" style="178" customWidth="1"/>
    <col min="3078" max="3078" width="0.85546875" style="178" customWidth="1"/>
    <col min="3079" max="3079" width="9.85546875" style="178" customWidth="1"/>
    <col min="3080" max="3080" width="0.85546875" style="178" customWidth="1"/>
    <col min="3081" max="3081" width="16" style="178" customWidth="1"/>
    <col min="3082" max="3082" width="0.5703125" style="178" customWidth="1"/>
    <col min="3083" max="3083" width="9.42578125" style="178" bestFit="1" customWidth="1"/>
    <col min="3084" max="3084" width="1.140625" style="178" customWidth="1"/>
    <col min="3085" max="3315" width="9.140625" style="178"/>
    <col min="3316" max="3316" width="2.140625" style="178" customWidth="1"/>
    <col min="3317" max="3317" width="14" style="178" customWidth="1"/>
    <col min="3318" max="3318" width="0.7109375" style="178" customWidth="1"/>
    <col min="3319" max="3319" width="17.140625" style="178" customWidth="1"/>
    <col min="3320" max="3320" width="1.140625" style="178" customWidth="1"/>
    <col min="3321" max="3321" width="18.28515625" style="178" customWidth="1"/>
    <col min="3322" max="3322" width="1" style="178" customWidth="1"/>
    <col min="3323" max="3323" width="41.28515625" style="178" customWidth="1"/>
    <col min="3324" max="3324" width="1" style="178" customWidth="1"/>
    <col min="3325" max="3325" width="11.140625" style="178" customWidth="1"/>
    <col min="3326" max="3326" width="1.28515625" style="178" customWidth="1"/>
    <col min="3327" max="3327" width="10.7109375" style="178" customWidth="1"/>
    <col min="3328" max="3328" width="1" style="178" customWidth="1"/>
    <col min="3329" max="3329" width="10.42578125" style="178" customWidth="1"/>
    <col min="3330" max="3330" width="0.85546875" style="178" customWidth="1"/>
    <col min="3331" max="3331" width="14" style="178" customWidth="1"/>
    <col min="3332" max="3332" width="0.85546875" style="178" customWidth="1"/>
    <col min="3333" max="3333" width="8.42578125" style="178" customWidth="1"/>
    <col min="3334" max="3334" width="0.85546875" style="178" customWidth="1"/>
    <col min="3335" max="3335" width="9.85546875" style="178" customWidth="1"/>
    <col min="3336" max="3336" width="0.85546875" style="178" customWidth="1"/>
    <col min="3337" max="3337" width="16" style="178" customWidth="1"/>
    <col min="3338" max="3338" width="0.5703125" style="178" customWidth="1"/>
    <col min="3339" max="3339" width="9.42578125" style="178" bestFit="1" customWidth="1"/>
    <col min="3340" max="3340" width="1.140625" style="178" customWidth="1"/>
    <col min="3341" max="3571" width="9.140625" style="178"/>
    <col min="3572" max="3572" width="2.140625" style="178" customWidth="1"/>
    <col min="3573" max="3573" width="14" style="178" customWidth="1"/>
    <col min="3574" max="3574" width="0.7109375" style="178" customWidth="1"/>
    <col min="3575" max="3575" width="17.140625" style="178" customWidth="1"/>
    <col min="3576" max="3576" width="1.140625" style="178" customWidth="1"/>
    <col min="3577" max="3577" width="18.28515625" style="178" customWidth="1"/>
    <col min="3578" max="3578" width="1" style="178" customWidth="1"/>
    <col min="3579" max="3579" width="41.28515625" style="178" customWidth="1"/>
    <col min="3580" max="3580" width="1" style="178" customWidth="1"/>
    <col min="3581" max="3581" width="11.140625" style="178" customWidth="1"/>
    <col min="3582" max="3582" width="1.28515625" style="178" customWidth="1"/>
    <col min="3583" max="3583" width="10.7109375" style="178" customWidth="1"/>
    <col min="3584" max="3584" width="1" style="178" customWidth="1"/>
    <col min="3585" max="3585" width="10.42578125" style="178" customWidth="1"/>
    <col min="3586" max="3586" width="0.85546875" style="178" customWidth="1"/>
    <col min="3587" max="3587" width="14" style="178" customWidth="1"/>
    <col min="3588" max="3588" width="0.85546875" style="178" customWidth="1"/>
    <col min="3589" max="3589" width="8.42578125" style="178" customWidth="1"/>
    <col min="3590" max="3590" width="0.85546875" style="178" customWidth="1"/>
    <col min="3591" max="3591" width="9.85546875" style="178" customWidth="1"/>
    <col min="3592" max="3592" width="0.85546875" style="178" customWidth="1"/>
    <col min="3593" max="3593" width="16" style="178" customWidth="1"/>
    <col min="3594" max="3594" width="0.5703125" style="178" customWidth="1"/>
    <col min="3595" max="3595" width="9.42578125" style="178" bestFit="1" customWidth="1"/>
    <col min="3596" max="3596" width="1.140625" style="178" customWidth="1"/>
    <col min="3597" max="3827" width="9.140625" style="178"/>
    <col min="3828" max="3828" width="2.140625" style="178" customWidth="1"/>
    <col min="3829" max="3829" width="14" style="178" customWidth="1"/>
    <col min="3830" max="3830" width="0.7109375" style="178" customWidth="1"/>
    <col min="3831" max="3831" width="17.140625" style="178" customWidth="1"/>
    <col min="3832" max="3832" width="1.140625" style="178" customWidth="1"/>
    <col min="3833" max="3833" width="18.28515625" style="178" customWidth="1"/>
    <col min="3834" max="3834" width="1" style="178" customWidth="1"/>
    <col min="3835" max="3835" width="41.28515625" style="178" customWidth="1"/>
    <col min="3836" max="3836" width="1" style="178" customWidth="1"/>
    <col min="3837" max="3837" width="11.140625" style="178" customWidth="1"/>
    <col min="3838" max="3838" width="1.28515625" style="178" customWidth="1"/>
    <col min="3839" max="3839" width="10.7109375" style="178" customWidth="1"/>
    <col min="3840" max="3840" width="1" style="178" customWidth="1"/>
    <col min="3841" max="3841" width="10.42578125" style="178" customWidth="1"/>
    <col min="3842" max="3842" width="0.85546875" style="178" customWidth="1"/>
    <col min="3843" max="3843" width="14" style="178" customWidth="1"/>
    <col min="3844" max="3844" width="0.85546875" style="178" customWidth="1"/>
    <col min="3845" max="3845" width="8.42578125" style="178" customWidth="1"/>
    <col min="3846" max="3846" width="0.85546875" style="178" customWidth="1"/>
    <col min="3847" max="3847" width="9.85546875" style="178" customWidth="1"/>
    <col min="3848" max="3848" width="0.85546875" style="178" customWidth="1"/>
    <col min="3849" max="3849" width="16" style="178" customWidth="1"/>
    <col min="3850" max="3850" width="0.5703125" style="178" customWidth="1"/>
    <col min="3851" max="3851" width="9.42578125" style="178" bestFit="1" customWidth="1"/>
    <col min="3852" max="3852" width="1.140625" style="178" customWidth="1"/>
    <col min="3853" max="4083" width="9.140625" style="178"/>
    <col min="4084" max="4084" width="2.140625" style="178" customWidth="1"/>
    <col min="4085" max="4085" width="14" style="178" customWidth="1"/>
    <col min="4086" max="4086" width="0.7109375" style="178" customWidth="1"/>
    <col min="4087" max="4087" width="17.140625" style="178" customWidth="1"/>
    <col min="4088" max="4088" width="1.140625" style="178" customWidth="1"/>
    <col min="4089" max="4089" width="18.28515625" style="178" customWidth="1"/>
    <col min="4090" max="4090" width="1" style="178" customWidth="1"/>
    <col min="4091" max="4091" width="41.28515625" style="178" customWidth="1"/>
    <col min="4092" max="4092" width="1" style="178" customWidth="1"/>
    <col min="4093" max="4093" width="11.140625" style="178" customWidth="1"/>
    <col min="4094" max="4094" width="1.28515625" style="178" customWidth="1"/>
    <col min="4095" max="4095" width="10.7109375" style="178" customWidth="1"/>
    <col min="4096" max="4096" width="1" style="178" customWidth="1"/>
    <col min="4097" max="4097" width="10.42578125" style="178" customWidth="1"/>
    <col min="4098" max="4098" width="0.85546875" style="178" customWidth="1"/>
    <col min="4099" max="4099" width="14" style="178" customWidth="1"/>
    <col min="4100" max="4100" width="0.85546875" style="178" customWidth="1"/>
    <col min="4101" max="4101" width="8.42578125" style="178" customWidth="1"/>
    <col min="4102" max="4102" width="0.85546875" style="178" customWidth="1"/>
    <col min="4103" max="4103" width="9.85546875" style="178" customWidth="1"/>
    <col min="4104" max="4104" width="0.85546875" style="178" customWidth="1"/>
    <col min="4105" max="4105" width="16" style="178" customWidth="1"/>
    <col min="4106" max="4106" width="0.5703125" style="178" customWidth="1"/>
    <col min="4107" max="4107" width="9.42578125" style="178" bestFit="1" customWidth="1"/>
    <col min="4108" max="4108" width="1.140625" style="178" customWidth="1"/>
    <col min="4109" max="4339" width="9.140625" style="178"/>
    <col min="4340" max="4340" width="2.140625" style="178" customWidth="1"/>
    <col min="4341" max="4341" width="14" style="178" customWidth="1"/>
    <col min="4342" max="4342" width="0.7109375" style="178" customWidth="1"/>
    <col min="4343" max="4343" width="17.140625" style="178" customWidth="1"/>
    <col min="4344" max="4344" width="1.140625" style="178" customWidth="1"/>
    <col min="4345" max="4345" width="18.28515625" style="178" customWidth="1"/>
    <col min="4346" max="4346" width="1" style="178" customWidth="1"/>
    <col min="4347" max="4347" width="41.28515625" style="178" customWidth="1"/>
    <col min="4348" max="4348" width="1" style="178" customWidth="1"/>
    <col min="4349" max="4349" width="11.140625" style="178" customWidth="1"/>
    <col min="4350" max="4350" width="1.28515625" style="178" customWidth="1"/>
    <col min="4351" max="4351" width="10.7109375" style="178" customWidth="1"/>
    <col min="4352" max="4352" width="1" style="178" customWidth="1"/>
    <col min="4353" max="4353" width="10.42578125" style="178" customWidth="1"/>
    <col min="4354" max="4354" width="0.85546875" style="178" customWidth="1"/>
    <col min="4355" max="4355" width="14" style="178" customWidth="1"/>
    <col min="4356" max="4356" width="0.85546875" style="178" customWidth="1"/>
    <col min="4357" max="4357" width="8.42578125" style="178" customWidth="1"/>
    <col min="4358" max="4358" width="0.85546875" style="178" customWidth="1"/>
    <col min="4359" max="4359" width="9.85546875" style="178" customWidth="1"/>
    <col min="4360" max="4360" width="0.85546875" style="178" customWidth="1"/>
    <col min="4361" max="4361" width="16" style="178" customWidth="1"/>
    <col min="4362" max="4362" width="0.5703125" style="178" customWidth="1"/>
    <col min="4363" max="4363" width="9.42578125" style="178" bestFit="1" customWidth="1"/>
    <col min="4364" max="4364" width="1.140625" style="178" customWidth="1"/>
    <col min="4365" max="4595" width="9.140625" style="178"/>
    <col min="4596" max="4596" width="2.140625" style="178" customWidth="1"/>
    <col min="4597" max="4597" width="14" style="178" customWidth="1"/>
    <col min="4598" max="4598" width="0.7109375" style="178" customWidth="1"/>
    <col min="4599" max="4599" width="17.140625" style="178" customWidth="1"/>
    <col min="4600" max="4600" width="1.140625" style="178" customWidth="1"/>
    <col min="4601" max="4601" width="18.28515625" style="178" customWidth="1"/>
    <col min="4602" max="4602" width="1" style="178" customWidth="1"/>
    <col min="4603" max="4603" width="41.28515625" style="178" customWidth="1"/>
    <col min="4604" max="4604" width="1" style="178" customWidth="1"/>
    <col min="4605" max="4605" width="11.140625" style="178" customWidth="1"/>
    <col min="4606" max="4606" width="1.28515625" style="178" customWidth="1"/>
    <col min="4607" max="4607" width="10.7109375" style="178" customWidth="1"/>
    <col min="4608" max="4608" width="1" style="178" customWidth="1"/>
    <col min="4609" max="4609" width="10.42578125" style="178" customWidth="1"/>
    <col min="4610" max="4610" width="0.85546875" style="178" customWidth="1"/>
    <col min="4611" max="4611" width="14" style="178" customWidth="1"/>
    <col min="4612" max="4612" width="0.85546875" style="178" customWidth="1"/>
    <col min="4613" max="4613" width="8.42578125" style="178" customWidth="1"/>
    <col min="4614" max="4614" width="0.85546875" style="178" customWidth="1"/>
    <col min="4615" max="4615" width="9.85546875" style="178" customWidth="1"/>
    <col min="4616" max="4616" width="0.85546875" style="178" customWidth="1"/>
    <col min="4617" max="4617" width="16" style="178" customWidth="1"/>
    <col min="4618" max="4618" width="0.5703125" style="178" customWidth="1"/>
    <col min="4619" max="4619" width="9.42578125" style="178" bestFit="1" customWidth="1"/>
    <col min="4620" max="4620" width="1.140625" style="178" customWidth="1"/>
    <col min="4621" max="4851" width="9.140625" style="178"/>
    <col min="4852" max="4852" width="2.140625" style="178" customWidth="1"/>
    <col min="4853" max="4853" width="14" style="178" customWidth="1"/>
    <col min="4854" max="4854" width="0.7109375" style="178" customWidth="1"/>
    <col min="4855" max="4855" width="17.140625" style="178" customWidth="1"/>
    <col min="4856" max="4856" width="1.140625" style="178" customWidth="1"/>
    <col min="4857" max="4857" width="18.28515625" style="178" customWidth="1"/>
    <col min="4858" max="4858" width="1" style="178" customWidth="1"/>
    <col min="4859" max="4859" width="41.28515625" style="178" customWidth="1"/>
    <col min="4860" max="4860" width="1" style="178" customWidth="1"/>
    <col min="4861" max="4861" width="11.140625" style="178" customWidth="1"/>
    <col min="4862" max="4862" width="1.28515625" style="178" customWidth="1"/>
    <col min="4863" max="4863" width="10.7109375" style="178" customWidth="1"/>
    <col min="4864" max="4864" width="1" style="178" customWidth="1"/>
    <col min="4865" max="4865" width="10.42578125" style="178" customWidth="1"/>
    <col min="4866" max="4866" width="0.85546875" style="178" customWidth="1"/>
    <col min="4867" max="4867" width="14" style="178" customWidth="1"/>
    <col min="4868" max="4868" width="0.85546875" style="178" customWidth="1"/>
    <col min="4869" max="4869" width="8.42578125" style="178" customWidth="1"/>
    <col min="4870" max="4870" width="0.85546875" style="178" customWidth="1"/>
    <col min="4871" max="4871" width="9.85546875" style="178" customWidth="1"/>
    <col min="4872" max="4872" width="0.85546875" style="178" customWidth="1"/>
    <col min="4873" max="4873" width="16" style="178" customWidth="1"/>
    <col min="4874" max="4874" width="0.5703125" style="178" customWidth="1"/>
    <col min="4875" max="4875" width="9.42578125" style="178" bestFit="1" customWidth="1"/>
    <col min="4876" max="4876" width="1.140625" style="178" customWidth="1"/>
    <col min="4877" max="5107" width="9.140625" style="178"/>
    <col min="5108" max="5108" width="2.140625" style="178" customWidth="1"/>
    <col min="5109" max="5109" width="14" style="178" customWidth="1"/>
    <col min="5110" max="5110" width="0.7109375" style="178" customWidth="1"/>
    <col min="5111" max="5111" width="17.140625" style="178" customWidth="1"/>
    <col min="5112" max="5112" width="1.140625" style="178" customWidth="1"/>
    <col min="5113" max="5113" width="18.28515625" style="178" customWidth="1"/>
    <col min="5114" max="5114" width="1" style="178" customWidth="1"/>
    <col min="5115" max="5115" width="41.28515625" style="178" customWidth="1"/>
    <col min="5116" max="5116" width="1" style="178" customWidth="1"/>
    <col min="5117" max="5117" width="11.140625" style="178" customWidth="1"/>
    <col min="5118" max="5118" width="1.28515625" style="178" customWidth="1"/>
    <col min="5119" max="5119" width="10.7109375" style="178" customWidth="1"/>
    <col min="5120" max="5120" width="1" style="178" customWidth="1"/>
    <col min="5121" max="5121" width="10.42578125" style="178" customWidth="1"/>
    <col min="5122" max="5122" width="0.85546875" style="178" customWidth="1"/>
    <col min="5123" max="5123" width="14" style="178" customWidth="1"/>
    <col min="5124" max="5124" width="0.85546875" style="178" customWidth="1"/>
    <col min="5125" max="5125" width="8.42578125" style="178" customWidth="1"/>
    <col min="5126" max="5126" width="0.85546875" style="178" customWidth="1"/>
    <col min="5127" max="5127" width="9.85546875" style="178" customWidth="1"/>
    <col min="5128" max="5128" width="0.85546875" style="178" customWidth="1"/>
    <col min="5129" max="5129" width="16" style="178" customWidth="1"/>
    <col min="5130" max="5130" width="0.5703125" style="178" customWidth="1"/>
    <col min="5131" max="5131" width="9.42578125" style="178" bestFit="1" customWidth="1"/>
    <col min="5132" max="5132" width="1.140625" style="178" customWidth="1"/>
    <col min="5133" max="5363" width="9.140625" style="178"/>
    <col min="5364" max="5364" width="2.140625" style="178" customWidth="1"/>
    <col min="5365" max="5365" width="14" style="178" customWidth="1"/>
    <col min="5366" max="5366" width="0.7109375" style="178" customWidth="1"/>
    <col min="5367" max="5367" width="17.140625" style="178" customWidth="1"/>
    <col min="5368" max="5368" width="1.140625" style="178" customWidth="1"/>
    <col min="5369" max="5369" width="18.28515625" style="178" customWidth="1"/>
    <col min="5370" max="5370" width="1" style="178" customWidth="1"/>
    <col min="5371" max="5371" width="41.28515625" style="178" customWidth="1"/>
    <col min="5372" max="5372" width="1" style="178" customWidth="1"/>
    <col min="5373" max="5373" width="11.140625" style="178" customWidth="1"/>
    <col min="5374" max="5374" width="1.28515625" style="178" customWidth="1"/>
    <col min="5375" max="5375" width="10.7109375" style="178" customWidth="1"/>
    <col min="5376" max="5376" width="1" style="178" customWidth="1"/>
    <col min="5377" max="5377" width="10.42578125" style="178" customWidth="1"/>
    <col min="5378" max="5378" width="0.85546875" style="178" customWidth="1"/>
    <col min="5379" max="5379" width="14" style="178" customWidth="1"/>
    <col min="5380" max="5380" width="0.85546875" style="178" customWidth="1"/>
    <col min="5381" max="5381" width="8.42578125" style="178" customWidth="1"/>
    <col min="5382" max="5382" width="0.85546875" style="178" customWidth="1"/>
    <col min="5383" max="5383" width="9.85546875" style="178" customWidth="1"/>
    <col min="5384" max="5384" width="0.85546875" style="178" customWidth="1"/>
    <col min="5385" max="5385" width="16" style="178" customWidth="1"/>
    <col min="5386" max="5386" width="0.5703125" style="178" customWidth="1"/>
    <col min="5387" max="5387" width="9.42578125" style="178" bestFit="1" customWidth="1"/>
    <col min="5388" max="5388" width="1.140625" style="178" customWidth="1"/>
    <col min="5389" max="5619" width="9.140625" style="178"/>
    <col min="5620" max="5620" width="2.140625" style="178" customWidth="1"/>
    <col min="5621" max="5621" width="14" style="178" customWidth="1"/>
    <col min="5622" max="5622" width="0.7109375" style="178" customWidth="1"/>
    <col min="5623" max="5623" width="17.140625" style="178" customWidth="1"/>
    <col min="5624" max="5624" width="1.140625" style="178" customWidth="1"/>
    <col min="5625" max="5625" width="18.28515625" style="178" customWidth="1"/>
    <col min="5626" max="5626" width="1" style="178" customWidth="1"/>
    <col min="5627" max="5627" width="41.28515625" style="178" customWidth="1"/>
    <col min="5628" max="5628" width="1" style="178" customWidth="1"/>
    <col min="5629" max="5629" width="11.140625" style="178" customWidth="1"/>
    <col min="5630" max="5630" width="1.28515625" style="178" customWidth="1"/>
    <col min="5631" max="5631" width="10.7109375" style="178" customWidth="1"/>
    <col min="5632" max="5632" width="1" style="178" customWidth="1"/>
    <col min="5633" max="5633" width="10.42578125" style="178" customWidth="1"/>
    <col min="5634" max="5634" width="0.85546875" style="178" customWidth="1"/>
    <col min="5635" max="5635" width="14" style="178" customWidth="1"/>
    <col min="5636" max="5636" width="0.85546875" style="178" customWidth="1"/>
    <col min="5637" max="5637" width="8.42578125" style="178" customWidth="1"/>
    <col min="5638" max="5638" width="0.85546875" style="178" customWidth="1"/>
    <col min="5639" max="5639" width="9.85546875" style="178" customWidth="1"/>
    <col min="5640" max="5640" width="0.85546875" style="178" customWidth="1"/>
    <col min="5641" max="5641" width="16" style="178" customWidth="1"/>
    <col min="5642" max="5642" width="0.5703125" style="178" customWidth="1"/>
    <col min="5643" max="5643" width="9.42578125" style="178" bestFit="1" customWidth="1"/>
    <col min="5644" max="5644" width="1.140625" style="178" customWidth="1"/>
    <col min="5645" max="5875" width="9.140625" style="178"/>
    <col min="5876" max="5876" width="2.140625" style="178" customWidth="1"/>
    <col min="5877" max="5877" width="14" style="178" customWidth="1"/>
    <col min="5878" max="5878" width="0.7109375" style="178" customWidth="1"/>
    <col min="5879" max="5879" width="17.140625" style="178" customWidth="1"/>
    <col min="5880" max="5880" width="1.140625" style="178" customWidth="1"/>
    <col min="5881" max="5881" width="18.28515625" style="178" customWidth="1"/>
    <col min="5882" max="5882" width="1" style="178" customWidth="1"/>
    <col min="5883" max="5883" width="41.28515625" style="178" customWidth="1"/>
    <col min="5884" max="5884" width="1" style="178" customWidth="1"/>
    <col min="5885" max="5885" width="11.140625" style="178" customWidth="1"/>
    <col min="5886" max="5886" width="1.28515625" style="178" customWidth="1"/>
    <col min="5887" max="5887" width="10.7109375" style="178" customWidth="1"/>
    <col min="5888" max="5888" width="1" style="178" customWidth="1"/>
    <col min="5889" max="5889" width="10.42578125" style="178" customWidth="1"/>
    <col min="5890" max="5890" width="0.85546875" style="178" customWidth="1"/>
    <col min="5891" max="5891" width="14" style="178" customWidth="1"/>
    <col min="5892" max="5892" width="0.85546875" style="178" customWidth="1"/>
    <col min="5893" max="5893" width="8.42578125" style="178" customWidth="1"/>
    <col min="5894" max="5894" width="0.85546875" style="178" customWidth="1"/>
    <col min="5895" max="5895" width="9.85546875" style="178" customWidth="1"/>
    <col min="5896" max="5896" width="0.85546875" style="178" customWidth="1"/>
    <col min="5897" max="5897" width="16" style="178" customWidth="1"/>
    <col min="5898" max="5898" width="0.5703125" style="178" customWidth="1"/>
    <col min="5899" max="5899" width="9.42578125" style="178" bestFit="1" customWidth="1"/>
    <col min="5900" max="5900" width="1.140625" style="178" customWidth="1"/>
    <col min="5901" max="6131" width="9.140625" style="178"/>
    <col min="6132" max="6132" width="2.140625" style="178" customWidth="1"/>
    <col min="6133" max="6133" width="14" style="178" customWidth="1"/>
    <col min="6134" max="6134" width="0.7109375" style="178" customWidth="1"/>
    <col min="6135" max="6135" width="17.140625" style="178" customWidth="1"/>
    <col min="6136" max="6136" width="1.140625" style="178" customWidth="1"/>
    <col min="6137" max="6137" width="18.28515625" style="178" customWidth="1"/>
    <col min="6138" max="6138" width="1" style="178" customWidth="1"/>
    <col min="6139" max="6139" width="41.28515625" style="178" customWidth="1"/>
    <col min="6140" max="6140" width="1" style="178" customWidth="1"/>
    <col min="6141" max="6141" width="11.140625" style="178" customWidth="1"/>
    <col min="6142" max="6142" width="1.28515625" style="178" customWidth="1"/>
    <col min="6143" max="6143" width="10.7109375" style="178" customWidth="1"/>
    <col min="6144" max="6144" width="1" style="178" customWidth="1"/>
    <col min="6145" max="6145" width="10.42578125" style="178" customWidth="1"/>
    <col min="6146" max="6146" width="0.85546875" style="178" customWidth="1"/>
    <col min="6147" max="6147" width="14" style="178" customWidth="1"/>
    <col min="6148" max="6148" width="0.85546875" style="178" customWidth="1"/>
    <col min="6149" max="6149" width="8.42578125" style="178" customWidth="1"/>
    <col min="6150" max="6150" width="0.85546875" style="178" customWidth="1"/>
    <col min="6151" max="6151" width="9.85546875" style="178" customWidth="1"/>
    <col min="6152" max="6152" width="0.85546875" style="178" customWidth="1"/>
    <col min="6153" max="6153" width="16" style="178" customWidth="1"/>
    <col min="6154" max="6154" width="0.5703125" style="178" customWidth="1"/>
    <col min="6155" max="6155" width="9.42578125" style="178" bestFit="1" customWidth="1"/>
    <col min="6156" max="6156" width="1.140625" style="178" customWidth="1"/>
    <col min="6157" max="6387" width="9.140625" style="178"/>
    <col min="6388" max="6388" width="2.140625" style="178" customWidth="1"/>
    <col min="6389" max="6389" width="14" style="178" customWidth="1"/>
    <col min="6390" max="6390" width="0.7109375" style="178" customWidth="1"/>
    <col min="6391" max="6391" width="17.140625" style="178" customWidth="1"/>
    <col min="6392" max="6392" width="1.140625" style="178" customWidth="1"/>
    <col min="6393" max="6393" width="18.28515625" style="178" customWidth="1"/>
    <col min="6394" max="6394" width="1" style="178" customWidth="1"/>
    <col min="6395" max="6395" width="41.28515625" style="178" customWidth="1"/>
    <col min="6396" max="6396" width="1" style="178" customWidth="1"/>
    <col min="6397" max="6397" width="11.140625" style="178" customWidth="1"/>
    <col min="6398" max="6398" width="1.28515625" style="178" customWidth="1"/>
    <col min="6399" max="6399" width="10.7109375" style="178" customWidth="1"/>
    <col min="6400" max="6400" width="1" style="178" customWidth="1"/>
    <col min="6401" max="6401" width="10.42578125" style="178" customWidth="1"/>
    <col min="6402" max="6402" width="0.85546875" style="178" customWidth="1"/>
    <col min="6403" max="6403" width="14" style="178" customWidth="1"/>
    <col min="6404" max="6404" width="0.85546875" style="178" customWidth="1"/>
    <col min="6405" max="6405" width="8.42578125" style="178" customWidth="1"/>
    <col min="6406" max="6406" width="0.85546875" style="178" customWidth="1"/>
    <col min="6407" max="6407" width="9.85546875" style="178" customWidth="1"/>
    <col min="6408" max="6408" width="0.85546875" style="178" customWidth="1"/>
    <col min="6409" max="6409" width="16" style="178" customWidth="1"/>
    <col min="6410" max="6410" width="0.5703125" style="178" customWidth="1"/>
    <col min="6411" max="6411" width="9.42578125" style="178" bestFit="1" customWidth="1"/>
    <col min="6412" max="6412" width="1.140625" style="178" customWidth="1"/>
    <col min="6413" max="6643" width="9.140625" style="178"/>
    <col min="6644" max="6644" width="2.140625" style="178" customWidth="1"/>
    <col min="6645" max="6645" width="14" style="178" customWidth="1"/>
    <col min="6646" max="6646" width="0.7109375" style="178" customWidth="1"/>
    <col min="6647" max="6647" width="17.140625" style="178" customWidth="1"/>
    <col min="6648" max="6648" width="1.140625" style="178" customWidth="1"/>
    <col min="6649" max="6649" width="18.28515625" style="178" customWidth="1"/>
    <col min="6650" max="6650" width="1" style="178" customWidth="1"/>
    <col min="6651" max="6651" width="41.28515625" style="178" customWidth="1"/>
    <col min="6652" max="6652" width="1" style="178" customWidth="1"/>
    <col min="6653" max="6653" width="11.140625" style="178" customWidth="1"/>
    <col min="6654" max="6654" width="1.28515625" style="178" customWidth="1"/>
    <col min="6655" max="6655" width="10.7109375" style="178" customWidth="1"/>
    <col min="6656" max="6656" width="1" style="178" customWidth="1"/>
    <col min="6657" max="6657" width="10.42578125" style="178" customWidth="1"/>
    <col min="6658" max="6658" width="0.85546875" style="178" customWidth="1"/>
    <col min="6659" max="6659" width="14" style="178" customWidth="1"/>
    <col min="6660" max="6660" width="0.85546875" style="178" customWidth="1"/>
    <col min="6661" max="6661" width="8.42578125" style="178" customWidth="1"/>
    <col min="6662" max="6662" width="0.85546875" style="178" customWidth="1"/>
    <col min="6663" max="6663" width="9.85546875" style="178" customWidth="1"/>
    <col min="6664" max="6664" width="0.85546875" style="178" customWidth="1"/>
    <col min="6665" max="6665" width="16" style="178" customWidth="1"/>
    <col min="6666" max="6666" width="0.5703125" style="178" customWidth="1"/>
    <col min="6667" max="6667" width="9.42578125" style="178" bestFit="1" customWidth="1"/>
    <col min="6668" max="6668" width="1.140625" style="178" customWidth="1"/>
    <col min="6669" max="6899" width="9.140625" style="178"/>
    <col min="6900" max="6900" width="2.140625" style="178" customWidth="1"/>
    <col min="6901" max="6901" width="14" style="178" customWidth="1"/>
    <col min="6902" max="6902" width="0.7109375" style="178" customWidth="1"/>
    <col min="6903" max="6903" width="17.140625" style="178" customWidth="1"/>
    <col min="6904" max="6904" width="1.140625" style="178" customWidth="1"/>
    <col min="6905" max="6905" width="18.28515625" style="178" customWidth="1"/>
    <col min="6906" max="6906" width="1" style="178" customWidth="1"/>
    <col min="6907" max="6907" width="41.28515625" style="178" customWidth="1"/>
    <col min="6908" max="6908" width="1" style="178" customWidth="1"/>
    <col min="6909" max="6909" width="11.140625" style="178" customWidth="1"/>
    <col min="6910" max="6910" width="1.28515625" style="178" customWidth="1"/>
    <col min="6911" max="6911" width="10.7109375" style="178" customWidth="1"/>
    <col min="6912" max="6912" width="1" style="178" customWidth="1"/>
    <col min="6913" max="6913" width="10.42578125" style="178" customWidth="1"/>
    <col min="6914" max="6914" width="0.85546875" style="178" customWidth="1"/>
    <col min="6915" max="6915" width="14" style="178" customWidth="1"/>
    <col min="6916" max="6916" width="0.85546875" style="178" customWidth="1"/>
    <col min="6917" max="6917" width="8.42578125" style="178" customWidth="1"/>
    <col min="6918" max="6918" width="0.85546875" style="178" customWidth="1"/>
    <col min="6919" max="6919" width="9.85546875" style="178" customWidth="1"/>
    <col min="6920" max="6920" width="0.85546875" style="178" customWidth="1"/>
    <col min="6921" max="6921" width="16" style="178" customWidth="1"/>
    <col min="6922" max="6922" width="0.5703125" style="178" customWidth="1"/>
    <col min="6923" max="6923" width="9.42578125" style="178" bestFit="1" customWidth="1"/>
    <col min="6924" max="6924" width="1.140625" style="178" customWidth="1"/>
    <col min="6925" max="7155" width="9.140625" style="178"/>
    <col min="7156" max="7156" width="2.140625" style="178" customWidth="1"/>
    <col min="7157" max="7157" width="14" style="178" customWidth="1"/>
    <col min="7158" max="7158" width="0.7109375" style="178" customWidth="1"/>
    <col min="7159" max="7159" width="17.140625" style="178" customWidth="1"/>
    <col min="7160" max="7160" width="1.140625" style="178" customWidth="1"/>
    <col min="7161" max="7161" width="18.28515625" style="178" customWidth="1"/>
    <col min="7162" max="7162" width="1" style="178" customWidth="1"/>
    <col min="7163" max="7163" width="41.28515625" style="178" customWidth="1"/>
    <col min="7164" max="7164" width="1" style="178" customWidth="1"/>
    <col min="7165" max="7165" width="11.140625" style="178" customWidth="1"/>
    <col min="7166" max="7166" width="1.28515625" style="178" customWidth="1"/>
    <col min="7167" max="7167" width="10.7109375" style="178" customWidth="1"/>
    <col min="7168" max="7168" width="1" style="178" customWidth="1"/>
    <col min="7169" max="7169" width="10.42578125" style="178" customWidth="1"/>
    <col min="7170" max="7170" width="0.85546875" style="178" customWidth="1"/>
    <col min="7171" max="7171" width="14" style="178" customWidth="1"/>
    <col min="7172" max="7172" width="0.85546875" style="178" customWidth="1"/>
    <col min="7173" max="7173" width="8.42578125" style="178" customWidth="1"/>
    <col min="7174" max="7174" width="0.85546875" style="178" customWidth="1"/>
    <col min="7175" max="7175" width="9.85546875" style="178" customWidth="1"/>
    <col min="7176" max="7176" width="0.85546875" style="178" customWidth="1"/>
    <col min="7177" max="7177" width="16" style="178" customWidth="1"/>
    <col min="7178" max="7178" width="0.5703125" style="178" customWidth="1"/>
    <col min="7179" max="7179" width="9.42578125" style="178" bestFit="1" customWidth="1"/>
    <col min="7180" max="7180" width="1.140625" style="178" customWidth="1"/>
    <col min="7181" max="7411" width="9.140625" style="178"/>
    <col min="7412" max="7412" width="2.140625" style="178" customWidth="1"/>
    <col min="7413" max="7413" width="14" style="178" customWidth="1"/>
    <col min="7414" max="7414" width="0.7109375" style="178" customWidth="1"/>
    <col min="7415" max="7415" width="17.140625" style="178" customWidth="1"/>
    <col min="7416" max="7416" width="1.140625" style="178" customWidth="1"/>
    <col min="7417" max="7417" width="18.28515625" style="178" customWidth="1"/>
    <col min="7418" max="7418" width="1" style="178" customWidth="1"/>
    <col min="7419" max="7419" width="41.28515625" style="178" customWidth="1"/>
    <col min="7420" max="7420" width="1" style="178" customWidth="1"/>
    <col min="7421" max="7421" width="11.140625" style="178" customWidth="1"/>
    <col min="7422" max="7422" width="1.28515625" style="178" customWidth="1"/>
    <col min="7423" max="7423" width="10.7109375" style="178" customWidth="1"/>
    <col min="7424" max="7424" width="1" style="178" customWidth="1"/>
    <col min="7425" max="7425" width="10.42578125" style="178" customWidth="1"/>
    <col min="7426" max="7426" width="0.85546875" style="178" customWidth="1"/>
    <col min="7427" max="7427" width="14" style="178" customWidth="1"/>
    <col min="7428" max="7428" width="0.85546875" style="178" customWidth="1"/>
    <col min="7429" max="7429" width="8.42578125" style="178" customWidth="1"/>
    <col min="7430" max="7430" width="0.85546875" style="178" customWidth="1"/>
    <col min="7431" max="7431" width="9.85546875" style="178" customWidth="1"/>
    <col min="7432" max="7432" width="0.85546875" style="178" customWidth="1"/>
    <col min="7433" max="7433" width="16" style="178" customWidth="1"/>
    <col min="7434" max="7434" width="0.5703125" style="178" customWidth="1"/>
    <col min="7435" max="7435" width="9.42578125" style="178" bestFit="1" customWidth="1"/>
    <col min="7436" max="7436" width="1.140625" style="178" customWidth="1"/>
    <col min="7437" max="7667" width="9.140625" style="178"/>
    <col min="7668" max="7668" width="2.140625" style="178" customWidth="1"/>
    <col min="7669" max="7669" width="14" style="178" customWidth="1"/>
    <col min="7670" max="7670" width="0.7109375" style="178" customWidth="1"/>
    <col min="7671" max="7671" width="17.140625" style="178" customWidth="1"/>
    <col min="7672" max="7672" width="1.140625" style="178" customWidth="1"/>
    <col min="7673" max="7673" width="18.28515625" style="178" customWidth="1"/>
    <col min="7674" max="7674" width="1" style="178" customWidth="1"/>
    <col min="7675" max="7675" width="41.28515625" style="178" customWidth="1"/>
    <col min="7676" max="7676" width="1" style="178" customWidth="1"/>
    <col min="7677" max="7677" width="11.140625" style="178" customWidth="1"/>
    <col min="7678" max="7678" width="1.28515625" style="178" customWidth="1"/>
    <col min="7679" max="7679" width="10.7109375" style="178" customWidth="1"/>
    <col min="7680" max="7680" width="1" style="178" customWidth="1"/>
    <col min="7681" max="7681" width="10.42578125" style="178" customWidth="1"/>
    <col min="7682" max="7682" width="0.85546875" style="178" customWidth="1"/>
    <col min="7683" max="7683" width="14" style="178" customWidth="1"/>
    <col min="7684" max="7684" width="0.85546875" style="178" customWidth="1"/>
    <col min="7685" max="7685" width="8.42578125" style="178" customWidth="1"/>
    <col min="7686" max="7686" width="0.85546875" style="178" customWidth="1"/>
    <col min="7687" max="7687" width="9.85546875" style="178" customWidth="1"/>
    <col min="7688" max="7688" width="0.85546875" style="178" customWidth="1"/>
    <col min="7689" max="7689" width="16" style="178" customWidth="1"/>
    <col min="7690" max="7690" width="0.5703125" style="178" customWidth="1"/>
    <col min="7691" max="7691" width="9.42578125" style="178" bestFit="1" customWidth="1"/>
    <col min="7692" max="7692" width="1.140625" style="178" customWidth="1"/>
    <col min="7693" max="7923" width="9.140625" style="178"/>
    <col min="7924" max="7924" width="2.140625" style="178" customWidth="1"/>
    <col min="7925" max="7925" width="14" style="178" customWidth="1"/>
    <col min="7926" max="7926" width="0.7109375" style="178" customWidth="1"/>
    <col min="7927" max="7927" width="17.140625" style="178" customWidth="1"/>
    <col min="7928" max="7928" width="1.140625" style="178" customWidth="1"/>
    <col min="7929" max="7929" width="18.28515625" style="178" customWidth="1"/>
    <col min="7930" max="7930" width="1" style="178" customWidth="1"/>
    <col min="7931" max="7931" width="41.28515625" style="178" customWidth="1"/>
    <col min="7932" max="7932" width="1" style="178" customWidth="1"/>
    <col min="7933" max="7933" width="11.140625" style="178" customWidth="1"/>
    <col min="7934" max="7934" width="1.28515625" style="178" customWidth="1"/>
    <col min="7935" max="7935" width="10.7109375" style="178" customWidth="1"/>
    <col min="7936" max="7936" width="1" style="178" customWidth="1"/>
    <col min="7937" max="7937" width="10.42578125" style="178" customWidth="1"/>
    <col min="7938" max="7938" width="0.85546875" style="178" customWidth="1"/>
    <col min="7939" max="7939" width="14" style="178" customWidth="1"/>
    <col min="7940" max="7940" width="0.85546875" style="178" customWidth="1"/>
    <col min="7941" max="7941" width="8.42578125" style="178" customWidth="1"/>
    <col min="7942" max="7942" width="0.85546875" style="178" customWidth="1"/>
    <col min="7943" max="7943" width="9.85546875" style="178" customWidth="1"/>
    <col min="7944" max="7944" width="0.85546875" style="178" customWidth="1"/>
    <col min="7945" max="7945" width="16" style="178" customWidth="1"/>
    <col min="7946" max="7946" width="0.5703125" style="178" customWidth="1"/>
    <col min="7947" max="7947" width="9.42578125" style="178" bestFit="1" customWidth="1"/>
    <col min="7948" max="7948" width="1.140625" style="178" customWidth="1"/>
    <col min="7949" max="8179" width="9.140625" style="178"/>
    <col min="8180" max="8180" width="2.140625" style="178" customWidth="1"/>
    <col min="8181" max="8181" width="14" style="178" customWidth="1"/>
    <col min="8182" max="8182" width="0.7109375" style="178" customWidth="1"/>
    <col min="8183" max="8183" width="17.140625" style="178" customWidth="1"/>
    <col min="8184" max="8184" width="1.140625" style="178" customWidth="1"/>
    <col min="8185" max="8185" width="18.28515625" style="178" customWidth="1"/>
    <col min="8186" max="8186" width="1" style="178" customWidth="1"/>
    <col min="8187" max="8187" width="41.28515625" style="178" customWidth="1"/>
    <col min="8188" max="8188" width="1" style="178" customWidth="1"/>
    <col min="8189" max="8189" width="11.140625" style="178" customWidth="1"/>
    <col min="8190" max="8190" width="1.28515625" style="178" customWidth="1"/>
    <col min="8191" max="8191" width="10.7109375" style="178" customWidth="1"/>
    <col min="8192" max="8192" width="1" style="178" customWidth="1"/>
    <col min="8193" max="8193" width="10.42578125" style="178" customWidth="1"/>
    <col min="8194" max="8194" width="0.85546875" style="178" customWidth="1"/>
    <col min="8195" max="8195" width="14" style="178" customWidth="1"/>
    <col min="8196" max="8196" width="0.85546875" style="178" customWidth="1"/>
    <col min="8197" max="8197" width="8.42578125" style="178" customWidth="1"/>
    <col min="8198" max="8198" width="0.85546875" style="178" customWidth="1"/>
    <col min="8199" max="8199" width="9.85546875" style="178" customWidth="1"/>
    <col min="8200" max="8200" width="0.85546875" style="178" customWidth="1"/>
    <col min="8201" max="8201" width="16" style="178" customWidth="1"/>
    <col min="8202" max="8202" width="0.5703125" style="178" customWidth="1"/>
    <col min="8203" max="8203" width="9.42578125" style="178" bestFit="1" customWidth="1"/>
    <col min="8204" max="8204" width="1.140625" style="178" customWidth="1"/>
    <col min="8205" max="8435" width="9.140625" style="178"/>
    <col min="8436" max="8436" width="2.140625" style="178" customWidth="1"/>
    <col min="8437" max="8437" width="14" style="178" customWidth="1"/>
    <col min="8438" max="8438" width="0.7109375" style="178" customWidth="1"/>
    <col min="8439" max="8439" width="17.140625" style="178" customWidth="1"/>
    <col min="8440" max="8440" width="1.140625" style="178" customWidth="1"/>
    <col min="8441" max="8441" width="18.28515625" style="178" customWidth="1"/>
    <col min="8442" max="8442" width="1" style="178" customWidth="1"/>
    <col min="8443" max="8443" width="41.28515625" style="178" customWidth="1"/>
    <col min="8444" max="8444" width="1" style="178" customWidth="1"/>
    <col min="8445" max="8445" width="11.140625" style="178" customWidth="1"/>
    <col min="8446" max="8446" width="1.28515625" style="178" customWidth="1"/>
    <col min="8447" max="8447" width="10.7109375" style="178" customWidth="1"/>
    <col min="8448" max="8448" width="1" style="178" customWidth="1"/>
    <col min="8449" max="8449" width="10.42578125" style="178" customWidth="1"/>
    <col min="8450" max="8450" width="0.85546875" style="178" customWidth="1"/>
    <col min="8451" max="8451" width="14" style="178" customWidth="1"/>
    <col min="8452" max="8452" width="0.85546875" style="178" customWidth="1"/>
    <col min="8453" max="8453" width="8.42578125" style="178" customWidth="1"/>
    <col min="8454" max="8454" width="0.85546875" style="178" customWidth="1"/>
    <col min="8455" max="8455" width="9.85546875" style="178" customWidth="1"/>
    <col min="8456" max="8456" width="0.85546875" style="178" customWidth="1"/>
    <col min="8457" max="8457" width="16" style="178" customWidth="1"/>
    <col min="8458" max="8458" width="0.5703125" style="178" customWidth="1"/>
    <col min="8459" max="8459" width="9.42578125" style="178" bestFit="1" customWidth="1"/>
    <col min="8460" max="8460" width="1.140625" style="178" customWidth="1"/>
    <col min="8461" max="8691" width="9.140625" style="178"/>
    <col min="8692" max="8692" width="2.140625" style="178" customWidth="1"/>
    <col min="8693" max="8693" width="14" style="178" customWidth="1"/>
    <col min="8694" max="8694" width="0.7109375" style="178" customWidth="1"/>
    <col min="8695" max="8695" width="17.140625" style="178" customWidth="1"/>
    <col min="8696" max="8696" width="1.140625" style="178" customWidth="1"/>
    <col min="8697" max="8697" width="18.28515625" style="178" customWidth="1"/>
    <col min="8698" max="8698" width="1" style="178" customWidth="1"/>
    <col min="8699" max="8699" width="41.28515625" style="178" customWidth="1"/>
    <col min="8700" max="8700" width="1" style="178" customWidth="1"/>
    <col min="8701" max="8701" width="11.140625" style="178" customWidth="1"/>
    <col min="8702" max="8702" width="1.28515625" style="178" customWidth="1"/>
    <col min="8703" max="8703" width="10.7109375" style="178" customWidth="1"/>
    <col min="8704" max="8704" width="1" style="178" customWidth="1"/>
    <col min="8705" max="8705" width="10.42578125" style="178" customWidth="1"/>
    <col min="8706" max="8706" width="0.85546875" style="178" customWidth="1"/>
    <col min="8707" max="8707" width="14" style="178" customWidth="1"/>
    <col min="8708" max="8708" width="0.85546875" style="178" customWidth="1"/>
    <col min="8709" max="8709" width="8.42578125" style="178" customWidth="1"/>
    <col min="8710" max="8710" width="0.85546875" style="178" customWidth="1"/>
    <col min="8711" max="8711" width="9.85546875" style="178" customWidth="1"/>
    <col min="8712" max="8712" width="0.85546875" style="178" customWidth="1"/>
    <col min="8713" max="8713" width="16" style="178" customWidth="1"/>
    <col min="8714" max="8714" width="0.5703125" style="178" customWidth="1"/>
    <col min="8715" max="8715" width="9.42578125" style="178" bestFit="1" customWidth="1"/>
    <col min="8716" max="8716" width="1.140625" style="178" customWidth="1"/>
    <col min="8717" max="8947" width="9.140625" style="178"/>
    <col min="8948" max="8948" width="2.140625" style="178" customWidth="1"/>
    <col min="8949" max="8949" width="14" style="178" customWidth="1"/>
    <col min="8950" max="8950" width="0.7109375" style="178" customWidth="1"/>
    <col min="8951" max="8951" width="17.140625" style="178" customWidth="1"/>
    <col min="8952" max="8952" width="1.140625" style="178" customWidth="1"/>
    <col min="8953" max="8953" width="18.28515625" style="178" customWidth="1"/>
    <col min="8954" max="8954" width="1" style="178" customWidth="1"/>
    <col min="8955" max="8955" width="41.28515625" style="178" customWidth="1"/>
    <col min="8956" max="8956" width="1" style="178" customWidth="1"/>
    <col min="8957" max="8957" width="11.140625" style="178" customWidth="1"/>
    <col min="8958" max="8958" width="1.28515625" style="178" customWidth="1"/>
    <col min="8959" max="8959" width="10.7109375" style="178" customWidth="1"/>
    <col min="8960" max="8960" width="1" style="178" customWidth="1"/>
    <col min="8961" max="8961" width="10.42578125" style="178" customWidth="1"/>
    <col min="8962" max="8962" width="0.85546875" style="178" customWidth="1"/>
    <col min="8963" max="8963" width="14" style="178" customWidth="1"/>
    <col min="8964" max="8964" width="0.85546875" style="178" customWidth="1"/>
    <col min="8965" max="8965" width="8.42578125" style="178" customWidth="1"/>
    <col min="8966" max="8966" width="0.85546875" style="178" customWidth="1"/>
    <col min="8967" max="8967" width="9.85546875" style="178" customWidth="1"/>
    <col min="8968" max="8968" width="0.85546875" style="178" customWidth="1"/>
    <col min="8969" max="8969" width="16" style="178" customWidth="1"/>
    <col min="8970" max="8970" width="0.5703125" style="178" customWidth="1"/>
    <col min="8971" max="8971" width="9.42578125" style="178" bestFit="1" customWidth="1"/>
    <col min="8972" max="8972" width="1.140625" style="178" customWidth="1"/>
    <col min="8973" max="9203" width="9.140625" style="178"/>
    <col min="9204" max="9204" width="2.140625" style="178" customWidth="1"/>
    <col min="9205" max="9205" width="14" style="178" customWidth="1"/>
    <col min="9206" max="9206" width="0.7109375" style="178" customWidth="1"/>
    <col min="9207" max="9207" width="17.140625" style="178" customWidth="1"/>
    <col min="9208" max="9208" width="1.140625" style="178" customWidth="1"/>
    <col min="9209" max="9209" width="18.28515625" style="178" customWidth="1"/>
    <col min="9210" max="9210" width="1" style="178" customWidth="1"/>
    <col min="9211" max="9211" width="41.28515625" style="178" customWidth="1"/>
    <col min="9212" max="9212" width="1" style="178" customWidth="1"/>
    <col min="9213" max="9213" width="11.140625" style="178" customWidth="1"/>
    <col min="9214" max="9214" width="1.28515625" style="178" customWidth="1"/>
    <col min="9215" max="9215" width="10.7109375" style="178" customWidth="1"/>
    <col min="9216" max="9216" width="1" style="178" customWidth="1"/>
    <col min="9217" max="9217" width="10.42578125" style="178" customWidth="1"/>
    <col min="9218" max="9218" width="0.85546875" style="178" customWidth="1"/>
    <col min="9219" max="9219" width="14" style="178" customWidth="1"/>
    <col min="9220" max="9220" width="0.85546875" style="178" customWidth="1"/>
    <col min="9221" max="9221" width="8.42578125" style="178" customWidth="1"/>
    <col min="9222" max="9222" width="0.85546875" style="178" customWidth="1"/>
    <col min="9223" max="9223" width="9.85546875" style="178" customWidth="1"/>
    <col min="9224" max="9224" width="0.85546875" style="178" customWidth="1"/>
    <col min="9225" max="9225" width="16" style="178" customWidth="1"/>
    <col min="9226" max="9226" width="0.5703125" style="178" customWidth="1"/>
    <col min="9227" max="9227" width="9.42578125" style="178" bestFit="1" customWidth="1"/>
    <col min="9228" max="9228" width="1.140625" style="178" customWidth="1"/>
    <col min="9229" max="9459" width="9.140625" style="178"/>
    <col min="9460" max="9460" width="2.140625" style="178" customWidth="1"/>
    <col min="9461" max="9461" width="14" style="178" customWidth="1"/>
    <col min="9462" max="9462" width="0.7109375" style="178" customWidth="1"/>
    <col min="9463" max="9463" width="17.140625" style="178" customWidth="1"/>
    <col min="9464" max="9464" width="1.140625" style="178" customWidth="1"/>
    <col min="9465" max="9465" width="18.28515625" style="178" customWidth="1"/>
    <col min="9466" max="9466" width="1" style="178" customWidth="1"/>
    <col min="9467" max="9467" width="41.28515625" style="178" customWidth="1"/>
    <col min="9468" max="9468" width="1" style="178" customWidth="1"/>
    <col min="9469" max="9469" width="11.140625" style="178" customWidth="1"/>
    <col min="9470" max="9470" width="1.28515625" style="178" customWidth="1"/>
    <col min="9471" max="9471" width="10.7109375" style="178" customWidth="1"/>
    <col min="9472" max="9472" width="1" style="178" customWidth="1"/>
    <col min="9473" max="9473" width="10.42578125" style="178" customWidth="1"/>
    <col min="9474" max="9474" width="0.85546875" style="178" customWidth="1"/>
    <col min="9475" max="9475" width="14" style="178" customWidth="1"/>
    <col min="9476" max="9476" width="0.85546875" style="178" customWidth="1"/>
    <col min="9477" max="9477" width="8.42578125" style="178" customWidth="1"/>
    <col min="9478" max="9478" width="0.85546875" style="178" customWidth="1"/>
    <col min="9479" max="9479" width="9.85546875" style="178" customWidth="1"/>
    <col min="9480" max="9480" width="0.85546875" style="178" customWidth="1"/>
    <col min="9481" max="9481" width="16" style="178" customWidth="1"/>
    <col min="9482" max="9482" width="0.5703125" style="178" customWidth="1"/>
    <col min="9483" max="9483" width="9.42578125" style="178" bestFit="1" customWidth="1"/>
    <col min="9484" max="9484" width="1.140625" style="178" customWidth="1"/>
    <col min="9485" max="9715" width="9.140625" style="178"/>
    <col min="9716" max="9716" width="2.140625" style="178" customWidth="1"/>
    <col min="9717" max="9717" width="14" style="178" customWidth="1"/>
    <col min="9718" max="9718" width="0.7109375" style="178" customWidth="1"/>
    <col min="9719" max="9719" width="17.140625" style="178" customWidth="1"/>
    <col min="9720" max="9720" width="1.140625" style="178" customWidth="1"/>
    <col min="9721" max="9721" width="18.28515625" style="178" customWidth="1"/>
    <col min="9722" max="9722" width="1" style="178" customWidth="1"/>
    <col min="9723" max="9723" width="41.28515625" style="178" customWidth="1"/>
    <col min="9724" max="9724" width="1" style="178" customWidth="1"/>
    <col min="9725" max="9725" width="11.140625" style="178" customWidth="1"/>
    <col min="9726" max="9726" width="1.28515625" style="178" customWidth="1"/>
    <col min="9727" max="9727" width="10.7109375" style="178" customWidth="1"/>
    <col min="9728" max="9728" width="1" style="178" customWidth="1"/>
    <col min="9729" max="9729" width="10.42578125" style="178" customWidth="1"/>
    <col min="9730" max="9730" width="0.85546875" style="178" customWidth="1"/>
    <col min="9731" max="9731" width="14" style="178" customWidth="1"/>
    <col min="9732" max="9732" width="0.85546875" style="178" customWidth="1"/>
    <col min="9733" max="9733" width="8.42578125" style="178" customWidth="1"/>
    <col min="9734" max="9734" width="0.85546875" style="178" customWidth="1"/>
    <col min="9735" max="9735" width="9.85546875" style="178" customWidth="1"/>
    <col min="9736" max="9736" width="0.85546875" style="178" customWidth="1"/>
    <col min="9737" max="9737" width="16" style="178" customWidth="1"/>
    <col min="9738" max="9738" width="0.5703125" style="178" customWidth="1"/>
    <col min="9739" max="9739" width="9.42578125" style="178" bestFit="1" customWidth="1"/>
    <col min="9740" max="9740" width="1.140625" style="178" customWidth="1"/>
    <col min="9741" max="9971" width="9.140625" style="178"/>
    <col min="9972" max="9972" width="2.140625" style="178" customWidth="1"/>
    <col min="9973" max="9973" width="14" style="178" customWidth="1"/>
    <col min="9974" max="9974" width="0.7109375" style="178" customWidth="1"/>
    <col min="9975" max="9975" width="17.140625" style="178" customWidth="1"/>
    <col min="9976" max="9976" width="1.140625" style="178" customWidth="1"/>
    <col min="9977" max="9977" width="18.28515625" style="178" customWidth="1"/>
    <col min="9978" max="9978" width="1" style="178" customWidth="1"/>
    <col min="9979" max="9979" width="41.28515625" style="178" customWidth="1"/>
    <col min="9980" max="9980" width="1" style="178" customWidth="1"/>
    <col min="9981" max="9981" width="11.140625" style="178" customWidth="1"/>
    <col min="9982" max="9982" width="1.28515625" style="178" customWidth="1"/>
    <col min="9983" max="9983" width="10.7109375" style="178" customWidth="1"/>
    <col min="9984" max="9984" width="1" style="178" customWidth="1"/>
    <col min="9985" max="9985" width="10.42578125" style="178" customWidth="1"/>
    <col min="9986" max="9986" width="0.85546875" style="178" customWidth="1"/>
    <col min="9987" max="9987" width="14" style="178" customWidth="1"/>
    <col min="9988" max="9988" width="0.85546875" style="178" customWidth="1"/>
    <col min="9989" max="9989" width="8.42578125" style="178" customWidth="1"/>
    <col min="9990" max="9990" width="0.85546875" style="178" customWidth="1"/>
    <col min="9991" max="9991" width="9.85546875" style="178" customWidth="1"/>
    <col min="9992" max="9992" width="0.85546875" style="178" customWidth="1"/>
    <col min="9993" max="9993" width="16" style="178" customWidth="1"/>
    <col min="9994" max="9994" width="0.5703125" style="178" customWidth="1"/>
    <col min="9995" max="9995" width="9.42578125" style="178" bestFit="1" customWidth="1"/>
    <col min="9996" max="9996" width="1.140625" style="178" customWidth="1"/>
    <col min="9997" max="10227" width="9.140625" style="178"/>
    <col min="10228" max="10228" width="2.140625" style="178" customWidth="1"/>
    <col min="10229" max="10229" width="14" style="178" customWidth="1"/>
    <col min="10230" max="10230" width="0.7109375" style="178" customWidth="1"/>
    <col min="10231" max="10231" width="17.140625" style="178" customWidth="1"/>
    <col min="10232" max="10232" width="1.140625" style="178" customWidth="1"/>
    <col min="10233" max="10233" width="18.28515625" style="178" customWidth="1"/>
    <col min="10234" max="10234" width="1" style="178" customWidth="1"/>
    <col min="10235" max="10235" width="41.28515625" style="178" customWidth="1"/>
    <col min="10236" max="10236" width="1" style="178" customWidth="1"/>
    <col min="10237" max="10237" width="11.140625" style="178" customWidth="1"/>
    <col min="10238" max="10238" width="1.28515625" style="178" customWidth="1"/>
    <col min="10239" max="10239" width="10.7109375" style="178" customWidth="1"/>
    <col min="10240" max="10240" width="1" style="178" customWidth="1"/>
    <col min="10241" max="10241" width="10.42578125" style="178" customWidth="1"/>
    <col min="10242" max="10242" width="0.85546875" style="178" customWidth="1"/>
    <col min="10243" max="10243" width="14" style="178" customWidth="1"/>
    <col min="10244" max="10244" width="0.85546875" style="178" customWidth="1"/>
    <col min="10245" max="10245" width="8.42578125" style="178" customWidth="1"/>
    <col min="10246" max="10246" width="0.85546875" style="178" customWidth="1"/>
    <col min="10247" max="10247" width="9.85546875" style="178" customWidth="1"/>
    <col min="10248" max="10248" width="0.85546875" style="178" customWidth="1"/>
    <col min="10249" max="10249" width="16" style="178" customWidth="1"/>
    <col min="10250" max="10250" width="0.5703125" style="178" customWidth="1"/>
    <col min="10251" max="10251" width="9.42578125" style="178" bestFit="1" customWidth="1"/>
    <col min="10252" max="10252" width="1.140625" style="178" customWidth="1"/>
    <col min="10253" max="10483" width="9.140625" style="178"/>
    <col min="10484" max="10484" width="2.140625" style="178" customWidth="1"/>
    <col min="10485" max="10485" width="14" style="178" customWidth="1"/>
    <col min="10486" max="10486" width="0.7109375" style="178" customWidth="1"/>
    <col min="10487" max="10487" width="17.140625" style="178" customWidth="1"/>
    <col min="10488" max="10488" width="1.140625" style="178" customWidth="1"/>
    <col min="10489" max="10489" width="18.28515625" style="178" customWidth="1"/>
    <col min="10490" max="10490" width="1" style="178" customWidth="1"/>
    <col min="10491" max="10491" width="41.28515625" style="178" customWidth="1"/>
    <col min="10492" max="10492" width="1" style="178" customWidth="1"/>
    <col min="10493" max="10493" width="11.140625" style="178" customWidth="1"/>
    <col min="10494" max="10494" width="1.28515625" style="178" customWidth="1"/>
    <col min="10495" max="10495" width="10.7109375" style="178" customWidth="1"/>
    <col min="10496" max="10496" width="1" style="178" customWidth="1"/>
    <col min="10497" max="10497" width="10.42578125" style="178" customWidth="1"/>
    <col min="10498" max="10498" width="0.85546875" style="178" customWidth="1"/>
    <col min="10499" max="10499" width="14" style="178" customWidth="1"/>
    <col min="10500" max="10500" width="0.85546875" style="178" customWidth="1"/>
    <col min="10501" max="10501" width="8.42578125" style="178" customWidth="1"/>
    <col min="10502" max="10502" width="0.85546875" style="178" customWidth="1"/>
    <col min="10503" max="10503" width="9.85546875" style="178" customWidth="1"/>
    <col min="10504" max="10504" width="0.85546875" style="178" customWidth="1"/>
    <col min="10505" max="10505" width="16" style="178" customWidth="1"/>
    <col min="10506" max="10506" width="0.5703125" style="178" customWidth="1"/>
    <col min="10507" max="10507" width="9.42578125" style="178" bestFit="1" customWidth="1"/>
    <col min="10508" max="10508" width="1.140625" style="178" customWidth="1"/>
    <col min="10509" max="10739" width="9.140625" style="178"/>
    <col min="10740" max="10740" width="2.140625" style="178" customWidth="1"/>
    <col min="10741" max="10741" width="14" style="178" customWidth="1"/>
    <col min="10742" max="10742" width="0.7109375" style="178" customWidth="1"/>
    <col min="10743" max="10743" width="17.140625" style="178" customWidth="1"/>
    <col min="10744" max="10744" width="1.140625" style="178" customWidth="1"/>
    <col min="10745" max="10745" width="18.28515625" style="178" customWidth="1"/>
    <col min="10746" max="10746" width="1" style="178" customWidth="1"/>
    <col min="10747" max="10747" width="41.28515625" style="178" customWidth="1"/>
    <col min="10748" max="10748" width="1" style="178" customWidth="1"/>
    <col min="10749" max="10749" width="11.140625" style="178" customWidth="1"/>
    <col min="10750" max="10750" width="1.28515625" style="178" customWidth="1"/>
    <col min="10751" max="10751" width="10.7109375" style="178" customWidth="1"/>
    <col min="10752" max="10752" width="1" style="178" customWidth="1"/>
    <col min="10753" max="10753" width="10.42578125" style="178" customWidth="1"/>
    <col min="10754" max="10754" width="0.85546875" style="178" customWidth="1"/>
    <col min="10755" max="10755" width="14" style="178" customWidth="1"/>
    <col min="10756" max="10756" width="0.85546875" style="178" customWidth="1"/>
    <col min="10757" max="10757" width="8.42578125" style="178" customWidth="1"/>
    <col min="10758" max="10758" width="0.85546875" style="178" customWidth="1"/>
    <col min="10759" max="10759" width="9.85546875" style="178" customWidth="1"/>
    <col min="10760" max="10760" width="0.85546875" style="178" customWidth="1"/>
    <col min="10761" max="10761" width="16" style="178" customWidth="1"/>
    <col min="10762" max="10762" width="0.5703125" style="178" customWidth="1"/>
    <col min="10763" max="10763" width="9.42578125" style="178" bestFit="1" customWidth="1"/>
    <col min="10764" max="10764" width="1.140625" style="178" customWidth="1"/>
    <col min="10765" max="10995" width="9.140625" style="178"/>
    <col min="10996" max="10996" width="2.140625" style="178" customWidth="1"/>
    <col min="10997" max="10997" width="14" style="178" customWidth="1"/>
    <col min="10998" max="10998" width="0.7109375" style="178" customWidth="1"/>
    <col min="10999" max="10999" width="17.140625" style="178" customWidth="1"/>
    <col min="11000" max="11000" width="1.140625" style="178" customWidth="1"/>
    <col min="11001" max="11001" width="18.28515625" style="178" customWidth="1"/>
    <col min="11002" max="11002" width="1" style="178" customWidth="1"/>
    <col min="11003" max="11003" width="41.28515625" style="178" customWidth="1"/>
    <col min="11004" max="11004" width="1" style="178" customWidth="1"/>
    <col min="11005" max="11005" width="11.140625" style="178" customWidth="1"/>
    <col min="11006" max="11006" width="1.28515625" style="178" customWidth="1"/>
    <col min="11007" max="11007" width="10.7109375" style="178" customWidth="1"/>
    <col min="11008" max="11008" width="1" style="178" customWidth="1"/>
    <col min="11009" max="11009" width="10.42578125" style="178" customWidth="1"/>
    <col min="11010" max="11010" width="0.85546875" style="178" customWidth="1"/>
    <col min="11011" max="11011" width="14" style="178" customWidth="1"/>
    <col min="11012" max="11012" width="0.85546875" style="178" customWidth="1"/>
    <col min="11013" max="11013" width="8.42578125" style="178" customWidth="1"/>
    <col min="11014" max="11014" width="0.85546875" style="178" customWidth="1"/>
    <col min="11015" max="11015" width="9.85546875" style="178" customWidth="1"/>
    <col min="11016" max="11016" width="0.85546875" style="178" customWidth="1"/>
    <col min="11017" max="11017" width="16" style="178" customWidth="1"/>
    <col min="11018" max="11018" width="0.5703125" style="178" customWidth="1"/>
    <col min="11019" max="11019" width="9.42578125" style="178" bestFit="1" customWidth="1"/>
    <col min="11020" max="11020" width="1.140625" style="178" customWidth="1"/>
    <col min="11021" max="11251" width="9.140625" style="178"/>
    <col min="11252" max="11252" width="2.140625" style="178" customWidth="1"/>
    <col min="11253" max="11253" width="14" style="178" customWidth="1"/>
    <col min="11254" max="11254" width="0.7109375" style="178" customWidth="1"/>
    <col min="11255" max="11255" width="17.140625" style="178" customWidth="1"/>
    <col min="11256" max="11256" width="1.140625" style="178" customWidth="1"/>
    <col min="11257" max="11257" width="18.28515625" style="178" customWidth="1"/>
    <col min="11258" max="11258" width="1" style="178" customWidth="1"/>
    <col min="11259" max="11259" width="41.28515625" style="178" customWidth="1"/>
    <col min="11260" max="11260" width="1" style="178" customWidth="1"/>
    <col min="11261" max="11261" width="11.140625" style="178" customWidth="1"/>
    <col min="11262" max="11262" width="1.28515625" style="178" customWidth="1"/>
    <col min="11263" max="11263" width="10.7109375" style="178" customWidth="1"/>
    <col min="11264" max="11264" width="1" style="178" customWidth="1"/>
    <col min="11265" max="11265" width="10.42578125" style="178" customWidth="1"/>
    <col min="11266" max="11266" width="0.85546875" style="178" customWidth="1"/>
    <col min="11267" max="11267" width="14" style="178" customWidth="1"/>
    <col min="11268" max="11268" width="0.85546875" style="178" customWidth="1"/>
    <col min="11269" max="11269" width="8.42578125" style="178" customWidth="1"/>
    <col min="11270" max="11270" width="0.85546875" style="178" customWidth="1"/>
    <col min="11271" max="11271" width="9.85546875" style="178" customWidth="1"/>
    <col min="11272" max="11272" width="0.85546875" style="178" customWidth="1"/>
    <col min="11273" max="11273" width="16" style="178" customWidth="1"/>
    <col min="11274" max="11274" width="0.5703125" style="178" customWidth="1"/>
    <col min="11275" max="11275" width="9.42578125" style="178" bestFit="1" customWidth="1"/>
    <col min="11276" max="11276" width="1.140625" style="178" customWidth="1"/>
    <col min="11277" max="11507" width="9.140625" style="178"/>
    <col min="11508" max="11508" width="2.140625" style="178" customWidth="1"/>
    <col min="11509" max="11509" width="14" style="178" customWidth="1"/>
    <col min="11510" max="11510" width="0.7109375" style="178" customWidth="1"/>
    <col min="11511" max="11511" width="17.140625" style="178" customWidth="1"/>
    <col min="11512" max="11512" width="1.140625" style="178" customWidth="1"/>
    <col min="11513" max="11513" width="18.28515625" style="178" customWidth="1"/>
    <col min="11514" max="11514" width="1" style="178" customWidth="1"/>
    <col min="11515" max="11515" width="41.28515625" style="178" customWidth="1"/>
    <col min="11516" max="11516" width="1" style="178" customWidth="1"/>
    <col min="11517" max="11517" width="11.140625" style="178" customWidth="1"/>
    <col min="11518" max="11518" width="1.28515625" style="178" customWidth="1"/>
    <col min="11519" max="11519" width="10.7109375" style="178" customWidth="1"/>
    <col min="11520" max="11520" width="1" style="178" customWidth="1"/>
    <col min="11521" max="11521" width="10.42578125" style="178" customWidth="1"/>
    <col min="11522" max="11522" width="0.85546875" style="178" customWidth="1"/>
    <col min="11523" max="11523" width="14" style="178" customWidth="1"/>
    <col min="11524" max="11524" width="0.85546875" style="178" customWidth="1"/>
    <col min="11525" max="11525" width="8.42578125" style="178" customWidth="1"/>
    <col min="11526" max="11526" width="0.85546875" style="178" customWidth="1"/>
    <col min="11527" max="11527" width="9.85546875" style="178" customWidth="1"/>
    <col min="11528" max="11528" width="0.85546875" style="178" customWidth="1"/>
    <col min="11529" max="11529" width="16" style="178" customWidth="1"/>
    <col min="11530" max="11530" width="0.5703125" style="178" customWidth="1"/>
    <col min="11531" max="11531" width="9.42578125" style="178" bestFit="1" customWidth="1"/>
    <col min="11532" max="11532" width="1.140625" style="178" customWidth="1"/>
    <col min="11533" max="11763" width="9.140625" style="178"/>
    <col min="11764" max="11764" width="2.140625" style="178" customWidth="1"/>
    <col min="11765" max="11765" width="14" style="178" customWidth="1"/>
    <col min="11766" max="11766" width="0.7109375" style="178" customWidth="1"/>
    <col min="11767" max="11767" width="17.140625" style="178" customWidth="1"/>
    <col min="11768" max="11768" width="1.140625" style="178" customWidth="1"/>
    <col min="11769" max="11769" width="18.28515625" style="178" customWidth="1"/>
    <col min="11770" max="11770" width="1" style="178" customWidth="1"/>
    <col min="11771" max="11771" width="41.28515625" style="178" customWidth="1"/>
    <col min="11772" max="11772" width="1" style="178" customWidth="1"/>
    <col min="11773" max="11773" width="11.140625" style="178" customWidth="1"/>
    <col min="11774" max="11774" width="1.28515625" style="178" customWidth="1"/>
    <col min="11775" max="11775" width="10.7109375" style="178" customWidth="1"/>
    <col min="11776" max="11776" width="1" style="178" customWidth="1"/>
    <col min="11777" max="11777" width="10.42578125" style="178" customWidth="1"/>
    <col min="11778" max="11778" width="0.85546875" style="178" customWidth="1"/>
    <col min="11779" max="11779" width="14" style="178" customWidth="1"/>
    <col min="11780" max="11780" width="0.85546875" style="178" customWidth="1"/>
    <col min="11781" max="11781" width="8.42578125" style="178" customWidth="1"/>
    <col min="11782" max="11782" width="0.85546875" style="178" customWidth="1"/>
    <col min="11783" max="11783" width="9.85546875" style="178" customWidth="1"/>
    <col min="11784" max="11784" width="0.85546875" style="178" customWidth="1"/>
    <col min="11785" max="11785" width="16" style="178" customWidth="1"/>
    <col min="11786" max="11786" width="0.5703125" style="178" customWidth="1"/>
    <col min="11787" max="11787" width="9.42578125" style="178" bestFit="1" customWidth="1"/>
    <col min="11788" max="11788" width="1.140625" style="178" customWidth="1"/>
    <col min="11789" max="12019" width="9.140625" style="178"/>
    <col min="12020" max="12020" width="2.140625" style="178" customWidth="1"/>
    <col min="12021" max="12021" width="14" style="178" customWidth="1"/>
    <col min="12022" max="12022" width="0.7109375" style="178" customWidth="1"/>
    <col min="12023" max="12023" width="17.140625" style="178" customWidth="1"/>
    <col min="12024" max="12024" width="1.140625" style="178" customWidth="1"/>
    <col min="12025" max="12025" width="18.28515625" style="178" customWidth="1"/>
    <col min="12026" max="12026" width="1" style="178" customWidth="1"/>
    <col min="12027" max="12027" width="41.28515625" style="178" customWidth="1"/>
    <col min="12028" max="12028" width="1" style="178" customWidth="1"/>
    <col min="12029" max="12029" width="11.140625" style="178" customWidth="1"/>
    <col min="12030" max="12030" width="1.28515625" style="178" customWidth="1"/>
    <col min="12031" max="12031" width="10.7109375" style="178" customWidth="1"/>
    <col min="12032" max="12032" width="1" style="178" customWidth="1"/>
    <col min="12033" max="12033" width="10.42578125" style="178" customWidth="1"/>
    <col min="12034" max="12034" width="0.85546875" style="178" customWidth="1"/>
    <col min="12035" max="12035" width="14" style="178" customWidth="1"/>
    <col min="12036" max="12036" width="0.85546875" style="178" customWidth="1"/>
    <col min="12037" max="12037" width="8.42578125" style="178" customWidth="1"/>
    <col min="12038" max="12038" width="0.85546875" style="178" customWidth="1"/>
    <col min="12039" max="12039" width="9.85546875" style="178" customWidth="1"/>
    <col min="12040" max="12040" width="0.85546875" style="178" customWidth="1"/>
    <col min="12041" max="12041" width="16" style="178" customWidth="1"/>
    <col min="12042" max="12042" width="0.5703125" style="178" customWidth="1"/>
    <col min="12043" max="12043" width="9.42578125" style="178" bestFit="1" customWidth="1"/>
    <col min="12044" max="12044" width="1.140625" style="178" customWidth="1"/>
    <col min="12045" max="12275" width="9.140625" style="178"/>
    <col min="12276" max="12276" width="2.140625" style="178" customWidth="1"/>
    <col min="12277" max="12277" width="14" style="178" customWidth="1"/>
    <col min="12278" max="12278" width="0.7109375" style="178" customWidth="1"/>
    <col min="12279" max="12279" width="17.140625" style="178" customWidth="1"/>
    <col min="12280" max="12280" width="1.140625" style="178" customWidth="1"/>
    <col min="12281" max="12281" width="18.28515625" style="178" customWidth="1"/>
    <col min="12282" max="12282" width="1" style="178" customWidth="1"/>
    <col min="12283" max="12283" width="41.28515625" style="178" customWidth="1"/>
    <col min="12284" max="12284" width="1" style="178" customWidth="1"/>
    <col min="12285" max="12285" width="11.140625" style="178" customWidth="1"/>
    <col min="12286" max="12286" width="1.28515625" style="178" customWidth="1"/>
    <col min="12287" max="12287" width="10.7109375" style="178" customWidth="1"/>
    <col min="12288" max="12288" width="1" style="178" customWidth="1"/>
    <col min="12289" max="12289" width="10.42578125" style="178" customWidth="1"/>
    <col min="12290" max="12290" width="0.85546875" style="178" customWidth="1"/>
    <col min="12291" max="12291" width="14" style="178" customWidth="1"/>
    <col min="12292" max="12292" width="0.85546875" style="178" customWidth="1"/>
    <col min="12293" max="12293" width="8.42578125" style="178" customWidth="1"/>
    <col min="12294" max="12294" width="0.85546875" style="178" customWidth="1"/>
    <col min="12295" max="12295" width="9.85546875" style="178" customWidth="1"/>
    <col min="12296" max="12296" width="0.85546875" style="178" customWidth="1"/>
    <col min="12297" max="12297" width="16" style="178" customWidth="1"/>
    <col min="12298" max="12298" width="0.5703125" style="178" customWidth="1"/>
    <col min="12299" max="12299" width="9.42578125" style="178" bestFit="1" customWidth="1"/>
    <col min="12300" max="12300" width="1.140625" style="178" customWidth="1"/>
    <col min="12301" max="12531" width="9.140625" style="178"/>
    <col min="12532" max="12532" width="2.140625" style="178" customWidth="1"/>
    <col min="12533" max="12533" width="14" style="178" customWidth="1"/>
    <col min="12534" max="12534" width="0.7109375" style="178" customWidth="1"/>
    <col min="12535" max="12535" width="17.140625" style="178" customWidth="1"/>
    <col min="12536" max="12536" width="1.140625" style="178" customWidth="1"/>
    <col min="12537" max="12537" width="18.28515625" style="178" customWidth="1"/>
    <col min="12538" max="12538" width="1" style="178" customWidth="1"/>
    <col min="12539" max="12539" width="41.28515625" style="178" customWidth="1"/>
    <col min="12540" max="12540" width="1" style="178" customWidth="1"/>
    <col min="12541" max="12541" width="11.140625" style="178" customWidth="1"/>
    <col min="12542" max="12542" width="1.28515625" style="178" customWidth="1"/>
    <col min="12543" max="12543" width="10.7109375" style="178" customWidth="1"/>
    <col min="12544" max="12544" width="1" style="178" customWidth="1"/>
    <col min="12545" max="12545" width="10.42578125" style="178" customWidth="1"/>
    <col min="12546" max="12546" width="0.85546875" style="178" customWidth="1"/>
    <col min="12547" max="12547" width="14" style="178" customWidth="1"/>
    <col min="12548" max="12548" width="0.85546875" style="178" customWidth="1"/>
    <col min="12549" max="12549" width="8.42578125" style="178" customWidth="1"/>
    <col min="12550" max="12550" width="0.85546875" style="178" customWidth="1"/>
    <col min="12551" max="12551" width="9.85546875" style="178" customWidth="1"/>
    <col min="12552" max="12552" width="0.85546875" style="178" customWidth="1"/>
    <col min="12553" max="12553" width="16" style="178" customWidth="1"/>
    <col min="12554" max="12554" width="0.5703125" style="178" customWidth="1"/>
    <col min="12555" max="12555" width="9.42578125" style="178" bestFit="1" customWidth="1"/>
    <col min="12556" max="12556" width="1.140625" style="178" customWidth="1"/>
    <col min="12557" max="12787" width="9.140625" style="178"/>
    <col min="12788" max="12788" width="2.140625" style="178" customWidth="1"/>
    <col min="12789" max="12789" width="14" style="178" customWidth="1"/>
    <col min="12790" max="12790" width="0.7109375" style="178" customWidth="1"/>
    <col min="12791" max="12791" width="17.140625" style="178" customWidth="1"/>
    <col min="12792" max="12792" width="1.140625" style="178" customWidth="1"/>
    <col min="12793" max="12793" width="18.28515625" style="178" customWidth="1"/>
    <col min="12794" max="12794" width="1" style="178" customWidth="1"/>
    <col min="12795" max="12795" width="41.28515625" style="178" customWidth="1"/>
    <col min="12796" max="12796" width="1" style="178" customWidth="1"/>
    <col min="12797" max="12797" width="11.140625" style="178" customWidth="1"/>
    <col min="12798" max="12798" width="1.28515625" style="178" customWidth="1"/>
    <col min="12799" max="12799" width="10.7109375" style="178" customWidth="1"/>
    <col min="12800" max="12800" width="1" style="178" customWidth="1"/>
    <col min="12801" max="12801" width="10.42578125" style="178" customWidth="1"/>
    <col min="12802" max="12802" width="0.85546875" style="178" customWidth="1"/>
    <col min="12803" max="12803" width="14" style="178" customWidth="1"/>
    <col min="12804" max="12804" width="0.85546875" style="178" customWidth="1"/>
    <col min="12805" max="12805" width="8.42578125" style="178" customWidth="1"/>
    <col min="12806" max="12806" width="0.85546875" style="178" customWidth="1"/>
    <col min="12807" max="12807" width="9.85546875" style="178" customWidth="1"/>
    <col min="12808" max="12808" width="0.85546875" style="178" customWidth="1"/>
    <col min="12809" max="12809" width="16" style="178" customWidth="1"/>
    <col min="12810" max="12810" width="0.5703125" style="178" customWidth="1"/>
    <col min="12811" max="12811" width="9.42578125" style="178" bestFit="1" customWidth="1"/>
    <col min="12812" max="12812" width="1.140625" style="178" customWidth="1"/>
    <col min="12813" max="13043" width="9.140625" style="178"/>
    <col min="13044" max="13044" width="2.140625" style="178" customWidth="1"/>
    <col min="13045" max="13045" width="14" style="178" customWidth="1"/>
    <col min="13046" max="13046" width="0.7109375" style="178" customWidth="1"/>
    <col min="13047" max="13047" width="17.140625" style="178" customWidth="1"/>
    <col min="13048" max="13048" width="1.140625" style="178" customWidth="1"/>
    <col min="13049" max="13049" width="18.28515625" style="178" customWidth="1"/>
    <col min="13050" max="13050" width="1" style="178" customWidth="1"/>
    <col min="13051" max="13051" width="41.28515625" style="178" customWidth="1"/>
    <col min="13052" max="13052" width="1" style="178" customWidth="1"/>
    <col min="13053" max="13053" width="11.140625" style="178" customWidth="1"/>
    <col min="13054" max="13054" width="1.28515625" style="178" customWidth="1"/>
    <col min="13055" max="13055" width="10.7109375" style="178" customWidth="1"/>
    <col min="13056" max="13056" width="1" style="178" customWidth="1"/>
    <col min="13057" max="13057" width="10.42578125" style="178" customWidth="1"/>
    <col min="13058" max="13058" width="0.85546875" style="178" customWidth="1"/>
    <col min="13059" max="13059" width="14" style="178" customWidth="1"/>
    <col min="13060" max="13060" width="0.85546875" style="178" customWidth="1"/>
    <col min="13061" max="13061" width="8.42578125" style="178" customWidth="1"/>
    <col min="13062" max="13062" width="0.85546875" style="178" customWidth="1"/>
    <col min="13063" max="13063" width="9.85546875" style="178" customWidth="1"/>
    <col min="13064" max="13064" width="0.85546875" style="178" customWidth="1"/>
    <col min="13065" max="13065" width="16" style="178" customWidth="1"/>
    <col min="13066" max="13066" width="0.5703125" style="178" customWidth="1"/>
    <col min="13067" max="13067" width="9.42578125" style="178" bestFit="1" customWidth="1"/>
    <col min="13068" max="13068" width="1.140625" style="178" customWidth="1"/>
    <col min="13069" max="13299" width="9.140625" style="178"/>
    <col min="13300" max="13300" width="2.140625" style="178" customWidth="1"/>
    <col min="13301" max="13301" width="14" style="178" customWidth="1"/>
    <col min="13302" max="13302" width="0.7109375" style="178" customWidth="1"/>
    <col min="13303" max="13303" width="17.140625" style="178" customWidth="1"/>
    <col min="13304" max="13304" width="1.140625" style="178" customWidth="1"/>
    <col min="13305" max="13305" width="18.28515625" style="178" customWidth="1"/>
    <col min="13306" max="13306" width="1" style="178" customWidth="1"/>
    <col min="13307" max="13307" width="41.28515625" style="178" customWidth="1"/>
    <col min="13308" max="13308" width="1" style="178" customWidth="1"/>
    <col min="13309" max="13309" width="11.140625" style="178" customWidth="1"/>
    <col min="13310" max="13310" width="1.28515625" style="178" customWidth="1"/>
    <col min="13311" max="13311" width="10.7109375" style="178" customWidth="1"/>
    <col min="13312" max="13312" width="1" style="178" customWidth="1"/>
    <col min="13313" max="13313" width="10.42578125" style="178" customWidth="1"/>
    <col min="13314" max="13314" width="0.85546875" style="178" customWidth="1"/>
    <col min="13315" max="13315" width="14" style="178" customWidth="1"/>
    <col min="13316" max="13316" width="0.85546875" style="178" customWidth="1"/>
    <col min="13317" max="13317" width="8.42578125" style="178" customWidth="1"/>
    <col min="13318" max="13318" width="0.85546875" style="178" customWidth="1"/>
    <col min="13319" max="13319" width="9.85546875" style="178" customWidth="1"/>
    <col min="13320" max="13320" width="0.85546875" style="178" customWidth="1"/>
    <col min="13321" max="13321" width="16" style="178" customWidth="1"/>
    <col min="13322" max="13322" width="0.5703125" style="178" customWidth="1"/>
    <col min="13323" max="13323" width="9.42578125" style="178" bestFit="1" customWidth="1"/>
    <col min="13324" max="13324" width="1.140625" style="178" customWidth="1"/>
    <col min="13325" max="13555" width="9.140625" style="178"/>
    <col min="13556" max="13556" width="2.140625" style="178" customWidth="1"/>
    <col min="13557" max="13557" width="14" style="178" customWidth="1"/>
    <col min="13558" max="13558" width="0.7109375" style="178" customWidth="1"/>
    <col min="13559" max="13559" width="17.140625" style="178" customWidth="1"/>
    <col min="13560" max="13560" width="1.140625" style="178" customWidth="1"/>
    <col min="13561" max="13561" width="18.28515625" style="178" customWidth="1"/>
    <col min="13562" max="13562" width="1" style="178" customWidth="1"/>
    <col min="13563" max="13563" width="41.28515625" style="178" customWidth="1"/>
    <col min="13564" max="13564" width="1" style="178" customWidth="1"/>
    <col min="13565" max="13565" width="11.140625" style="178" customWidth="1"/>
    <col min="13566" max="13566" width="1.28515625" style="178" customWidth="1"/>
    <col min="13567" max="13567" width="10.7109375" style="178" customWidth="1"/>
    <col min="13568" max="13568" width="1" style="178" customWidth="1"/>
    <col min="13569" max="13569" width="10.42578125" style="178" customWidth="1"/>
    <col min="13570" max="13570" width="0.85546875" style="178" customWidth="1"/>
    <col min="13571" max="13571" width="14" style="178" customWidth="1"/>
    <col min="13572" max="13572" width="0.85546875" style="178" customWidth="1"/>
    <col min="13573" max="13573" width="8.42578125" style="178" customWidth="1"/>
    <col min="13574" max="13574" width="0.85546875" style="178" customWidth="1"/>
    <col min="13575" max="13575" width="9.85546875" style="178" customWidth="1"/>
    <col min="13576" max="13576" width="0.85546875" style="178" customWidth="1"/>
    <col min="13577" max="13577" width="16" style="178" customWidth="1"/>
    <col min="13578" max="13578" width="0.5703125" style="178" customWidth="1"/>
    <col min="13579" max="13579" width="9.42578125" style="178" bestFit="1" customWidth="1"/>
    <col min="13580" max="13580" width="1.140625" style="178" customWidth="1"/>
    <col min="13581" max="13811" width="9.140625" style="178"/>
    <col min="13812" max="13812" width="2.140625" style="178" customWidth="1"/>
    <col min="13813" max="13813" width="14" style="178" customWidth="1"/>
    <col min="13814" max="13814" width="0.7109375" style="178" customWidth="1"/>
    <col min="13815" max="13815" width="17.140625" style="178" customWidth="1"/>
    <col min="13816" max="13816" width="1.140625" style="178" customWidth="1"/>
    <col min="13817" max="13817" width="18.28515625" style="178" customWidth="1"/>
    <col min="13818" max="13818" width="1" style="178" customWidth="1"/>
    <col min="13819" max="13819" width="41.28515625" style="178" customWidth="1"/>
    <col min="13820" max="13820" width="1" style="178" customWidth="1"/>
    <col min="13821" max="13821" width="11.140625" style="178" customWidth="1"/>
    <col min="13822" max="13822" width="1.28515625" style="178" customWidth="1"/>
    <col min="13823" max="13823" width="10.7109375" style="178" customWidth="1"/>
    <col min="13824" max="13824" width="1" style="178" customWidth="1"/>
    <col min="13825" max="13825" width="10.42578125" style="178" customWidth="1"/>
    <col min="13826" max="13826" width="0.85546875" style="178" customWidth="1"/>
    <col min="13827" max="13827" width="14" style="178" customWidth="1"/>
    <col min="13828" max="13828" width="0.85546875" style="178" customWidth="1"/>
    <col min="13829" max="13829" width="8.42578125" style="178" customWidth="1"/>
    <col min="13830" max="13830" width="0.85546875" style="178" customWidth="1"/>
    <col min="13831" max="13831" width="9.85546875" style="178" customWidth="1"/>
    <col min="13832" max="13832" width="0.85546875" style="178" customWidth="1"/>
    <col min="13833" max="13833" width="16" style="178" customWidth="1"/>
    <col min="13834" max="13834" width="0.5703125" style="178" customWidth="1"/>
    <col min="13835" max="13835" width="9.42578125" style="178" bestFit="1" customWidth="1"/>
    <col min="13836" max="13836" width="1.140625" style="178" customWidth="1"/>
    <col min="13837" max="14067" width="9.140625" style="178"/>
    <col min="14068" max="14068" width="2.140625" style="178" customWidth="1"/>
    <col min="14069" max="14069" width="14" style="178" customWidth="1"/>
    <col min="14070" max="14070" width="0.7109375" style="178" customWidth="1"/>
    <col min="14071" max="14071" width="17.140625" style="178" customWidth="1"/>
    <col min="14072" max="14072" width="1.140625" style="178" customWidth="1"/>
    <col min="14073" max="14073" width="18.28515625" style="178" customWidth="1"/>
    <col min="14074" max="14074" width="1" style="178" customWidth="1"/>
    <col min="14075" max="14075" width="41.28515625" style="178" customWidth="1"/>
    <col min="14076" max="14076" width="1" style="178" customWidth="1"/>
    <col min="14077" max="14077" width="11.140625" style="178" customWidth="1"/>
    <col min="14078" max="14078" width="1.28515625" style="178" customWidth="1"/>
    <col min="14079" max="14079" width="10.7109375" style="178" customWidth="1"/>
    <col min="14080" max="14080" width="1" style="178" customWidth="1"/>
    <col min="14081" max="14081" width="10.42578125" style="178" customWidth="1"/>
    <col min="14082" max="14082" width="0.85546875" style="178" customWidth="1"/>
    <col min="14083" max="14083" width="14" style="178" customWidth="1"/>
    <col min="14084" max="14084" width="0.85546875" style="178" customWidth="1"/>
    <col min="14085" max="14085" width="8.42578125" style="178" customWidth="1"/>
    <col min="14086" max="14086" width="0.85546875" style="178" customWidth="1"/>
    <col min="14087" max="14087" width="9.85546875" style="178" customWidth="1"/>
    <col min="14088" max="14088" width="0.85546875" style="178" customWidth="1"/>
    <col min="14089" max="14089" width="16" style="178" customWidth="1"/>
    <col min="14090" max="14090" width="0.5703125" style="178" customWidth="1"/>
    <col min="14091" max="14091" width="9.42578125" style="178" bestFit="1" customWidth="1"/>
    <col min="14092" max="14092" width="1.140625" style="178" customWidth="1"/>
    <col min="14093" max="14323" width="9.140625" style="178"/>
    <col min="14324" max="14324" width="2.140625" style="178" customWidth="1"/>
    <col min="14325" max="14325" width="14" style="178" customWidth="1"/>
    <col min="14326" max="14326" width="0.7109375" style="178" customWidth="1"/>
    <col min="14327" max="14327" width="17.140625" style="178" customWidth="1"/>
    <col min="14328" max="14328" width="1.140625" style="178" customWidth="1"/>
    <col min="14329" max="14329" width="18.28515625" style="178" customWidth="1"/>
    <col min="14330" max="14330" width="1" style="178" customWidth="1"/>
    <col min="14331" max="14331" width="41.28515625" style="178" customWidth="1"/>
    <col min="14332" max="14332" width="1" style="178" customWidth="1"/>
    <col min="14333" max="14333" width="11.140625" style="178" customWidth="1"/>
    <col min="14334" max="14334" width="1.28515625" style="178" customWidth="1"/>
    <col min="14335" max="14335" width="10.7109375" style="178" customWidth="1"/>
    <col min="14336" max="14336" width="1" style="178" customWidth="1"/>
    <col min="14337" max="14337" width="10.42578125" style="178" customWidth="1"/>
    <col min="14338" max="14338" width="0.85546875" style="178" customWidth="1"/>
    <col min="14339" max="14339" width="14" style="178" customWidth="1"/>
    <col min="14340" max="14340" width="0.85546875" style="178" customWidth="1"/>
    <col min="14341" max="14341" width="8.42578125" style="178" customWidth="1"/>
    <col min="14342" max="14342" width="0.85546875" style="178" customWidth="1"/>
    <col min="14343" max="14343" width="9.85546875" style="178" customWidth="1"/>
    <col min="14344" max="14344" width="0.85546875" style="178" customWidth="1"/>
    <col min="14345" max="14345" width="16" style="178" customWidth="1"/>
    <col min="14346" max="14346" width="0.5703125" style="178" customWidth="1"/>
    <col min="14347" max="14347" width="9.42578125" style="178" bestFit="1" customWidth="1"/>
    <col min="14348" max="14348" width="1.140625" style="178" customWidth="1"/>
    <col min="14349" max="14579" width="9.140625" style="178"/>
    <col min="14580" max="14580" width="2.140625" style="178" customWidth="1"/>
    <col min="14581" max="14581" width="14" style="178" customWidth="1"/>
    <col min="14582" max="14582" width="0.7109375" style="178" customWidth="1"/>
    <col min="14583" max="14583" width="17.140625" style="178" customWidth="1"/>
    <col min="14584" max="14584" width="1.140625" style="178" customWidth="1"/>
    <col min="14585" max="14585" width="18.28515625" style="178" customWidth="1"/>
    <col min="14586" max="14586" width="1" style="178" customWidth="1"/>
    <col min="14587" max="14587" width="41.28515625" style="178" customWidth="1"/>
    <col min="14588" max="14588" width="1" style="178" customWidth="1"/>
    <col min="14589" max="14589" width="11.140625" style="178" customWidth="1"/>
    <col min="14590" max="14590" width="1.28515625" style="178" customWidth="1"/>
    <col min="14591" max="14591" width="10.7109375" style="178" customWidth="1"/>
    <col min="14592" max="14592" width="1" style="178" customWidth="1"/>
    <col min="14593" max="14593" width="10.42578125" style="178" customWidth="1"/>
    <col min="14594" max="14594" width="0.85546875" style="178" customWidth="1"/>
    <col min="14595" max="14595" width="14" style="178" customWidth="1"/>
    <col min="14596" max="14596" width="0.85546875" style="178" customWidth="1"/>
    <col min="14597" max="14597" width="8.42578125" style="178" customWidth="1"/>
    <col min="14598" max="14598" width="0.85546875" style="178" customWidth="1"/>
    <col min="14599" max="14599" width="9.85546875" style="178" customWidth="1"/>
    <col min="14600" max="14600" width="0.85546875" style="178" customWidth="1"/>
    <col min="14601" max="14601" width="16" style="178" customWidth="1"/>
    <col min="14602" max="14602" width="0.5703125" style="178" customWidth="1"/>
    <col min="14603" max="14603" width="9.42578125" style="178" bestFit="1" customWidth="1"/>
    <col min="14604" max="14604" width="1.140625" style="178" customWidth="1"/>
    <col min="14605" max="14835" width="9.140625" style="178"/>
    <col min="14836" max="14836" width="2.140625" style="178" customWidth="1"/>
    <col min="14837" max="14837" width="14" style="178" customWidth="1"/>
    <col min="14838" max="14838" width="0.7109375" style="178" customWidth="1"/>
    <col min="14839" max="14839" width="17.140625" style="178" customWidth="1"/>
    <col min="14840" max="14840" width="1.140625" style="178" customWidth="1"/>
    <col min="14841" max="14841" width="18.28515625" style="178" customWidth="1"/>
    <col min="14842" max="14842" width="1" style="178" customWidth="1"/>
    <col min="14843" max="14843" width="41.28515625" style="178" customWidth="1"/>
    <col min="14844" max="14844" width="1" style="178" customWidth="1"/>
    <col min="14845" max="14845" width="11.140625" style="178" customWidth="1"/>
    <col min="14846" max="14846" width="1.28515625" style="178" customWidth="1"/>
    <col min="14847" max="14847" width="10.7109375" style="178" customWidth="1"/>
    <col min="14848" max="14848" width="1" style="178" customWidth="1"/>
    <col min="14849" max="14849" width="10.42578125" style="178" customWidth="1"/>
    <col min="14850" max="14850" width="0.85546875" style="178" customWidth="1"/>
    <col min="14851" max="14851" width="14" style="178" customWidth="1"/>
    <col min="14852" max="14852" width="0.85546875" style="178" customWidth="1"/>
    <col min="14853" max="14853" width="8.42578125" style="178" customWidth="1"/>
    <col min="14854" max="14854" width="0.85546875" style="178" customWidth="1"/>
    <col min="14855" max="14855" width="9.85546875" style="178" customWidth="1"/>
    <col min="14856" max="14856" width="0.85546875" style="178" customWidth="1"/>
    <col min="14857" max="14857" width="16" style="178" customWidth="1"/>
    <col min="14858" max="14858" width="0.5703125" style="178" customWidth="1"/>
    <col min="14859" max="14859" width="9.42578125" style="178" bestFit="1" customWidth="1"/>
    <col min="14860" max="14860" width="1.140625" style="178" customWidth="1"/>
    <col min="14861" max="15091" width="9.140625" style="178"/>
    <col min="15092" max="15092" width="2.140625" style="178" customWidth="1"/>
    <col min="15093" max="15093" width="14" style="178" customWidth="1"/>
    <col min="15094" max="15094" width="0.7109375" style="178" customWidth="1"/>
    <col min="15095" max="15095" width="17.140625" style="178" customWidth="1"/>
    <col min="15096" max="15096" width="1.140625" style="178" customWidth="1"/>
    <col min="15097" max="15097" width="18.28515625" style="178" customWidth="1"/>
    <col min="15098" max="15098" width="1" style="178" customWidth="1"/>
    <col min="15099" max="15099" width="41.28515625" style="178" customWidth="1"/>
    <col min="15100" max="15100" width="1" style="178" customWidth="1"/>
    <col min="15101" max="15101" width="11.140625" style="178" customWidth="1"/>
    <col min="15102" max="15102" width="1.28515625" style="178" customWidth="1"/>
    <col min="15103" max="15103" width="10.7109375" style="178" customWidth="1"/>
    <col min="15104" max="15104" width="1" style="178" customWidth="1"/>
    <col min="15105" max="15105" width="10.42578125" style="178" customWidth="1"/>
    <col min="15106" max="15106" width="0.85546875" style="178" customWidth="1"/>
    <col min="15107" max="15107" width="14" style="178" customWidth="1"/>
    <col min="15108" max="15108" width="0.85546875" style="178" customWidth="1"/>
    <col min="15109" max="15109" width="8.42578125" style="178" customWidth="1"/>
    <col min="15110" max="15110" width="0.85546875" style="178" customWidth="1"/>
    <col min="15111" max="15111" width="9.85546875" style="178" customWidth="1"/>
    <col min="15112" max="15112" width="0.85546875" style="178" customWidth="1"/>
    <col min="15113" max="15113" width="16" style="178" customWidth="1"/>
    <col min="15114" max="15114" width="0.5703125" style="178" customWidth="1"/>
    <col min="15115" max="15115" width="9.42578125" style="178" bestFit="1" customWidth="1"/>
    <col min="15116" max="15116" width="1.140625" style="178" customWidth="1"/>
    <col min="15117" max="15347" width="9.140625" style="178"/>
    <col min="15348" max="15348" width="2.140625" style="178" customWidth="1"/>
    <col min="15349" max="15349" width="14" style="178" customWidth="1"/>
    <col min="15350" max="15350" width="0.7109375" style="178" customWidth="1"/>
    <col min="15351" max="15351" width="17.140625" style="178" customWidth="1"/>
    <col min="15352" max="15352" width="1.140625" style="178" customWidth="1"/>
    <col min="15353" max="15353" width="18.28515625" style="178" customWidth="1"/>
    <col min="15354" max="15354" width="1" style="178" customWidth="1"/>
    <col min="15355" max="15355" width="41.28515625" style="178" customWidth="1"/>
    <col min="15356" max="15356" width="1" style="178" customWidth="1"/>
    <col min="15357" max="15357" width="11.140625" style="178" customWidth="1"/>
    <col min="15358" max="15358" width="1.28515625" style="178" customWidth="1"/>
    <col min="15359" max="15359" width="10.7109375" style="178" customWidth="1"/>
    <col min="15360" max="15360" width="1" style="178" customWidth="1"/>
    <col min="15361" max="15361" width="10.42578125" style="178" customWidth="1"/>
    <col min="15362" max="15362" width="0.85546875" style="178" customWidth="1"/>
    <col min="15363" max="15363" width="14" style="178" customWidth="1"/>
    <col min="15364" max="15364" width="0.85546875" style="178" customWidth="1"/>
    <col min="15365" max="15365" width="8.42578125" style="178" customWidth="1"/>
    <col min="15366" max="15366" width="0.85546875" style="178" customWidth="1"/>
    <col min="15367" max="15367" width="9.85546875" style="178" customWidth="1"/>
    <col min="15368" max="15368" width="0.85546875" style="178" customWidth="1"/>
    <col min="15369" max="15369" width="16" style="178" customWidth="1"/>
    <col min="15370" max="15370" width="0.5703125" style="178" customWidth="1"/>
    <col min="15371" max="15371" width="9.42578125" style="178" bestFit="1" customWidth="1"/>
    <col min="15372" max="15372" width="1.140625" style="178" customWidth="1"/>
    <col min="15373" max="15603" width="9.140625" style="178"/>
    <col min="15604" max="15604" width="2.140625" style="178" customWidth="1"/>
    <col min="15605" max="15605" width="14" style="178" customWidth="1"/>
    <col min="15606" max="15606" width="0.7109375" style="178" customWidth="1"/>
    <col min="15607" max="15607" width="17.140625" style="178" customWidth="1"/>
    <col min="15608" max="15608" width="1.140625" style="178" customWidth="1"/>
    <col min="15609" max="15609" width="18.28515625" style="178" customWidth="1"/>
    <col min="15610" max="15610" width="1" style="178" customWidth="1"/>
    <col min="15611" max="15611" width="41.28515625" style="178" customWidth="1"/>
    <col min="15612" max="15612" width="1" style="178" customWidth="1"/>
    <col min="15613" max="15613" width="11.140625" style="178" customWidth="1"/>
    <col min="15614" max="15614" width="1.28515625" style="178" customWidth="1"/>
    <col min="15615" max="15615" width="10.7109375" style="178" customWidth="1"/>
    <col min="15616" max="15616" width="1" style="178" customWidth="1"/>
    <col min="15617" max="15617" width="10.42578125" style="178" customWidth="1"/>
    <col min="15618" max="15618" width="0.85546875" style="178" customWidth="1"/>
    <col min="15619" max="15619" width="14" style="178" customWidth="1"/>
    <col min="15620" max="15620" width="0.85546875" style="178" customWidth="1"/>
    <col min="15621" max="15621" width="8.42578125" style="178" customWidth="1"/>
    <col min="15622" max="15622" width="0.85546875" style="178" customWidth="1"/>
    <col min="15623" max="15623" width="9.85546875" style="178" customWidth="1"/>
    <col min="15624" max="15624" width="0.85546875" style="178" customWidth="1"/>
    <col min="15625" max="15625" width="16" style="178" customWidth="1"/>
    <col min="15626" max="15626" width="0.5703125" style="178" customWidth="1"/>
    <col min="15627" max="15627" width="9.42578125" style="178" bestFit="1" customWidth="1"/>
    <col min="15628" max="15628" width="1.140625" style="178" customWidth="1"/>
    <col min="15629" max="15859" width="9.140625" style="178"/>
    <col min="15860" max="15860" width="2.140625" style="178" customWidth="1"/>
    <col min="15861" max="15861" width="14" style="178" customWidth="1"/>
    <col min="15862" max="15862" width="0.7109375" style="178" customWidth="1"/>
    <col min="15863" max="15863" width="17.140625" style="178" customWidth="1"/>
    <col min="15864" max="15864" width="1.140625" style="178" customWidth="1"/>
    <col min="15865" max="15865" width="18.28515625" style="178" customWidth="1"/>
    <col min="15866" max="15866" width="1" style="178" customWidth="1"/>
    <col min="15867" max="15867" width="41.28515625" style="178" customWidth="1"/>
    <col min="15868" max="15868" width="1" style="178" customWidth="1"/>
    <col min="15869" max="15869" width="11.140625" style="178" customWidth="1"/>
    <col min="15870" max="15870" width="1.28515625" style="178" customWidth="1"/>
    <col min="15871" max="15871" width="10.7109375" style="178" customWidth="1"/>
    <col min="15872" max="15872" width="1" style="178" customWidth="1"/>
    <col min="15873" max="15873" width="10.42578125" style="178" customWidth="1"/>
    <col min="15874" max="15874" width="0.85546875" style="178" customWidth="1"/>
    <col min="15875" max="15875" width="14" style="178" customWidth="1"/>
    <col min="15876" max="15876" width="0.85546875" style="178" customWidth="1"/>
    <col min="15877" max="15877" width="8.42578125" style="178" customWidth="1"/>
    <col min="15878" max="15878" width="0.85546875" style="178" customWidth="1"/>
    <col min="15879" max="15879" width="9.85546875" style="178" customWidth="1"/>
    <col min="15880" max="15880" width="0.85546875" style="178" customWidth="1"/>
    <col min="15881" max="15881" width="16" style="178" customWidth="1"/>
    <col min="15882" max="15882" width="0.5703125" style="178" customWidth="1"/>
    <col min="15883" max="15883" width="9.42578125" style="178" bestFit="1" customWidth="1"/>
    <col min="15884" max="15884" width="1.140625" style="178" customWidth="1"/>
    <col min="15885" max="16115" width="9.140625" style="178"/>
    <col min="16116" max="16116" width="2.140625" style="178" customWidth="1"/>
    <col min="16117" max="16117" width="14" style="178" customWidth="1"/>
    <col min="16118" max="16118" width="0.7109375" style="178" customWidth="1"/>
    <col min="16119" max="16119" width="17.140625" style="178" customWidth="1"/>
    <col min="16120" max="16120" width="1.140625" style="178" customWidth="1"/>
    <col min="16121" max="16121" width="18.28515625" style="178" customWidth="1"/>
    <col min="16122" max="16122" width="1" style="178" customWidth="1"/>
    <col min="16123" max="16123" width="41.28515625" style="178" customWidth="1"/>
    <col min="16124" max="16124" width="1" style="178" customWidth="1"/>
    <col min="16125" max="16125" width="11.140625" style="178" customWidth="1"/>
    <col min="16126" max="16126" width="1.28515625" style="178" customWidth="1"/>
    <col min="16127" max="16127" width="10.7109375" style="178" customWidth="1"/>
    <col min="16128" max="16128" width="1" style="178" customWidth="1"/>
    <col min="16129" max="16129" width="10.42578125" style="178" customWidth="1"/>
    <col min="16130" max="16130" width="0.85546875" style="178" customWidth="1"/>
    <col min="16131" max="16131" width="14" style="178" customWidth="1"/>
    <col min="16132" max="16132" width="0.85546875" style="178" customWidth="1"/>
    <col min="16133" max="16133" width="8.42578125" style="178" customWidth="1"/>
    <col min="16134" max="16134" width="0.85546875" style="178" customWidth="1"/>
    <col min="16135" max="16135" width="9.85546875" style="178" customWidth="1"/>
    <col min="16136" max="16136" width="0.85546875" style="178" customWidth="1"/>
    <col min="16137" max="16137" width="16" style="178" customWidth="1"/>
    <col min="16138" max="16138" width="0.5703125" style="178" customWidth="1"/>
    <col min="16139" max="16139" width="9.42578125" style="178" bestFit="1" customWidth="1"/>
    <col min="16140" max="16140" width="1.140625" style="178" customWidth="1"/>
    <col min="16141" max="16384" width="9.140625" style="178"/>
  </cols>
  <sheetData>
    <row r="1" spans="1:17" ht="51" x14ac:dyDescent="0.2">
      <c r="A1" s="236" t="s">
        <v>0</v>
      </c>
      <c r="B1" s="236" t="s">
        <v>1</v>
      </c>
      <c r="C1" s="236" t="s">
        <v>2</v>
      </c>
      <c r="D1" s="236" t="s">
        <v>3</v>
      </c>
      <c r="E1" s="237" t="s">
        <v>4</v>
      </c>
      <c r="F1" s="236" t="s">
        <v>5</v>
      </c>
      <c r="G1" s="236" t="s">
        <v>6</v>
      </c>
      <c r="H1" s="236" t="s">
        <v>7</v>
      </c>
      <c r="I1" s="236" t="s">
        <v>8</v>
      </c>
      <c r="J1" s="236" t="s">
        <v>9</v>
      </c>
      <c r="K1" s="236" t="s">
        <v>10</v>
      </c>
      <c r="L1" s="236" t="s">
        <v>11</v>
      </c>
      <c r="M1" s="236" t="s">
        <v>12</v>
      </c>
      <c r="N1" s="235" t="s">
        <v>549</v>
      </c>
      <c r="O1" s="234" t="s">
        <v>14</v>
      </c>
      <c r="P1" s="227"/>
      <c r="Q1" s="233" t="s">
        <v>15</v>
      </c>
    </row>
    <row r="2" spans="1:17" ht="159.94999999999999" customHeight="1" x14ac:dyDescent="0.2">
      <c r="A2" s="211" t="s">
        <v>560</v>
      </c>
      <c r="B2" s="231" t="s">
        <v>569</v>
      </c>
      <c r="C2" s="231" t="s">
        <v>572</v>
      </c>
      <c r="D2" s="231" t="s">
        <v>571</v>
      </c>
      <c r="E2" s="231" t="s">
        <v>570</v>
      </c>
      <c r="F2" s="232" t="s">
        <v>556</v>
      </c>
      <c r="G2" s="231" t="s">
        <v>569</v>
      </c>
      <c r="H2" s="231" t="s">
        <v>568</v>
      </c>
      <c r="I2" s="220" t="s">
        <v>567</v>
      </c>
      <c r="J2" s="230">
        <v>1710</v>
      </c>
      <c r="K2" s="227">
        <v>492118.63</v>
      </c>
      <c r="L2" s="230">
        <v>1701</v>
      </c>
      <c r="M2" s="229">
        <v>480123.53</v>
      </c>
      <c r="N2" s="228" t="s">
        <v>22</v>
      </c>
      <c r="O2" s="227" t="s">
        <v>566</v>
      </c>
      <c r="P2" s="227"/>
      <c r="Q2" s="220" t="s">
        <v>565</v>
      </c>
    </row>
    <row r="3" spans="1:17" ht="60" x14ac:dyDescent="0.2">
      <c r="A3" s="211" t="s">
        <v>560</v>
      </c>
      <c r="B3" s="225" t="s">
        <v>564</v>
      </c>
      <c r="C3" s="225" t="s">
        <v>563</v>
      </c>
      <c r="D3" s="225" t="s">
        <v>562</v>
      </c>
      <c r="E3" s="222">
        <v>10</v>
      </c>
      <c r="F3" s="219" t="s">
        <v>556</v>
      </c>
      <c r="G3" s="219" t="s">
        <v>555</v>
      </c>
      <c r="H3" s="221" t="s">
        <v>225</v>
      </c>
      <c r="I3" s="220" t="s">
        <v>561</v>
      </c>
      <c r="J3" s="219">
        <v>61</v>
      </c>
      <c r="K3" s="227">
        <v>610</v>
      </c>
      <c r="L3" s="219">
        <v>61</v>
      </c>
      <c r="M3" s="227">
        <v>610</v>
      </c>
      <c r="N3" s="228" t="s">
        <v>22</v>
      </c>
      <c r="O3" s="227" t="s">
        <v>552</v>
      </c>
      <c r="P3" s="227"/>
      <c r="Q3" s="226"/>
    </row>
    <row r="4" spans="1:17" ht="48" x14ac:dyDescent="0.2">
      <c r="A4" s="211" t="s">
        <v>560</v>
      </c>
      <c r="B4" s="225" t="s">
        <v>559</v>
      </c>
      <c r="C4" s="224" t="s">
        <v>558</v>
      </c>
      <c r="D4" s="223" t="s">
        <v>557</v>
      </c>
      <c r="E4" s="222">
        <v>200</v>
      </c>
      <c r="F4" s="219" t="s">
        <v>556</v>
      </c>
      <c r="G4" s="219" t="s">
        <v>555</v>
      </c>
      <c r="H4" s="221" t="s">
        <v>225</v>
      </c>
      <c r="I4" s="220" t="s">
        <v>554</v>
      </c>
      <c r="J4" s="219">
        <v>2</v>
      </c>
      <c r="K4" s="217">
        <v>400</v>
      </c>
      <c r="L4" s="219">
        <v>3</v>
      </c>
      <c r="M4" s="217">
        <v>600</v>
      </c>
      <c r="N4" s="218" t="s">
        <v>553</v>
      </c>
      <c r="O4" s="217" t="s">
        <v>552</v>
      </c>
      <c r="P4" s="217"/>
    </row>
    <row r="5" spans="1:17" s="206" customFormat="1" x14ac:dyDescent="0.2">
      <c r="A5" s="216" t="s">
        <v>363</v>
      </c>
      <c r="B5" s="215"/>
      <c r="C5" s="214"/>
      <c r="D5" s="214"/>
      <c r="E5" s="212"/>
      <c r="F5" s="213"/>
      <c r="G5" s="213"/>
      <c r="H5" s="212"/>
      <c r="I5" s="211"/>
      <c r="J5" s="210">
        <v>1773</v>
      </c>
      <c r="K5" s="208">
        <v>493129</v>
      </c>
      <c r="L5" s="210">
        <v>1765</v>
      </c>
      <c r="M5" s="208">
        <v>481334</v>
      </c>
      <c r="N5" s="209"/>
      <c r="O5" s="208"/>
      <c r="P5" s="208"/>
      <c r="Q5" s="207"/>
    </row>
    <row r="6" spans="1:17" s="189" customFormat="1" x14ac:dyDescent="0.2">
      <c r="A6" s="205"/>
      <c r="B6" s="205"/>
      <c r="C6" s="205"/>
      <c r="D6" s="205"/>
      <c r="E6" s="205"/>
      <c r="F6" s="196"/>
      <c r="G6" s="196"/>
      <c r="H6" s="197"/>
      <c r="I6" s="204"/>
      <c r="J6" s="196"/>
      <c r="K6" s="196"/>
      <c r="L6" s="196"/>
      <c r="M6" s="196"/>
      <c r="N6" s="179"/>
    </row>
    <row r="7" spans="1:17" s="189" customFormat="1" ht="18" customHeight="1" x14ac:dyDescent="0.2">
      <c r="A7" s="202" t="s">
        <v>551</v>
      </c>
      <c r="B7" s="201"/>
      <c r="C7" s="201"/>
      <c r="D7" s="201"/>
      <c r="E7" s="201"/>
      <c r="F7" s="201"/>
      <c r="G7" s="201"/>
      <c r="H7" s="201"/>
      <c r="J7" s="201"/>
      <c r="K7" s="201"/>
      <c r="L7" s="201"/>
      <c r="M7" s="201"/>
      <c r="N7" s="179"/>
    </row>
    <row r="8" spans="1:17" s="189" customFormat="1" x14ac:dyDescent="0.2">
      <c r="A8" s="203"/>
      <c r="B8" s="197"/>
      <c r="C8" s="198"/>
      <c r="D8" s="198"/>
      <c r="E8" s="197"/>
      <c r="F8" s="196"/>
      <c r="G8" s="196"/>
      <c r="H8" s="197"/>
      <c r="J8" s="196"/>
      <c r="K8" s="196"/>
      <c r="L8" s="196"/>
      <c r="M8" s="196"/>
      <c r="N8" s="179"/>
    </row>
    <row r="9" spans="1:17" s="189" customFormat="1" ht="18" customHeight="1" x14ac:dyDescent="0.2">
      <c r="A9" s="202" t="s">
        <v>550</v>
      </c>
      <c r="B9" s="201"/>
      <c r="C9" s="201"/>
      <c r="D9" s="201"/>
      <c r="E9" s="201"/>
      <c r="F9" s="201"/>
      <c r="G9" s="201"/>
      <c r="H9" s="201"/>
      <c r="J9" s="201"/>
      <c r="K9" s="201"/>
      <c r="L9" s="201"/>
      <c r="M9" s="201"/>
      <c r="N9" s="179"/>
    </row>
    <row r="10" spans="1:17" s="189" customFormat="1" x14ac:dyDescent="0.2">
      <c r="A10" s="199"/>
      <c r="B10" s="197"/>
      <c r="C10" s="198"/>
      <c r="D10" s="198"/>
      <c r="E10" s="197"/>
      <c r="F10" s="196"/>
      <c r="G10" s="196"/>
      <c r="H10" s="197"/>
      <c r="J10" s="196"/>
      <c r="K10" s="196"/>
      <c r="L10" s="196"/>
      <c r="M10" s="196"/>
      <c r="N10" s="179"/>
    </row>
    <row r="11" spans="1:17" s="189" customFormat="1" x14ac:dyDescent="0.2">
      <c r="A11" s="199"/>
      <c r="B11" s="197"/>
      <c r="C11" s="198"/>
      <c r="D11" s="198"/>
      <c r="E11" s="197"/>
      <c r="F11" s="196"/>
      <c r="G11" s="196"/>
      <c r="H11" s="197"/>
      <c r="J11" s="196"/>
      <c r="K11" s="196"/>
      <c r="L11" s="196"/>
      <c r="M11" s="196"/>
      <c r="N11" s="179"/>
    </row>
    <row r="12" spans="1:17" s="189" customFormat="1" x14ac:dyDescent="0.2">
      <c r="A12" s="199"/>
      <c r="B12" s="197"/>
      <c r="C12" s="198"/>
      <c r="D12" s="198"/>
      <c r="E12" s="197"/>
      <c r="F12" s="196"/>
      <c r="G12" s="196"/>
      <c r="H12" s="197"/>
      <c r="J12" s="196"/>
      <c r="K12" s="196"/>
      <c r="L12" s="196"/>
      <c r="M12" s="196"/>
      <c r="N12" s="179"/>
    </row>
    <row r="13" spans="1:17" s="189" customFormat="1" x14ac:dyDescent="0.2">
      <c r="A13" s="199"/>
      <c r="B13" s="197"/>
      <c r="C13" s="198"/>
      <c r="D13" s="198"/>
      <c r="E13" s="197"/>
      <c r="F13" s="196"/>
      <c r="G13" s="196"/>
      <c r="H13" s="197"/>
      <c r="J13" s="196"/>
      <c r="K13" s="196"/>
      <c r="L13" s="196"/>
      <c r="M13" s="196"/>
      <c r="N13" s="179"/>
    </row>
    <row r="14" spans="1:17" s="189" customFormat="1" x14ac:dyDescent="0.2">
      <c r="A14" s="199"/>
      <c r="B14" s="197"/>
      <c r="C14" s="198"/>
      <c r="D14" s="198"/>
      <c r="E14" s="197"/>
      <c r="F14" s="196"/>
      <c r="G14" s="196"/>
      <c r="H14" s="197"/>
      <c r="J14" s="196"/>
      <c r="K14" s="196"/>
      <c r="L14" s="196"/>
      <c r="M14" s="196"/>
      <c r="N14" s="179"/>
    </row>
    <row r="15" spans="1:17" s="189" customFormat="1" x14ac:dyDescent="0.2">
      <c r="A15" s="199"/>
      <c r="B15" s="197"/>
      <c r="C15" s="198"/>
      <c r="D15" s="198"/>
      <c r="E15" s="197"/>
      <c r="F15" s="196"/>
      <c r="G15" s="196"/>
      <c r="H15" s="197"/>
      <c r="J15" s="196"/>
      <c r="K15" s="196"/>
      <c r="L15" s="196"/>
      <c r="M15" s="196"/>
      <c r="N15" s="179"/>
    </row>
    <row r="16" spans="1:17" s="189" customFormat="1" x14ac:dyDescent="0.2">
      <c r="A16" s="199"/>
      <c r="B16" s="197"/>
      <c r="C16" s="198"/>
      <c r="D16" s="198"/>
      <c r="E16" s="197"/>
      <c r="F16" s="196"/>
      <c r="G16" s="196"/>
      <c r="H16" s="197"/>
      <c r="J16" s="196"/>
      <c r="K16" s="196"/>
      <c r="L16" s="196"/>
      <c r="M16" s="196"/>
      <c r="N16" s="179"/>
    </row>
    <row r="17" spans="1:14" s="189" customFormat="1" x14ac:dyDescent="0.2">
      <c r="A17" s="199"/>
      <c r="B17" s="197"/>
      <c r="C17" s="198"/>
      <c r="D17" s="198"/>
      <c r="E17" s="197"/>
      <c r="F17" s="196"/>
      <c r="G17" s="196"/>
      <c r="H17" s="197"/>
      <c r="J17" s="196"/>
      <c r="K17" s="196"/>
      <c r="L17" s="196"/>
      <c r="M17" s="196"/>
      <c r="N17" s="179"/>
    </row>
    <row r="18" spans="1:14" s="189" customFormat="1" x14ac:dyDescent="0.2">
      <c r="A18" s="199"/>
      <c r="B18" s="197"/>
      <c r="C18" s="198"/>
      <c r="D18" s="198"/>
      <c r="E18" s="197"/>
      <c r="F18" s="196"/>
      <c r="G18" s="196"/>
      <c r="H18" s="197"/>
      <c r="J18" s="196"/>
      <c r="K18" s="196"/>
      <c r="L18" s="196"/>
      <c r="M18" s="196"/>
      <c r="N18" s="188"/>
    </row>
    <row r="19" spans="1:14" s="189" customFormat="1" x14ac:dyDescent="0.2">
      <c r="A19" s="199"/>
      <c r="B19" s="197"/>
      <c r="C19" s="198"/>
      <c r="D19" s="198"/>
      <c r="E19" s="197"/>
      <c r="F19" s="196"/>
      <c r="G19" s="196"/>
      <c r="H19" s="197"/>
      <c r="J19" s="196"/>
      <c r="K19" s="196"/>
      <c r="L19" s="196"/>
      <c r="M19" s="196"/>
      <c r="N19" s="188"/>
    </row>
    <row r="20" spans="1:14" s="189" customFormat="1" x14ac:dyDescent="0.2">
      <c r="A20" s="199"/>
      <c r="B20" s="197"/>
      <c r="C20" s="198"/>
      <c r="D20" s="198"/>
      <c r="E20" s="197"/>
      <c r="F20" s="196"/>
      <c r="G20" s="196"/>
      <c r="H20" s="197"/>
      <c r="J20" s="196"/>
      <c r="K20" s="196"/>
      <c r="L20" s="196"/>
      <c r="M20" s="196"/>
      <c r="N20" s="188"/>
    </row>
    <row r="21" spans="1:14" s="189" customFormat="1" x14ac:dyDescent="0.2">
      <c r="A21" s="199"/>
      <c r="B21" s="197"/>
      <c r="C21" s="198"/>
      <c r="D21" s="198"/>
      <c r="E21" s="197"/>
      <c r="F21" s="196"/>
      <c r="G21" s="196"/>
      <c r="H21" s="197"/>
      <c r="J21" s="196"/>
      <c r="K21" s="196"/>
      <c r="L21" s="196"/>
      <c r="M21" s="196"/>
      <c r="N21" s="188"/>
    </row>
    <row r="22" spans="1:14" s="189" customFormat="1" x14ac:dyDescent="0.2">
      <c r="A22" s="199"/>
      <c r="B22" s="197"/>
      <c r="C22" s="198"/>
      <c r="D22" s="198"/>
      <c r="E22" s="197"/>
      <c r="F22" s="196"/>
      <c r="G22" s="196"/>
      <c r="H22" s="197"/>
      <c r="J22" s="196"/>
      <c r="K22" s="196"/>
      <c r="L22" s="196"/>
      <c r="M22" s="196"/>
      <c r="N22" s="188"/>
    </row>
    <row r="23" spans="1:14" s="200" customFormat="1" x14ac:dyDescent="0.2">
      <c r="A23" s="199"/>
      <c r="B23" s="197"/>
      <c r="C23" s="198"/>
      <c r="D23" s="198"/>
      <c r="E23" s="197"/>
      <c r="F23" s="196"/>
      <c r="G23" s="196"/>
      <c r="H23" s="197"/>
      <c r="J23" s="196"/>
      <c r="K23" s="196"/>
      <c r="L23" s="196"/>
      <c r="M23" s="196"/>
      <c r="N23" s="188"/>
    </row>
    <row r="24" spans="1:14" s="200" customFormat="1" x14ac:dyDescent="0.2">
      <c r="A24" s="199"/>
      <c r="B24" s="197"/>
      <c r="C24" s="198"/>
      <c r="D24" s="198"/>
      <c r="E24" s="197"/>
      <c r="F24" s="196"/>
      <c r="G24" s="196"/>
      <c r="H24" s="197"/>
      <c r="J24" s="196"/>
      <c r="K24" s="196"/>
      <c r="L24" s="196"/>
      <c r="M24" s="196"/>
      <c r="N24" s="188"/>
    </row>
    <row r="25" spans="1:14" s="189" customFormat="1" x14ac:dyDescent="0.2">
      <c r="A25" s="199"/>
      <c r="B25" s="197"/>
      <c r="C25" s="198"/>
      <c r="D25" s="198"/>
      <c r="E25" s="197"/>
      <c r="F25" s="196"/>
      <c r="G25" s="197"/>
      <c r="H25" s="197"/>
      <c r="J25" s="196"/>
      <c r="K25" s="196"/>
      <c r="L25" s="196"/>
      <c r="M25" s="196"/>
      <c r="N25" s="188"/>
    </row>
    <row r="26" spans="1:14" s="189" customFormat="1" x14ac:dyDescent="0.2">
      <c r="A26" s="199"/>
      <c r="B26" s="197"/>
      <c r="C26" s="198"/>
      <c r="D26" s="198"/>
      <c r="E26" s="197"/>
      <c r="F26" s="196"/>
      <c r="G26" s="196"/>
      <c r="H26" s="197"/>
      <c r="J26" s="196"/>
      <c r="K26" s="196"/>
      <c r="L26" s="196"/>
      <c r="M26" s="196"/>
      <c r="N26" s="188"/>
    </row>
    <row r="27" spans="1:14" s="189" customFormat="1" x14ac:dyDescent="0.2">
      <c r="A27" s="199"/>
      <c r="B27" s="197"/>
      <c r="C27" s="198"/>
      <c r="D27" s="198"/>
      <c r="E27" s="197"/>
      <c r="F27" s="196"/>
      <c r="G27" s="196"/>
      <c r="H27" s="197"/>
      <c r="J27" s="196"/>
      <c r="K27" s="196"/>
      <c r="L27" s="196"/>
      <c r="M27" s="196"/>
      <c r="N27" s="188"/>
    </row>
    <row r="28" spans="1:14" s="189" customFormat="1" x14ac:dyDescent="0.2">
      <c r="A28" s="199"/>
      <c r="B28" s="197"/>
      <c r="C28" s="198"/>
      <c r="D28" s="198"/>
      <c r="E28" s="197"/>
      <c r="F28" s="196"/>
      <c r="G28" s="196"/>
      <c r="H28" s="197"/>
      <c r="J28" s="196"/>
      <c r="K28" s="196"/>
      <c r="L28" s="196"/>
      <c r="M28" s="196"/>
      <c r="N28" s="188"/>
    </row>
    <row r="29" spans="1:14" s="189" customFormat="1" x14ac:dyDescent="0.2">
      <c r="A29" s="199"/>
      <c r="B29" s="197"/>
      <c r="C29" s="198"/>
      <c r="D29" s="198"/>
      <c r="E29" s="197"/>
      <c r="F29" s="196"/>
      <c r="G29" s="196"/>
      <c r="H29" s="197"/>
      <c r="J29" s="196"/>
      <c r="K29" s="196"/>
      <c r="L29" s="196"/>
      <c r="M29" s="196"/>
      <c r="N29" s="188"/>
    </row>
    <row r="30" spans="1:14" s="189" customFormat="1" x14ac:dyDescent="0.2">
      <c r="A30" s="199"/>
      <c r="B30" s="197"/>
      <c r="C30" s="198"/>
      <c r="D30" s="198"/>
      <c r="E30" s="197"/>
      <c r="F30" s="196"/>
      <c r="G30" s="196"/>
      <c r="H30" s="197"/>
      <c r="J30" s="196"/>
      <c r="K30" s="196"/>
      <c r="L30" s="196"/>
      <c r="M30" s="196"/>
      <c r="N30" s="188"/>
    </row>
    <row r="31" spans="1:14" s="200" customFormat="1" x14ac:dyDescent="0.2">
      <c r="A31" s="199"/>
      <c r="B31" s="197"/>
      <c r="C31" s="198"/>
      <c r="D31" s="198"/>
      <c r="E31" s="197"/>
      <c r="F31" s="196"/>
      <c r="G31" s="196"/>
      <c r="H31" s="197"/>
      <c r="J31" s="196"/>
      <c r="K31" s="196"/>
      <c r="L31" s="196"/>
      <c r="M31" s="196"/>
      <c r="N31" s="188"/>
    </row>
    <row r="32" spans="1:14" s="189" customFormat="1" x14ac:dyDescent="0.2">
      <c r="A32" s="199"/>
      <c r="B32" s="197"/>
      <c r="C32" s="198"/>
      <c r="D32" s="198"/>
      <c r="E32" s="197"/>
      <c r="F32" s="196"/>
      <c r="G32" s="196"/>
      <c r="H32" s="197"/>
      <c r="J32" s="196"/>
      <c r="K32" s="196"/>
      <c r="L32" s="196"/>
      <c r="M32" s="196"/>
      <c r="N32" s="188"/>
    </row>
    <row r="33" spans="1:14" s="200" customFormat="1" x14ac:dyDescent="0.2">
      <c r="A33" s="199"/>
      <c r="B33" s="197"/>
      <c r="C33" s="198"/>
      <c r="D33" s="198"/>
      <c r="E33" s="197"/>
      <c r="F33" s="196"/>
      <c r="G33" s="196"/>
      <c r="H33" s="197"/>
      <c r="J33" s="196"/>
      <c r="K33" s="196"/>
      <c r="L33" s="196"/>
      <c r="M33" s="196"/>
      <c r="N33" s="188"/>
    </row>
    <row r="34" spans="1:14" s="200" customFormat="1" x14ac:dyDescent="0.2">
      <c r="A34" s="199"/>
      <c r="B34" s="197"/>
      <c r="C34" s="198"/>
      <c r="D34" s="198"/>
      <c r="E34" s="197"/>
      <c r="F34" s="196"/>
      <c r="G34" s="196"/>
      <c r="H34" s="197"/>
      <c r="J34" s="196"/>
      <c r="K34" s="196"/>
      <c r="L34" s="196"/>
      <c r="M34" s="196"/>
      <c r="N34" s="188"/>
    </row>
    <row r="35" spans="1:14" s="189" customFormat="1" x14ac:dyDescent="0.2">
      <c r="A35" s="199"/>
      <c r="B35" s="197"/>
      <c r="C35" s="198"/>
      <c r="D35" s="198"/>
      <c r="E35" s="197"/>
      <c r="F35" s="196"/>
      <c r="G35" s="196"/>
      <c r="H35" s="197"/>
      <c r="J35" s="196"/>
      <c r="K35" s="196"/>
      <c r="L35" s="196"/>
      <c r="M35" s="196"/>
      <c r="N35" s="188"/>
    </row>
    <row r="36" spans="1:14" s="200" customFormat="1" x14ac:dyDescent="0.2">
      <c r="A36" s="199"/>
      <c r="B36" s="197"/>
      <c r="C36" s="198"/>
      <c r="D36" s="198"/>
      <c r="E36" s="197"/>
      <c r="F36" s="196"/>
      <c r="G36" s="196"/>
      <c r="H36" s="197"/>
      <c r="J36" s="196"/>
      <c r="K36" s="196"/>
      <c r="L36" s="196"/>
      <c r="M36" s="196"/>
      <c r="N36" s="188"/>
    </row>
    <row r="37" spans="1:14" s="189" customFormat="1" x14ac:dyDescent="0.2">
      <c r="A37" s="199"/>
      <c r="B37" s="197"/>
      <c r="C37" s="198"/>
      <c r="D37" s="198"/>
      <c r="E37" s="197"/>
      <c r="F37" s="196"/>
      <c r="G37" s="196"/>
      <c r="H37" s="197"/>
      <c r="J37" s="196"/>
      <c r="K37" s="196"/>
      <c r="L37" s="196"/>
      <c r="M37" s="196"/>
      <c r="N37" s="188"/>
    </row>
    <row r="38" spans="1:14" s="189" customFormat="1" x14ac:dyDescent="0.2">
      <c r="A38" s="195"/>
      <c r="B38" s="194"/>
      <c r="C38" s="193"/>
      <c r="D38" s="193"/>
      <c r="E38" s="191"/>
      <c r="F38" s="192"/>
      <c r="G38" s="192"/>
      <c r="H38" s="191"/>
      <c r="J38" s="190"/>
      <c r="K38" s="190"/>
      <c r="L38" s="190"/>
      <c r="M38" s="190"/>
      <c r="N38" s="188"/>
    </row>
    <row r="39" spans="1:14" s="189" customFormat="1" x14ac:dyDescent="0.2">
      <c r="A39" s="195"/>
      <c r="B39" s="194"/>
      <c r="C39" s="193"/>
      <c r="D39" s="193"/>
      <c r="E39" s="191"/>
      <c r="F39" s="192"/>
      <c r="G39" s="192"/>
      <c r="H39" s="191"/>
      <c r="J39" s="190"/>
      <c r="K39" s="190"/>
      <c r="L39" s="190"/>
      <c r="M39" s="190"/>
      <c r="N39" s="188"/>
    </row>
    <row r="40" spans="1:14" s="189" customFormat="1" x14ac:dyDescent="0.2">
      <c r="A40" s="195"/>
      <c r="B40" s="194"/>
      <c r="C40" s="193"/>
      <c r="D40" s="193"/>
      <c r="E40" s="191"/>
      <c r="F40" s="192"/>
      <c r="G40" s="192"/>
      <c r="H40" s="191"/>
      <c r="J40" s="190"/>
      <c r="K40" s="190"/>
      <c r="L40" s="190"/>
      <c r="M40" s="190"/>
      <c r="N40" s="188"/>
    </row>
    <row r="41" spans="1:14" s="189" customFormat="1" x14ac:dyDescent="0.2">
      <c r="A41" s="195"/>
      <c r="B41" s="194"/>
      <c r="C41" s="193"/>
      <c r="D41" s="193"/>
      <c r="E41" s="191"/>
      <c r="F41" s="192"/>
      <c r="G41" s="192"/>
      <c r="H41" s="191"/>
      <c r="J41" s="190"/>
      <c r="K41" s="190"/>
      <c r="L41" s="190"/>
      <c r="M41" s="190"/>
      <c r="N41" s="188"/>
    </row>
    <row r="42" spans="1:14" s="189" customFormat="1" x14ac:dyDescent="0.2">
      <c r="A42" s="195"/>
      <c r="B42" s="194"/>
      <c r="C42" s="193"/>
      <c r="D42" s="193"/>
      <c r="E42" s="191"/>
      <c r="F42" s="192"/>
      <c r="G42" s="192"/>
      <c r="H42" s="191"/>
      <c r="J42" s="190"/>
      <c r="K42" s="190"/>
      <c r="L42" s="190"/>
      <c r="M42" s="190"/>
      <c r="N42" s="188"/>
    </row>
    <row r="43" spans="1:14" s="189" customFormat="1" x14ac:dyDescent="0.2">
      <c r="A43" s="195"/>
      <c r="B43" s="194"/>
      <c r="C43" s="193"/>
      <c r="D43" s="193"/>
      <c r="E43" s="191"/>
      <c r="F43" s="192"/>
      <c r="G43" s="192"/>
      <c r="H43" s="191"/>
      <c r="J43" s="190"/>
      <c r="K43" s="190"/>
      <c r="L43" s="190"/>
      <c r="M43" s="190"/>
      <c r="N43" s="188"/>
    </row>
    <row r="44" spans="1:14" s="189" customFormat="1" x14ac:dyDescent="0.2">
      <c r="A44" s="195"/>
      <c r="B44" s="194"/>
      <c r="C44" s="193"/>
      <c r="D44" s="193"/>
      <c r="E44" s="191"/>
      <c r="F44" s="192"/>
      <c r="G44" s="192"/>
      <c r="H44" s="191"/>
      <c r="J44" s="190"/>
      <c r="K44" s="190"/>
      <c r="L44" s="190"/>
      <c r="M44" s="190"/>
      <c r="N44" s="188"/>
    </row>
    <row r="45" spans="1:14" s="189" customFormat="1" x14ac:dyDescent="0.2">
      <c r="A45" s="195"/>
      <c r="B45" s="194"/>
      <c r="C45" s="193"/>
      <c r="D45" s="193"/>
      <c r="E45" s="191"/>
      <c r="F45" s="192"/>
      <c r="G45" s="192"/>
      <c r="H45" s="191"/>
      <c r="J45" s="190"/>
      <c r="K45" s="190"/>
      <c r="L45" s="190"/>
      <c r="M45" s="190"/>
      <c r="N45" s="188"/>
    </row>
    <row r="46" spans="1:14" s="189" customFormat="1" x14ac:dyDescent="0.2">
      <c r="A46" s="195"/>
      <c r="B46" s="194"/>
      <c r="C46" s="193"/>
      <c r="D46" s="193"/>
      <c r="E46" s="191"/>
      <c r="F46" s="192"/>
      <c r="G46" s="192"/>
      <c r="H46" s="191"/>
      <c r="J46" s="190"/>
      <c r="K46" s="190"/>
      <c r="L46" s="190"/>
      <c r="M46" s="190"/>
      <c r="N46" s="188"/>
    </row>
    <row r="47" spans="1:14" x14ac:dyDescent="0.2">
      <c r="E47" s="186"/>
      <c r="F47" s="187"/>
      <c r="G47" s="187"/>
      <c r="H47" s="186"/>
      <c r="J47" s="185"/>
      <c r="K47" s="185"/>
      <c r="L47" s="185"/>
      <c r="M47" s="185"/>
      <c r="N47" s="188"/>
    </row>
    <row r="48" spans="1:14" x14ac:dyDescent="0.2">
      <c r="E48" s="186"/>
      <c r="F48" s="187"/>
      <c r="G48" s="187"/>
      <c r="H48" s="186"/>
      <c r="J48" s="185"/>
      <c r="K48" s="185"/>
      <c r="L48" s="185"/>
      <c r="M48" s="185"/>
      <c r="N48" s="188"/>
    </row>
    <row r="49" spans="5:14" x14ac:dyDescent="0.2">
      <c r="E49" s="186"/>
      <c r="F49" s="187"/>
      <c r="G49" s="187"/>
      <c r="H49" s="186"/>
      <c r="J49" s="185"/>
      <c r="K49" s="185"/>
      <c r="L49" s="185"/>
      <c r="M49" s="185"/>
      <c r="N49" s="188"/>
    </row>
    <row r="50" spans="5:14" x14ac:dyDescent="0.2">
      <c r="E50" s="186"/>
      <c r="F50" s="187"/>
      <c r="G50" s="187"/>
      <c r="H50" s="186"/>
      <c r="J50" s="185"/>
      <c r="K50" s="185"/>
      <c r="L50" s="185"/>
      <c r="M50" s="185"/>
      <c r="N50" s="188"/>
    </row>
    <row r="51" spans="5:14" x14ac:dyDescent="0.2">
      <c r="E51" s="186"/>
      <c r="F51" s="187"/>
      <c r="G51" s="187"/>
      <c r="H51" s="186"/>
      <c r="J51" s="185"/>
      <c r="K51" s="185"/>
      <c r="L51" s="185"/>
      <c r="M51" s="185"/>
      <c r="N51" s="188"/>
    </row>
    <row r="52" spans="5:14" x14ac:dyDescent="0.2">
      <c r="E52" s="186"/>
      <c r="F52" s="187"/>
      <c r="G52" s="187"/>
      <c r="H52" s="186"/>
      <c r="J52" s="185"/>
      <c r="K52" s="185"/>
      <c r="L52" s="185"/>
      <c r="M52" s="185"/>
      <c r="N52" s="188"/>
    </row>
    <row r="53" spans="5:14" x14ac:dyDescent="0.2">
      <c r="E53" s="186"/>
      <c r="F53" s="187"/>
      <c r="G53" s="187"/>
      <c r="H53" s="186"/>
      <c r="J53" s="185"/>
      <c r="K53" s="185"/>
      <c r="L53" s="185"/>
      <c r="M53" s="185"/>
      <c r="N53" s="188"/>
    </row>
    <row r="54" spans="5:14" x14ac:dyDescent="0.2">
      <c r="E54" s="186"/>
      <c r="F54" s="187"/>
      <c r="G54" s="187"/>
      <c r="H54" s="186"/>
      <c r="J54" s="185"/>
      <c r="K54" s="185"/>
      <c r="L54" s="185"/>
      <c r="M54" s="185"/>
      <c r="N54" s="188"/>
    </row>
    <row r="55" spans="5:14" x14ac:dyDescent="0.2">
      <c r="E55" s="186"/>
      <c r="F55" s="187"/>
      <c r="G55" s="187"/>
      <c r="H55" s="186"/>
      <c r="J55" s="185"/>
      <c r="K55" s="185"/>
      <c r="L55" s="185"/>
      <c r="M55" s="185"/>
      <c r="N55" s="188"/>
    </row>
    <row r="56" spans="5:14" x14ac:dyDescent="0.2">
      <c r="E56" s="186"/>
      <c r="F56" s="187"/>
      <c r="G56" s="187"/>
      <c r="H56" s="186"/>
      <c r="J56" s="185"/>
      <c r="K56" s="185"/>
      <c r="L56" s="185"/>
      <c r="M56" s="185"/>
      <c r="N56" s="188"/>
    </row>
    <row r="57" spans="5:14" x14ac:dyDescent="0.2">
      <c r="E57" s="186"/>
      <c r="F57" s="187"/>
      <c r="G57" s="187"/>
      <c r="H57" s="186"/>
      <c r="J57" s="185"/>
      <c r="K57" s="185"/>
      <c r="L57" s="185"/>
      <c r="M57" s="185"/>
      <c r="N57" s="188"/>
    </row>
    <row r="58" spans="5:14" x14ac:dyDescent="0.2">
      <c r="E58" s="186"/>
      <c r="F58" s="187"/>
      <c r="G58" s="187"/>
      <c r="H58" s="186"/>
      <c r="J58" s="185"/>
      <c r="K58" s="185"/>
      <c r="L58" s="185"/>
      <c r="M58" s="185"/>
      <c r="N58" s="188"/>
    </row>
    <row r="59" spans="5:14" x14ac:dyDescent="0.2">
      <c r="E59" s="186"/>
      <c r="F59" s="187"/>
      <c r="G59" s="187"/>
      <c r="H59" s="186"/>
      <c r="J59" s="185"/>
      <c r="K59" s="185"/>
      <c r="L59" s="185"/>
      <c r="M59" s="185"/>
      <c r="N59" s="188"/>
    </row>
    <row r="60" spans="5:14" x14ac:dyDescent="0.2">
      <c r="E60" s="186"/>
      <c r="F60" s="187"/>
      <c r="G60" s="187"/>
      <c r="H60" s="186"/>
      <c r="J60" s="185"/>
      <c r="K60" s="185"/>
      <c r="L60" s="185"/>
      <c r="M60" s="185"/>
      <c r="N60" s="188"/>
    </row>
    <row r="61" spans="5:14" x14ac:dyDescent="0.2">
      <c r="E61" s="186"/>
      <c r="F61" s="187"/>
      <c r="G61" s="187"/>
      <c r="H61" s="186"/>
      <c r="J61" s="185"/>
      <c r="K61" s="185"/>
      <c r="L61" s="185"/>
      <c r="M61" s="185"/>
      <c r="N61" s="188"/>
    </row>
    <row r="62" spans="5:14" x14ac:dyDescent="0.2">
      <c r="E62" s="186"/>
      <c r="F62" s="187"/>
      <c r="G62" s="187"/>
      <c r="H62" s="186"/>
      <c r="J62" s="185"/>
      <c r="K62" s="185"/>
      <c r="L62" s="185"/>
      <c r="M62" s="185"/>
      <c r="N62" s="188"/>
    </row>
    <row r="63" spans="5:14" x14ac:dyDescent="0.2">
      <c r="E63" s="186"/>
      <c r="F63" s="187"/>
      <c r="G63" s="187"/>
      <c r="H63" s="186"/>
      <c r="J63" s="185"/>
      <c r="K63" s="185"/>
      <c r="L63" s="185"/>
      <c r="M63" s="185"/>
      <c r="N63" s="188"/>
    </row>
    <row r="64" spans="5:14" x14ac:dyDescent="0.2">
      <c r="E64" s="186"/>
      <c r="F64" s="187"/>
      <c r="G64" s="187"/>
      <c r="H64" s="186"/>
      <c r="J64" s="185"/>
      <c r="K64" s="185"/>
      <c r="L64" s="185"/>
      <c r="M64" s="185"/>
      <c r="N64" s="188"/>
    </row>
    <row r="65" spans="5:14" x14ac:dyDescent="0.2">
      <c r="E65" s="186"/>
      <c r="F65" s="187"/>
      <c r="G65" s="187"/>
      <c r="H65" s="186"/>
      <c r="J65" s="185"/>
      <c r="K65" s="185"/>
      <c r="L65" s="185"/>
      <c r="M65" s="185"/>
      <c r="N65" s="188"/>
    </row>
    <row r="66" spans="5:14" x14ac:dyDescent="0.2">
      <c r="E66" s="186"/>
      <c r="F66" s="187"/>
      <c r="G66" s="187"/>
      <c r="H66" s="186"/>
      <c r="J66" s="185"/>
      <c r="K66" s="185"/>
      <c r="L66" s="185"/>
      <c r="M66" s="185"/>
      <c r="N66" s="188"/>
    </row>
    <row r="67" spans="5:14" x14ac:dyDescent="0.2">
      <c r="E67" s="186"/>
      <c r="F67" s="187"/>
      <c r="G67" s="187"/>
      <c r="H67" s="186"/>
      <c r="J67" s="185"/>
      <c r="K67" s="185"/>
      <c r="L67" s="185"/>
      <c r="M67" s="185"/>
      <c r="N67" s="188"/>
    </row>
    <row r="68" spans="5:14" x14ac:dyDescent="0.2">
      <c r="E68" s="186"/>
      <c r="F68" s="187"/>
      <c r="G68" s="187"/>
      <c r="H68" s="186"/>
      <c r="J68" s="185"/>
      <c r="K68" s="185"/>
      <c r="L68" s="185"/>
      <c r="M68" s="185"/>
      <c r="N68" s="188"/>
    </row>
    <row r="69" spans="5:14" x14ac:dyDescent="0.2">
      <c r="E69" s="186"/>
      <c r="F69" s="187"/>
      <c r="G69" s="187"/>
      <c r="H69" s="186"/>
      <c r="J69" s="185"/>
      <c r="K69" s="185"/>
      <c r="L69" s="185"/>
      <c r="M69" s="185"/>
      <c r="N69" s="188"/>
    </row>
    <row r="70" spans="5:14" x14ac:dyDescent="0.2">
      <c r="E70" s="186"/>
      <c r="F70" s="187"/>
      <c r="G70" s="187"/>
      <c r="H70" s="186"/>
      <c r="J70" s="185"/>
      <c r="K70" s="185"/>
      <c r="L70" s="185"/>
      <c r="M70" s="185"/>
      <c r="N70" s="188"/>
    </row>
    <row r="71" spans="5:14" x14ac:dyDescent="0.2">
      <c r="E71" s="186"/>
      <c r="F71" s="187"/>
      <c r="G71" s="187"/>
      <c r="H71" s="186"/>
      <c r="J71" s="185"/>
      <c r="K71" s="185"/>
      <c r="L71" s="185"/>
      <c r="M71" s="185"/>
      <c r="N71" s="188"/>
    </row>
    <row r="72" spans="5:14" x14ac:dyDescent="0.2">
      <c r="E72" s="186"/>
      <c r="F72" s="187"/>
      <c r="G72" s="187"/>
      <c r="H72" s="186"/>
      <c r="J72" s="185"/>
      <c r="K72" s="185"/>
      <c r="L72" s="185"/>
      <c r="M72" s="185"/>
      <c r="N72" s="188"/>
    </row>
    <row r="73" spans="5:14" x14ac:dyDescent="0.2">
      <c r="E73" s="186"/>
      <c r="F73" s="187"/>
      <c r="G73" s="187"/>
      <c r="H73" s="186"/>
      <c r="J73" s="185"/>
      <c r="K73" s="185"/>
      <c r="L73" s="185"/>
      <c r="M73" s="185"/>
      <c r="N73" s="188"/>
    </row>
    <row r="74" spans="5:14" x14ac:dyDescent="0.2">
      <c r="E74" s="186"/>
      <c r="F74" s="187"/>
      <c r="G74" s="187"/>
      <c r="H74" s="186"/>
      <c r="J74" s="185"/>
      <c r="K74" s="185"/>
      <c r="L74" s="185"/>
      <c r="M74" s="185"/>
      <c r="N74" s="188"/>
    </row>
    <row r="75" spans="5:14" x14ac:dyDescent="0.2">
      <c r="E75" s="186"/>
      <c r="F75" s="187"/>
      <c r="G75" s="187"/>
      <c r="H75" s="186"/>
      <c r="J75" s="185"/>
      <c r="K75" s="185"/>
      <c r="L75" s="185"/>
      <c r="M75" s="185"/>
      <c r="N75" s="188"/>
    </row>
    <row r="76" spans="5:14" x14ac:dyDescent="0.2">
      <c r="E76" s="186"/>
      <c r="F76" s="187"/>
      <c r="G76" s="187"/>
      <c r="H76" s="186"/>
      <c r="J76" s="185"/>
      <c r="K76" s="185"/>
      <c r="L76" s="185"/>
      <c r="M76" s="185"/>
    </row>
    <row r="77" spans="5:14" x14ac:dyDescent="0.2">
      <c r="E77" s="186"/>
      <c r="F77" s="187"/>
      <c r="G77" s="187"/>
      <c r="H77" s="186"/>
      <c r="J77" s="185"/>
      <c r="K77" s="185"/>
      <c r="L77" s="185"/>
      <c r="M77" s="185"/>
    </row>
    <row r="78" spans="5:14" x14ac:dyDescent="0.2">
      <c r="E78" s="186"/>
      <c r="F78" s="187"/>
      <c r="G78" s="187"/>
      <c r="H78" s="186"/>
      <c r="J78" s="185"/>
      <c r="K78" s="185"/>
      <c r="L78" s="185"/>
      <c r="M78" s="185"/>
    </row>
    <row r="79" spans="5:14" x14ac:dyDescent="0.2">
      <c r="E79" s="186"/>
      <c r="F79" s="187"/>
      <c r="G79" s="187"/>
      <c r="H79" s="186"/>
      <c r="J79" s="185"/>
      <c r="K79" s="185"/>
      <c r="L79" s="185"/>
      <c r="M79" s="185"/>
    </row>
    <row r="80" spans="5:14" x14ac:dyDescent="0.2">
      <c r="E80" s="186"/>
      <c r="F80" s="187"/>
      <c r="G80" s="187"/>
      <c r="H80" s="186"/>
      <c r="J80" s="185"/>
      <c r="K80" s="185"/>
      <c r="L80" s="185"/>
      <c r="M80" s="185"/>
    </row>
    <row r="81" spans="5:13" x14ac:dyDescent="0.2">
      <c r="E81" s="186"/>
      <c r="F81" s="187"/>
      <c r="G81" s="187"/>
      <c r="H81" s="186"/>
      <c r="J81" s="185"/>
      <c r="K81" s="185"/>
      <c r="L81" s="185"/>
      <c r="M81" s="185"/>
    </row>
    <row r="82" spans="5:13" x14ac:dyDescent="0.2">
      <c r="E82" s="186"/>
      <c r="F82" s="187"/>
      <c r="G82" s="187"/>
      <c r="H82" s="186"/>
      <c r="J82" s="185"/>
      <c r="K82" s="185"/>
      <c r="L82" s="185"/>
      <c r="M82" s="185"/>
    </row>
    <row r="83" spans="5:13" x14ac:dyDescent="0.2">
      <c r="E83" s="186"/>
      <c r="F83" s="187"/>
      <c r="G83" s="187"/>
      <c r="H83" s="186"/>
      <c r="J83" s="185"/>
      <c r="K83" s="185"/>
      <c r="L83" s="185"/>
      <c r="M83" s="185"/>
    </row>
    <row r="84" spans="5:13" x14ac:dyDescent="0.2">
      <c r="E84" s="186"/>
      <c r="F84" s="187"/>
      <c r="G84" s="187"/>
      <c r="H84" s="186"/>
      <c r="J84" s="185"/>
      <c r="K84" s="185"/>
      <c r="L84" s="185"/>
      <c r="M84" s="185"/>
    </row>
    <row r="85" spans="5:13" x14ac:dyDescent="0.2">
      <c r="E85" s="186"/>
      <c r="F85" s="187"/>
      <c r="G85" s="187"/>
      <c r="H85" s="186"/>
      <c r="J85" s="185"/>
      <c r="K85" s="185"/>
      <c r="L85" s="185"/>
      <c r="M85" s="185"/>
    </row>
    <row r="86" spans="5:13" x14ac:dyDescent="0.2">
      <c r="E86" s="186"/>
      <c r="F86" s="187"/>
      <c r="G86" s="187"/>
      <c r="H86" s="186"/>
      <c r="J86" s="185"/>
      <c r="K86" s="185"/>
      <c r="L86" s="185"/>
      <c r="M86" s="185"/>
    </row>
    <row r="87" spans="5:13" x14ac:dyDescent="0.2">
      <c r="E87" s="186"/>
      <c r="F87" s="187"/>
      <c r="G87" s="187"/>
      <c r="H87" s="186"/>
      <c r="J87" s="185"/>
      <c r="K87" s="185"/>
      <c r="L87" s="185"/>
      <c r="M87" s="185"/>
    </row>
    <row r="88" spans="5:13" x14ac:dyDescent="0.2">
      <c r="E88" s="186"/>
      <c r="F88" s="187"/>
      <c r="G88" s="187"/>
      <c r="H88" s="186"/>
      <c r="J88" s="185"/>
      <c r="K88" s="185"/>
      <c r="L88" s="185"/>
      <c r="M88" s="185"/>
    </row>
    <row r="89" spans="5:13" x14ac:dyDescent="0.2">
      <c r="E89" s="186"/>
      <c r="F89" s="187"/>
      <c r="G89" s="187"/>
      <c r="H89" s="186"/>
      <c r="J89" s="185"/>
      <c r="K89" s="185"/>
      <c r="L89" s="185"/>
      <c r="M89" s="185"/>
    </row>
    <row r="90" spans="5:13" x14ac:dyDescent="0.2">
      <c r="E90" s="186"/>
      <c r="F90" s="187"/>
      <c r="G90" s="187"/>
      <c r="H90" s="186"/>
      <c r="J90" s="185"/>
      <c r="K90" s="185"/>
      <c r="L90" s="185"/>
      <c r="M90" s="185"/>
    </row>
    <row r="91" spans="5:13" x14ac:dyDescent="0.2">
      <c r="E91" s="186"/>
      <c r="F91" s="187"/>
      <c r="G91" s="187"/>
      <c r="H91" s="186"/>
      <c r="J91" s="185"/>
      <c r="K91" s="185"/>
      <c r="L91" s="185"/>
      <c r="M91" s="185"/>
    </row>
    <row r="92" spans="5:13" x14ac:dyDescent="0.2">
      <c r="E92" s="186"/>
      <c r="F92" s="187"/>
      <c r="G92" s="187"/>
      <c r="H92" s="186"/>
      <c r="J92" s="185"/>
      <c r="K92" s="185"/>
      <c r="L92" s="185"/>
      <c r="M92" s="185"/>
    </row>
    <row r="93" spans="5:13" x14ac:dyDescent="0.2">
      <c r="E93" s="186"/>
      <c r="F93" s="187"/>
      <c r="G93" s="187"/>
      <c r="H93" s="186"/>
      <c r="J93" s="185"/>
      <c r="K93" s="185"/>
      <c r="L93" s="185"/>
      <c r="M93" s="185"/>
    </row>
    <row r="94" spans="5:13" x14ac:dyDescent="0.2">
      <c r="E94" s="186"/>
      <c r="F94" s="187"/>
      <c r="G94" s="187"/>
      <c r="H94" s="186"/>
      <c r="J94" s="185"/>
      <c r="K94" s="185"/>
      <c r="L94" s="185"/>
      <c r="M94" s="185"/>
    </row>
    <row r="95" spans="5:13" x14ac:dyDescent="0.2">
      <c r="E95" s="186"/>
      <c r="F95" s="187"/>
      <c r="G95" s="187"/>
      <c r="H95" s="186"/>
      <c r="J95" s="185"/>
      <c r="K95" s="185"/>
      <c r="L95" s="185"/>
      <c r="M95" s="185"/>
    </row>
    <row r="96" spans="5:13" x14ac:dyDescent="0.2">
      <c r="E96" s="186"/>
      <c r="F96" s="187"/>
      <c r="G96" s="187"/>
      <c r="H96" s="186"/>
      <c r="J96" s="185"/>
      <c r="K96" s="185"/>
      <c r="L96" s="185"/>
      <c r="M96" s="185"/>
    </row>
    <row r="97" spans="5:13" x14ac:dyDescent="0.2">
      <c r="E97" s="186"/>
      <c r="F97" s="187"/>
      <c r="G97" s="187"/>
      <c r="H97" s="186"/>
      <c r="J97" s="185"/>
      <c r="K97" s="185"/>
      <c r="L97" s="185"/>
      <c r="M97" s="185"/>
    </row>
    <row r="98" spans="5:13" x14ac:dyDescent="0.2">
      <c r="E98" s="186"/>
      <c r="F98" s="187"/>
      <c r="G98" s="187"/>
      <c r="H98" s="186"/>
      <c r="J98" s="185"/>
      <c r="K98" s="185"/>
      <c r="L98" s="185"/>
      <c r="M98" s="185"/>
    </row>
    <row r="99" spans="5:13" x14ac:dyDescent="0.2">
      <c r="E99" s="186"/>
      <c r="F99" s="187"/>
      <c r="G99" s="187"/>
      <c r="H99" s="186"/>
      <c r="J99" s="185"/>
      <c r="K99" s="185"/>
      <c r="L99" s="185"/>
      <c r="M99" s="185"/>
    </row>
    <row r="100" spans="5:13" x14ac:dyDescent="0.2">
      <c r="E100" s="186"/>
      <c r="F100" s="187"/>
      <c r="G100" s="187"/>
      <c r="H100" s="186"/>
      <c r="J100" s="185"/>
      <c r="K100" s="185"/>
      <c r="L100" s="185"/>
      <c r="M100" s="185"/>
    </row>
    <row r="101" spans="5:13" x14ac:dyDescent="0.2">
      <c r="E101" s="186"/>
      <c r="F101" s="187"/>
      <c r="G101" s="187"/>
      <c r="H101" s="186"/>
      <c r="J101" s="185"/>
      <c r="K101" s="185"/>
      <c r="L101" s="185"/>
      <c r="M101" s="185"/>
    </row>
    <row r="102" spans="5:13" x14ac:dyDescent="0.2">
      <c r="E102" s="186"/>
      <c r="F102" s="187"/>
      <c r="G102" s="187"/>
      <c r="H102" s="186"/>
      <c r="J102" s="185"/>
      <c r="K102" s="185"/>
      <c r="L102" s="185"/>
      <c r="M102" s="185"/>
    </row>
    <row r="103" spans="5:13" x14ac:dyDescent="0.2">
      <c r="E103" s="186"/>
      <c r="F103" s="187"/>
      <c r="G103" s="187"/>
      <c r="H103" s="186"/>
      <c r="J103" s="185"/>
      <c r="K103" s="185"/>
      <c r="L103" s="185"/>
      <c r="M103" s="185"/>
    </row>
    <row r="104" spans="5:13" x14ac:dyDescent="0.2">
      <c r="E104" s="186"/>
      <c r="F104" s="187"/>
      <c r="G104" s="187"/>
      <c r="H104" s="186"/>
      <c r="J104" s="185"/>
      <c r="K104" s="185"/>
      <c r="L104" s="185"/>
      <c r="M104" s="185"/>
    </row>
    <row r="105" spans="5:13" x14ac:dyDescent="0.2">
      <c r="E105" s="186"/>
      <c r="F105" s="187"/>
      <c r="G105" s="187"/>
      <c r="H105" s="186"/>
      <c r="J105" s="185"/>
      <c r="K105" s="185"/>
      <c r="L105" s="185"/>
      <c r="M105" s="185"/>
    </row>
    <row r="106" spans="5:13" x14ac:dyDescent="0.2">
      <c r="E106" s="186"/>
      <c r="F106" s="187"/>
      <c r="G106" s="187"/>
      <c r="H106" s="186"/>
      <c r="J106" s="185"/>
      <c r="K106" s="185"/>
      <c r="L106" s="185"/>
      <c r="M106" s="185"/>
    </row>
    <row r="107" spans="5:13" x14ac:dyDescent="0.2">
      <c r="E107" s="186"/>
      <c r="F107" s="187"/>
      <c r="G107" s="187"/>
      <c r="H107" s="186"/>
      <c r="J107" s="185"/>
      <c r="K107" s="185"/>
      <c r="L107" s="185"/>
      <c r="M107" s="185"/>
    </row>
    <row r="108" spans="5:13" x14ac:dyDescent="0.2">
      <c r="E108" s="186"/>
      <c r="F108" s="187"/>
      <c r="G108" s="187"/>
      <c r="H108" s="186"/>
      <c r="J108" s="185"/>
      <c r="K108" s="185"/>
      <c r="L108" s="185"/>
      <c r="M108" s="185"/>
    </row>
    <row r="109" spans="5:13" x14ac:dyDescent="0.2">
      <c r="E109" s="186"/>
      <c r="F109" s="187"/>
      <c r="G109" s="187"/>
      <c r="H109" s="186"/>
      <c r="J109" s="185"/>
      <c r="K109" s="185"/>
      <c r="L109" s="185"/>
      <c r="M109" s="185"/>
    </row>
    <row r="110" spans="5:13" x14ac:dyDescent="0.2">
      <c r="E110" s="186"/>
      <c r="F110" s="187"/>
      <c r="G110" s="187"/>
      <c r="H110" s="186"/>
      <c r="J110" s="185"/>
      <c r="K110" s="185"/>
      <c r="L110" s="185"/>
      <c r="M110" s="185"/>
    </row>
    <row r="111" spans="5:13" x14ac:dyDescent="0.2">
      <c r="E111" s="186"/>
      <c r="F111" s="187"/>
      <c r="G111" s="187"/>
      <c r="H111" s="186"/>
      <c r="J111" s="185"/>
      <c r="K111" s="185"/>
      <c r="L111" s="185"/>
      <c r="M111" s="185"/>
    </row>
    <row r="112" spans="5:13" x14ac:dyDescent="0.2">
      <c r="E112" s="186"/>
      <c r="F112" s="187"/>
      <c r="G112" s="187"/>
      <c r="H112" s="186"/>
      <c r="J112" s="185"/>
      <c r="K112" s="185"/>
      <c r="L112" s="185"/>
      <c r="M112" s="185"/>
    </row>
    <row r="113" spans="5:13" x14ac:dyDescent="0.2">
      <c r="E113" s="186"/>
      <c r="F113" s="187"/>
      <c r="G113" s="187"/>
      <c r="H113" s="186"/>
      <c r="J113" s="185"/>
      <c r="K113" s="185"/>
      <c r="L113" s="185"/>
      <c r="M113" s="185"/>
    </row>
    <row r="114" spans="5:13" x14ac:dyDescent="0.2">
      <c r="E114" s="186"/>
      <c r="F114" s="187"/>
      <c r="G114" s="187"/>
      <c r="H114" s="186"/>
      <c r="J114" s="185"/>
      <c r="K114" s="185"/>
      <c r="L114" s="185"/>
      <c r="M114" s="185"/>
    </row>
    <row r="115" spans="5:13" x14ac:dyDescent="0.2">
      <c r="E115" s="186"/>
      <c r="F115" s="187"/>
      <c r="G115" s="187"/>
      <c r="H115" s="186"/>
      <c r="J115" s="185"/>
      <c r="K115" s="185"/>
      <c r="L115" s="185"/>
      <c r="M115" s="185"/>
    </row>
    <row r="116" spans="5:13" x14ac:dyDescent="0.2">
      <c r="E116" s="186"/>
      <c r="F116" s="187"/>
      <c r="G116" s="187"/>
      <c r="H116" s="186"/>
      <c r="J116" s="185"/>
      <c r="K116" s="185"/>
      <c r="L116" s="185"/>
      <c r="M116" s="185"/>
    </row>
    <row r="117" spans="5:13" x14ac:dyDescent="0.2">
      <c r="E117" s="186"/>
      <c r="F117" s="187"/>
      <c r="G117" s="187"/>
      <c r="H117" s="186"/>
      <c r="J117" s="185"/>
      <c r="K117" s="185"/>
      <c r="L117" s="185"/>
      <c r="M117" s="185"/>
    </row>
    <row r="118" spans="5:13" x14ac:dyDescent="0.2">
      <c r="E118" s="186"/>
      <c r="F118" s="187"/>
      <c r="G118" s="187"/>
      <c r="H118" s="186"/>
      <c r="J118" s="185"/>
      <c r="K118" s="185"/>
      <c r="L118" s="185"/>
      <c r="M118" s="185"/>
    </row>
    <row r="119" spans="5:13" x14ac:dyDescent="0.2">
      <c r="E119" s="186"/>
      <c r="F119" s="187"/>
      <c r="G119" s="187"/>
      <c r="H119" s="186"/>
      <c r="J119" s="185"/>
      <c r="K119" s="185"/>
      <c r="L119" s="185"/>
      <c r="M119" s="185"/>
    </row>
    <row r="120" spans="5:13" x14ac:dyDescent="0.2">
      <c r="E120" s="186"/>
      <c r="F120" s="187"/>
      <c r="G120" s="187"/>
      <c r="H120" s="186"/>
      <c r="J120" s="185"/>
      <c r="K120" s="185"/>
      <c r="L120" s="185"/>
      <c r="M120" s="185"/>
    </row>
    <row r="121" spans="5:13" x14ac:dyDescent="0.2">
      <c r="E121" s="186"/>
      <c r="F121" s="187"/>
      <c r="G121" s="187"/>
      <c r="H121" s="186"/>
      <c r="J121" s="185"/>
      <c r="K121" s="185"/>
      <c r="L121" s="185"/>
      <c r="M121" s="185"/>
    </row>
    <row r="122" spans="5:13" x14ac:dyDescent="0.2">
      <c r="E122" s="186"/>
      <c r="F122" s="187"/>
      <c r="G122" s="187"/>
      <c r="H122" s="186"/>
      <c r="J122" s="185"/>
      <c r="K122" s="185"/>
      <c r="L122" s="185"/>
      <c r="M122" s="185"/>
    </row>
    <row r="123" spans="5:13" x14ac:dyDescent="0.2">
      <c r="E123" s="186"/>
      <c r="F123" s="187"/>
      <c r="G123" s="187"/>
      <c r="H123" s="186"/>
      <c r="J123" s="185"/>
      <c r="K123" s="185"/>
      <c r="L123" s="185"/>
      <c r="M123" s="185"/>
    </row>
    <row r="124" spans="5:13" x14ac:dyDescent="0.2">
      <c r="E124" s="186"/>
      <c r="F124" s="187"/>
      <c r="G124" s="187"/>
      <c r="H124" s="186"/>
      <c r="J124" s="185"/>
      <c r="K124" s="185"/>
      <c r="L124" s="185"/>
      <c r="M124" s="185"/>
    </row>
    <row r="125" spans="5:13" x14ac:dyDescent="0.2">
      <c r="E125" s="186"/>
      <c r="F125" s="187"/>
      <c r="G125" s="187"/>
      <c r="H125" s="186"/>
      <c r="J125" s="185"/>
      <c r="K125" s="185"/>
      <c r="L125" s="185"/>
      <c r="M125" s="185"/>
    </row>
    <row r="126" spans="5:13" x14ac:dyDescent="0.2">
      <c r="E126" s="186"/>
      <c r="F126" s="187"/>
      <c r="G126" s="187"/>
      <c r="H126" s="186"/>
      <c r="J126" s="185"/>
      <c r="K126" s="185"/>
      <c r="L126" s="185"/>
      <c r="M126" s="185"/>
    </row>
    <row r="127" spans="5:13" x14ac:dyDescent="0.2">
      <c r="E127" s="186"/>
      <c r="F127" s="187"/>
      <c r="G127" s="187"/>
      <c r="H127" s="186"/>
      <c r="J127" s="185"/>
      <c r="K127" s="185"/>
      <c r="L127" s="185"/>
      <c r="M127" s="185"/>
    </row>
    <row r="128" spans="5:13" x14ac:dyDescent="0.2">
      <c r="E128" s="186"/>
      <c r="F128" s="187"/>
      <c r="G128" s="187"/>
      <c r="H128" s="186"/>
      <c r="J128" s="185"/>
      <c r="K128" s="185"/>
      <c r="L128" s="185"/>
      <c r="M128" s="185"/>
    </row>
    <row r="129" spans="5:13" x14ac:dyDescent="0.2">
      <c r="E129" s="186"/>
      <c r="F129" s="187"/>
      <c r="G129" s="187"/>
      <c r="H129" s="186"/>
      <c r="J129" s="185"/>
      <c r="K129" s="185"/>
      <c r="L129" s="185"/>
      <c r="M129" s="185"/>
    </row>
    <row r="130" spans="5:13" x14ac:dyDescent="0.2">
      <c r="E130" s="186"/>
      <c r="F130" s="187"/>
      <c r="G130" s="187"/>
      <c r="H130" s="186"/>
      <c r="J130" s="185"/>
      <c r="K130" s="185"/>
      <c r="L130" s="185"/>
      <c r="M130" s="185"/>
    </row>
    <row r="131" spans="5:13" x14ac:dyDescent="0.2">
      <c r="E131" s="186"/>
      <c r="F131" s="187"/>
      <c r="G131" s="187"/>
      <c r="H131" s="186"/>
      <c r="J131" s="185"/>
      <c r="K131" s="185"/>
      <c r="L131" s="185"/>
      <c r="M131" s="185"/>
    </row>
    <row r="132" spans="5:13" x14ac:dyDescent="0.2">
      <c r="E132" s="186"/>
      <c r="F132" s="187"/>
      <c r="G132" s="187"/>
      <c r="H132" s="186"/>
      <c r="J132" s="185"/>
      <c r="K132" s="185"/>
      <c r="L132" s="185"/>
      <c r="M132" s="185"/>
    </row>
    <row r="133" spans="5:13" x14ac:dyDescent="0.2">
      <c r="E133" s="186"/>
      <c r="F133" s="187"/>
      <c r="G133" s="187"/>
      <c r="H133" s="186"/>
      <c r="J133" s="185"/>
      <c r="K133" s="185"/>
      <c r="L133" s="185"/>
      <c r="M133" s="185"/>
    </row>
    <row r="134" spans="5:13" x14ac:dyDescent="0.2">
      <c r="E134" s="186"/>
      <c r="F134" s="187"/>
      <c r="G134" s="187"/>
      <c r="H134" s="186"/>
      <c r="J134" s="185"/>
      <c r="K134" s="185"/>
      <c r="L134" s="185"/>
      <c r="M134" s="185"/>
    </row>
    <row r="135" spans="5:13" x14ac:dyDescent="0.2">
      <c r="E135" s="186"/>
      <c r="F135" s="187"/>
      <c r="G135" s="187"/>
      <c r="H135" s="186"/>
      <c r="J135" s="185"/>
      <c r="K135" s="185"/>
      <c r="L135" s="185"/>
      <c r="M135" s="185"/>
    </row>
    <row r="136" spans="5:13" x14ac:dyDescent="0.2">
      <c r="E136" s="186"/>
      <c r="F136" s="187"/>
      <c r="G136" s="187"/>
      <c r="H136" s="186"/>
      <c r="J136" s="185"/>
      <c r="K136" s="185"/>
      <c r="L136" s="185"/>
      <c r="M136" s="185"/>
    </row>
    <row r="137" spans="5:13" x14ac:dyDescent="0.2">
      <c r="E137" s="186"/>
      <c r="F137" s="187"/>
      <c r="G137" s="187"/>
      <c r="H137" s="186"/>
      <c r="J137" s="185"/>
      <c r="K137" s="185"/>
      <c r="L137" s="185"/>
      <c r="M137" s="185"/>
    </row>
    <row r="138" spans="5:13" x14ac:dyDescent="0.2">
      <c r="E138" s="186"/>
      <c r="F138" s="187"/>
      <c r="G138" s="187"/>
      <c r="H138" s="186"/>
      <c r="J138" s="185"/>
      <c r="K138" s="185"/>
      <c r="L138" s="185"/>
      <c r="M138" s="185"/>
    </row>
    <row r="139" spans="5:13" x14ac:dyDescent="0.2">
      <c r="E139" s="186"/>
      <c r="F139" s="187"/>
      <c r="G139" s="187"/>
      <c r="H139" s="186"/>
      <c r="J139" s="185"/>
      <c r="K139" s="185"/>
      <c r="L139" s="185"/>
      <c r="M139" s="185"/>
    </row>
    <row r="140" spans="5:13" x14ac:dyDescent="0.2">
      <c r="E140" s="186"/>
      <c r="F140" s="187"/>
      <c r="G140" s="187"/>
      <c r="H140" s="186"/>
      <c r="J140" s="185"/>
      <c r="K140" s="185"/>
      <c r="L140" s="185"/>
      <c r="M140" s="185"/>
    </row>
    <row r="141" spans="5:13" x14ac:dyDescent="0.2">
      <c r="E141" s="186"/>
      <c r="F141" s="187"/>
      <c r="G141" s="187"/>
      <c r="H141" s="186"/>
      <c r="J141" s="185"/>
      <c r="K141" s="185"/>
      <c r="L141" s="185"/>
      <c r="M141" s="185"/>
    </row>
    <row r="142" spans="5:13" x14ac:dyDescent="0.2">
      <c r="E142" s="186"/>
      <c r="F142" s="187"/>
      <c r="G142" s="187"/>
      <c r="H142" s="186"/>
      <c r="J142" s="185"/>
      <c r="K142" s="185"/>
      <c r="L142" s="185"/>
      <c r="M142" s="185"/>
    </row>
    <row r="143" spans="5:13" x14ac:dyDescent="0.2">
      <c r="E143" s="186"/>
      <c r="F143" s="187"/>
      <c r="G143" s="187"/>
      <c r="H143" s="186"/>
      <c r="J143" s="185"/>
      <c r="K143" s="185"/>
      <c r="L143" s="185"/>
      <c r="M143" s="185"/>
    </row>
    <row r="144" spans="5:13" x14ac:dyDescent="0.2">
      <c r="E144" s="186"/>
      <c r="F144" s="187"/>
      <c r="G144" s="187"/>
      <c r="H144" s="186"/>
      <c r="J144" s="185"/>
      <c r="K144" s="185"/>
      <c r="L144" s="185"/>
      <c r="M144" s="185"/>
    </row>
    <row r="145" spans="5:13" x14ac:dyDescent="0.2">
      <c r="E145" s="186"/>
      <c r="F145" s="187"/>
      <c r="G145" s="187"/>
      <c r="H145" s="186"/>
      <c r="J145" s="185"/>
      <c r="K145" s="185"/>
      <c r="L145" s="185"/>
      <c r="M145" s="185"/>
    </row>
    <row r="146" spans="5:13" x14ac:dyDescent="0.2">
      <c r="E146" s="186"/>
      <c r="F146" s="187"/>
      <c r="G146" s="187"/>
      <c r="H146" s="186"/>
      <c r="J146" s="185"/>
      <c r="K146" s="185"/>
      <c r="L146" s="185"/>
      <c r="M146" s="185"/>
    </row>
    <row r="147" spans="5:13" x14ac:dyDescent="0.2">
      <c r="E147" s="186"/>
      <c r="F147" s="187"/>
      <c r="G147" s="187"/>
      <c r="H147" s="186"/>
      <c r="J147" s="185"/>
      <c r="K147" s="185"/>
      <c r="L147" s="185"/>
      <c r="M147" s="185"/>
    </row>
    <row r="148" spans="5:13" x14ac:dyDescent="0.2">
      <c r="E148" s="186"/>
      <c r="F148" s="187"/>
      <c r="G148" s="187"/>
      <c r="H148" s="186"/>
      <c r="J148" s="185"/>
      <c r="K148" s="185"/>
      <c r="L148" s="185"/>
      <c r="M148" s="185"/>
    </row>
    <row r="149" spans="5:13" x14ac:dyDescent="0.2">
      <c r="E149" s="186"/>
      <c r="F149" s="187"/>
      <c r="G149" s="187"/>
      <c r="H149" s="186"/>
      <c r="J149" s="185"/>
      <c r="K149" s="185"/>
      <c r="L149" s="185"/>
      <c r="M149" s="185"/>
    </row>
    <row r="150" spans="5:13" x14ac:dyDescent="0.2">
      <c r="E150" s="186"/>
      <c r="F150" s="187"/>
      <c r="G150" s="187"/>
      <c r="H150" s="186"/>
      <c r="J150" s="185"/>
      <c r="K150" s="185"/>
      <c r="L150" s="185"/>
      <c r="M150" s="185"/>
    </row>
    <row r="151" spans="5:13" x14ac:dyDescent="0.2">
      <c r="E151" s="186"/>
      <c r="F151" s="187"/>
      <c r="G151" s="187"/>
      <c r="H151" s="186"/>
      <c r="J151" s="185"/>
      <c r="K151" s="185"/>
      <c r="L151" s="185"/>
      <c r="M151" s="185"/>
    </row>
    <row r="152" spans="5:13" x14ac:dyDescent="0.2">
      <c r="E152" s="186"/>
      <c r="F152" s="187"/>
      <c r="G152" s="187"/>
      <c r="H152" s="186"/>
      <c r="J152" s="185"/>
      <c r="K152" s="185"/>
      <c r="L152" s="185"/>
      <c r="M152" s="185"/>
    </row>
    <row r="153" spans="5:13" x14ac:dyDescent="0.2">
      <c r="E153" s="186"/>
      <c r="F153" s="187"/>
      <c r="G153" s="187"/>
      <c r="H153" s="186"/>
      <c r="J153" s="185"/>
      <c r="K153" s="185"/>
      <c r="L153" s="185"/>
      <c r="M153" s="185"/>
    </row>
    <row r="154" spans="5:13" x14ac:dyDescent="0.2">
      <c r="E154" s="186"/>
      <c r="F154" s="187"/>
      <c r="G154" s="187"/>
      <c r="H154" s="186"/>
      <c r="J154" s="185"/>
      <c r="K154" s="185"/>
      <c r="L154" s="185"/>
      <c r="M154" s="185"/>
    </row>
    <row r="155" spans="5:13" x14ac:dyDescent="0.2">
      <c r="E155" s="186"/>
      <c r="F155" s="187"/>
      <c r="G155" s="187"/>
      <c r="H155" s="186"/>
      <c r="J155" s="185"/>
      <c r="K155" s="185"/>
      <c r="L155" s="185"/>
      <c r="M155" s="185"/>
    </row>
    <row r="156" spans="5:13" x14ac:dyDescent="0.2">
      <c r="E156" s="186"/>
      <c r="F156" s="187"/>
      <c r="G156" s="187"/>
      <c r="H156" s="186"/>
      <c r="J156" s="185"/>
      <c r="K156" s="185"/>
      <c r="L156" s="185"/>
      <c r="M156" s="185"/>
    </row>
    <row r="157" spans="5:13" x14ac:dyDescent="0.2">
      <c r="E157" s="186"/>
      <c r="F157" s="187"/>
      <c r="G157" s="187"/>
      <c r="H157" s="186"/>
      <c r="J157" s="185"/>
      <c r="K157" s="185"/>
      <c r="L157" s="185"/>
      <c r="M157" s="185"/>
    </row>
    <row r="158" spans="5:13" x14ac:dyDescent="0.2">
      <c r="E158" s="186"/>
      <c r="F158" s="187"/>
      <c r="G158" s="187"/>
      <c r="H158" s="186"/>
      <c r="J158" s="185"/>
      <c r="K158" s="185"/>
      <c r="L158" s="185"/>
      <c r="M158" s="185"/>
    </row>
    <row r="159" spans="5:13" x14ac:dyDescent="0.2">
      <c r="E159" s="186"/>
      <c r="F159" s="187"/>
      <c r="G159" s="187"/>
      <c r="H159" s="186"/>
      <c r="J159" s="185"/>
      <c r="K159" s="185"/>
      <c r="L159" s="185"/>
      <c r="M159" s="185"/>
    </row>
    <row r="160" spans="5:13" x14ac:dyDescent="0.2">
      <c r="E160" s="186"/>
      <c r="F160" s="187"/>
      <c r="G160" s="187"/>
      <c r="H160" s="186"/>
      <c r="J160" s="185"/>
      <c r="K160" s="185"/>
      <c r="L160" s="185"/>
      <c r="M160" s="185"/>
    </row>
    <row r="161" spans="5:13" x14ac:dyDescent="0.2">
      <c r="E161" s="186"/>
      <c r="F161" s="187"/>
      <c r="G161" s="187"/>
      <c r="H161" s="186"/>
      <c r="J161" s="185"/>
      <c r="K161" s="185"/>
      <c r="L161" s="185"/>
      <c r="M161" s="185"/>
    </row>
    <row r="162" spans="5:13" x14ac:dyDescent="0.2">
      <c r="E162" s="186"/>
      <c r="F162" s="187"/>
      <c r="G162" s="187"/>
      <c r="H162" s="186"/>
      <c r="J162" s="185"/>
      <c r="K162" s="185"/>
      <c r="L162" s="185"/>
      <c r="M162" s="185"/>
    </row>
    <row r="163" spans="5:13" x14ac:dyDescent="0.2">
      <c r="E163" s="186"/>
      <c r="F163" s="187"/>
      <c r="G163" s="187"/>
      <c r="H163" s="186"/>
      <c r="J163" s="185"/>
      <c r="K163" s="185"/>
      <c r="L163" s="185"/>
      <c r="M163" s="185"/>
    </row>
  </sheetData>
  <mergeCells count="1">
    <mergeCell ref="A6:E6"/>
  </mergeCells>
  <hyperlinks>
    <hyperlink ref="C4" r:id="rId1" display="https://iafees.iowa.gov/" xr:uid="{9818B309-568F-4B2B-BD03-822186F34F54}"/>
  </hyperlinks>
  <printOptions horizontalCentered="1"/>
  <pageMargins left="0.3" right="0.3" top="1" bottom="1" header="0.42" footer="0.5"/>
  <pageSetup scale="52" orientation="landscape" r:id="rId2"/>
  <headerFooter alignWithMargins="0">
    <oddHeader>&amp;L&amp;"Arial,Bold"&amp;12Attorney General&amp;R&amp;"Arial,Bold"&amp;12 Justice System Appropriations Subcommittee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D25ED-C93C-405B-9559-BF1EA7BA8C3F}">
  <dimension ref="A1:P162"/>
  <sheetViews>
    <sheetView showGridLines="0" showRuler="0" view="pageBreakPreview" zoomScaleNormal="70" zoomScaleSheetLayoutView="100" workbookViewId="0">
      <selection activeCell="H15" sqref="H15"/>
    </sheetView>
  </sheetViews>
  <sheetFormatPr defaultColWidth="9.140625" defaultRowHeight="12.75" x14ac:dyDescent="0.2"/>
  <cols>
    <col min="1" max="1" width="60.28515625" style="243" bestFit="1" customWidth="1"/>
    <col min="2" max="2" width="16.85546875" style="242" bestFit="1" customWidth="1"/>
    <col min="3" max="3" width="18.28515625" style="241" customWidth="1"/>
    <col min="4" max="4" width="18.42578125" style="241" bestFit="1" customWidth="1"/>
    <col min="5" max="5" width="12.140625" style="240" bestFit="1" customWidth="1"/>
    <col min="6" max="6" width="10.85546875" style="240" bestFit="1" customWidth="1"/>
    <col min="7" max="7" width="14.85546875" style="238" bestFit="1" customWidth="1"/>
    <col min="8" max="8" width="8.7109375" style="238" bestFit="1" customWidth="1"/>
    <col min="9" max="9" width="13.140625" style="238" bestFit="1" customWidth="1"/>
    <col min="10" max="10" width="11.7109375" style="239" bestFit="1" customWidth="1"/>
    <col min="11" max="11" width="13.42578125" style="239" bestFit="1" customWidth="1"/>
    <col min="12" max="12" width="11.7109375" style="239" bestFit="1" customWidth="1"/>
    <col min="13" max="13" width="13.42578125" style="239" bestFit="1" customWidth="1"/>
    <col min="14" max="14" width="16.5703125" style="179" bestFit="1" customWidth="1"/>
    <col min="15" max="15" width="22.28515625" style="238" bestFit="1" customWidth="1"/>
    <col min="16" max="16" width="48.7109375" style="238" customWidth="1"/>
    <col min="17" max="16384" width="9.140625" style="238"/>
  </cols>
  <sheetData>
    <row r="1" spans="1:16" ht="63.75" x14ac:dyDescent="0.2">
      <c r="A1" s="294" t="s">
        <v>0</v>
      </c>
      <c r="B1" s="294" t="s">
        <v>1</v>
      </c>
      <c r="C1" s="294" t="s">
        <v>2</v>
      </c>
      <c r="D1" s="294" t="s">
        <v>3</v>
      </c>
      <c r="E1" s="295" t="s">
        <v>4</v>
      </c>
      <c r="F1" s="294" t="s">
        <v>5</v>
      </c>
      <c r="G1" s="294" t="s">
        <v>6</v>
      </c>
      <c r="H1" s="294" t="s">
        <v>7</v>
      </c>
      <c r="I1" s="294" t="s">
        <v>8</v>
      </c>
      <c r="J1" s="293" t="s">
        <v>9</v>
      </c>
      <c r="K1" s="292" t="s">
        <v>10</v>
      </c>
      <c r="L1" s="293" t="s">
        <v>11</v>
      </c>
      <c r="M1" s="292" t="s">
        <v>12</v>
      </c>
      <c r="N1" s="291" t="s">
        <v>549</v>
      </c>
      <c r="O1" s="290" t="s">
        <v>14</v>
      </c>
      <c r="P1" s="289" t="s">
        <v>15</v>
      </c>
    </row>
    <row r="2" spans="1:16" ht="194.25" customHeight="1" x14ac:dyDescent="0.2">
      <c r="A2" s="282" t="s">
        <v>582</v>
      </c>
      <c r="B2" s="287" t="s">
        <v>586</v>
      </c>
      <c r="C2" s="288" t="s">
        <v>590</v>
      </c>
      <c r="D2" s="288" t="s">
        <v>589</v>
      </c>
      <c r="E2" s="287" t="s">
        <v>588</v>
      </c>
      <c r="F2" s="287" t="s">
        <v>587</v>
      </c>
      <c r="G2" s="287" t="s">
        <v>586</v>
      </c>
      <c r="H2" s="286">
        <v>2004</v>
      </c>
      <c r="I2" s="285" t="s">
        <v>585</v>
      </c>
      <c r="J2" s="284"/>
      <c r="K2" s="283">
        <v>32058698.649999999</v>
      </c>
      <c r="L2" s="284"/>
      <c r="M2" s="283">
        <v>32861128.530000001</v>
      </c>
      <c r="N2" s="275" t="s">
        <v>22</v>
      </c>
      <c r="O2" s="282" t="s">
        <v>584</v>
      </c>
      <c r="P2" s="282" t="s">
        <v>583</v>
      </c>
    </row>
    <row r="3" spans="1:16" ht="118.5" customHeight="1" x14ac:dyDescent="0.2">
      <c r="A3" s="281" t="s">
        <v>582</v>
      </c>
      <c r="B3" s="279" t="s">
        <v>577</v>
      </c>
      <c r="C3" s="280" t="s">
        <v>581</v>
      </c>
      <c r="D3" s="280" t="s">
        <v>580</v>
      </c>
      <c r="E3" s="279" t="s">
        <v>579</v>
      </c>
      <c r="F3" s="279" t="s">
        <v>578</v>
      </c>
      <c r="G3" s="279" t="s">
        <v>577</v>
      </c>
      <c r="H3" s="278"/>
      <c r="I3" s="277" t="s">
        <v>576</v>
      </c>
      <c r="J3" s="276" t="s">
        <v>575</v>
      </c>
      <c r="K3" s="276">
        <v>0</v>
      </c>
      <c r="L3" s="276" t="s">
        <v>575</v>
      </c>
      <c r="M3" s="276">
        <v>0</v>
      </c>
      <c r="N3" s="275" t="s">
        <v>22</v>
      </c>
      <c r="O3" s="274" t="s">
        <v>574</v>
      </c>
      <c r="P3" s="273" t="s">
        <v>573</v>
      </c>
    </row>
    <row r="4" spans="1:16" s="265" customFormat="1" ht="24" customHeight="1" x14ac:dyDescent="0.2">
      <c r="A4" s="272" t="s">
        <v>363</v>
      </c>
      <c r="B4" s="271"/>
      <c r="C4" s="270"/>
      <c r="D4" s="270"/>
      <c r="E4" s="269"/>
      <c r="F4" s="269"/>
      <c r="G4" s="268"/>
      <c r="H4" s="268"/>
      <c r="I4" s="266"/>
      <c r="J4" s="267"/>
      <c r="K4" s="267"/>
      <c r="L4" s="267"/>
      <c r="M4" s="267"/>
      <c r="N4" s="209"/>
      <c r="O4" s="266"/>
      <c r="P4" s="216"/>
    </row>
    <row r="5" spans="1:16" s="247" customFormat="1" ht="21.75" customHeight="1" x14ac:dyDescent="0.2">
      <c r="A5" s="264"/>
      <c r="B5" s="264"/>
      <c r="C5" s="264"/>
      <c r="D5" s="264"/>
      <c r="E5" s="256"/>
      <c r="F5" s="256"/>
      <c r="G5" s="255"/>
      <c r="H5" s="255"/>
      <c r="J5" s="254"/>
      <c r="K5" s="254"/>
      <c r="L5" s="254"/>
      <c r="M5" s="254"/>
      <c r="N5" s="179"/>
    </row>
    <row r="6" spans="1:16" s="260" customFormat="1" ht="19.899999999999999" customHeight="1" x14ac:dyDescent="0.2">
      <c r="A6" s="202" t="s">
        <v>371</v>
      </c>
      <c r="B6" s="262"/>
      <c r="C6" s="263"/>
      <c r="D6" s="263"/>
      <c r="E6" s="262"/>
      <c r="F6" s="261"/>
      <c r="G6" s="261"/>
      <c r="H6" s="261"/>
      <c r="J6" s="261"/>
      <c r="K6" s="261"/>
      <c r="L6" s="261"/>
      <c r="M6" s="261"/>
      <c r="N6" s="179"/>
    </row>
    <row r="7" spans="1:16" s="247" customFormat="1" x14ac:dyDescent="0.2">
      <c r="A7" s="258"/>
      <c r="B7" s="256"/>
      <c r="C7" s="257"/>
      <c r="D7" s="257"/>
      <c r="E7" s="256"/>
      <c r="F7" s="256"/>
      <c r="G7" s="255"/>
      <c r="H7" s="255"/>
      <c r="J7" s="254"/>
      <c r="K7" s="254"/>
      <c r="L7" s="254"/>
      <c r="M7" s="254"/>
      <c r="N7" s="179"/>
    </row>
    <row r="8" spans="1:16" s="247" customFormat="1" x14ac:dyDescent="0.2">
      <c r="A8" s="258"/>
      <c r="B8" s="256"/>
      <c r="C8" s="257"/>
      <c r="D8" s="257"/>
      <c r="E8" s="256"/>
      <c r="F8" s="256"/>
      <c r="G8" s="256"/>
      <c r="H8" s="255"/>
      <c r="J8" s="254"/>
      <c r="K8" s="254"/>
      <c r="L8" s="254"/>
      <c r="M8" s="254"/>
      <c r="N8" s="179"/>
    </row>
    <row r="9" spans="1:16" s="247" customFormat="1" x14ac:dyDescent="0.2">
      <c r="A9" s="258"/>
      <c r="B9" s="256"/>
      <c r="C9" s="257"/>
      <c r="D9" s="257"/>
      <c r="E9" s="256"/>
      <c r="F9" s="256"/>
      <c r="G9" s="255"/>
      <c r="H9" s="255"/>
      <c r="J9" s="254"/>
      <c r="K9" s="254"/>
      <c r="L9" s="254"/>
      <c r="M9" s="254"/>
      <c r="N9" s="179"/>
    </row>
    <row r="10" spans="1:16" s="247" customFormat="1" x14ac:dyDescent="0.2">
      <c r="A10" s="258"/>
      <c r="B10" s="256"/>
      <c r="C10" s="257"/>
      <c r="D10" s="257"/>
      <c r="E10" s="256"/>
      <c r="F10" s="256"/>
      <c r="G10" s="255"/>
      <c r="H10" s="255"/>
      <c r="J10" s="254"/>
      <c r="K10" s="254"/>
      <c r="L10" s="254"/>
      <c r="M10" s="254"/>
      <c r="N10" s="179"/>
    </row>
    <row r="11" spans="1:16" s="247" customFormat="1" x14ac:dyDescent="0.2">
      <c r="A11" s="258"/>
      <c r="B11" s="256"/>
      <c r="C11" s="257"/>
      <c r="D11" s="257"/>
      <c r="E11" s="256"/>
      <c r="F11" s="256"/>
      <c r="G11" s="255"/>
      <c r="H11" s="255"/>
      <c r="J11" s="254"/>
      <c r="K11" s="254"/>
      <c r="L11" s="254"/>
      <c r="M11" s="254"/>
      <c r="N11" s="179"/>
    </row>
    <row r="12" spans="1:16" s="247" customFormat="1" x14ac:dyDescent="0.2">
      <c r="A12" s="258"/>
      <c r="B12" s="256"/>
      <c r="C12" s="257"/>
      <c r="D12" s="257"/>
      <c r="E12" s="256"/>
      <c r="F12" s="256"/>
      <c r="G12" s="255"/>
      <c r="H12" s="255"/>
      <c r="J12" s="254"/>
      <c r="K12" s="254"/>
      <c r="L12" s="254"/>
      <c r="M12" s="254"/>
      <c r="N12" s="179"/>
    </row>
    <row r="13" spans="1:16" s="247" customFormat="1" x14ac:dyDescent="0.2">
      <c r="A13" s="258"/>
      <c r="B13" s="256"/>
      <c r="C13" s="257"/>
      <c r="D13" s="257"/>
      <c r="E13" s="256"/>
      <c r="F13" s="256"/>
      <c r="G13" s="255"/>
      <c r="H13" s="255"/>
      <c r="J13" s="254"/>
      <c r="K13" s="254"/>
      <c r="L13" s="254"/>
      <c r="M13" s="254"/>
      <c r="N13" s="179"/>
    </row>
    <row r="14" spans="1:16" s="247" customFormat="1" x14ac:dyDescent="0.2">
      <c r="A14" s="258"/>
      <c r="B14" s="256"/>
      <c r="C14" s="257"/>
      <c r="D14" s="257"/>
      <c r="E14" s="256"/>
      <c r="F14" s="256"/>
      <c r="G14" s="255"/>
      <c r="H14" s="255"/>
      <c r="J14" s="254"/>
      <c r="K14" s="254"/>
      <c r="L14" s="254"/>
      <c r="M14" s="254"/>
      <c r="N14" s="179"/>
    </row>
    <row r="15" spans="1:16" s="247" customFormat="1" x14ac:dyDescent="0.2">
      <c r="A15" s="258"/>
      <c r="B15" s="256"/>
      <c r="C15" s="257"/>
      <c r="D15" s="257"/>
      <c r="E15" s="256"/>
      <c r="F15" s="256"/>
      <c r="G15" s="255"/>
      <c r="H15" s="255"/>
      <c r="J15" s="254"/>
      <c r="K15" s="254"/>
      <c r="L15" s="254"/>
      <c r="M15" s="254"/>
      <c r="N15" s="179"/>
    </row>
    <row r="16" spans="1:16" s="247" customFormat="1" x14ac:dyDescent="0.2">
      <c r="A16" s="258"/>
      <c r="B16" s="256"/>
      <c r="C16" s="257"/>
      <c r="D16" s="257"/>
      <c r="E16" s="256"/>
      <c r="F16" s="256"/>
      <c r="G16" s="255"/>
      <c r="H16" s="255"/>
      <c r="J16" s="254"/>
      <c r="K16" s="254"/>
      <c r="L16" s="254"/>
      <c r="M16" s="254"/>
      <c r="N16" s="179"/>
    </row>
    <row r="17" spans="1:14" s="247" customFormat="1" x14ac:dyDescent="0.2">
      <c r="A17" s="258"/>
      <c r="B17" s="256"/>
      <c r="C17" s="257"/>
      <c r="D17" s="257"/>
      <c r="E17" s="256"/>
      <c r="F17" s="256"/>
      <c r="G17" s="255"/>
      <c r="H17" s="255"/>
      <c r="J17" s="254"/>
      <c r="K17" s="254"/>
      <c r="L17" s="254"/>
      <c r="M17" s="254"/>
      <c r="N17" s="188"/>
    </row>
    <row r="18" spans="1:14" s="247" customFormat="1" x14ac:dyDescent="0.2">
      <c r="A18" s="258"/>
      <c r="B18" s="256"/>
      <c r="C18" s="257"/>
      <c r="D18" s="257"/>
      <c r="E18" s="256"/>
      <c r="F18" s="256"/>
      <c r="G18" s="255"/>
      <c r="H18" s="255"/>
      <c r="J18" s="254"/>
      <c r="K18" s="254"/>
      <c r="L18" s="254"/>
      <c r="M18" s="254"/>
      <c r="N18" s="188"/>
    </row>
    <row r="19" spans="1:14" s="247" customFormat="1" x14ac:dyDescent="0.2">
      <c r="A19" s="258"/>
      <c r="B19" s="256"/>
      <c r="C19" s="257"/>
      <c r="D19" s="257"/>
      <c r="E19" s="256"/>
      <c r="F19" s="256"/>
      <c r="G19" s="255"/>
      <c r="H19" s="255"/>
      <c r="J19" s="254"/>
      <c r="K19" s="254"/>
      <c r="L19" s="254"/>
      <c r="M19" s="254"/>
      <c r="N19" s="188"/>
    </row>
    <row r="20" spans="1:14" s="247" customFormat="1" x14ac:dyDescent="0.2">
      <c r="A20" s="258"/>
      <c r="B20" s="256"/>
      <c r="C20" s="257"/>
      <c r="D20" s="257"/>
      <c r="E20" s="256"/>
      <c r="F20" s="256"/>
      <c r="G20" s="255"/>
      <c r="H20" s="255"/>
      <c r="J20" s="254"/>
      <c r="K20" s="254"/>
      <c r="L20" s="254"/>
      <c r="M20" s="254"/>
      <c r="N20" s="188"/>
    </row>
    <row r="21" spans="1:14" s="247" customFormat="1" x14ac:dyDescent="0.2">
      <c r="A21" s="258"/>
      <c r="B21" s="256"/>
      <c r="C21" s="257"/>
      <c r="D21" s="257"/>
      <c r="E21" s="256"/>
      <c r="F21" s="256"/>
      <c r="G21" s="255"/>
      <c r="H21" s="255"/>
      <c r="J21" s="254"/>
      <c r="K21" s="254"/>
      <c r="L21" s="254"/>
      <c r="M21" s="254"/>
      <c r="N21" s="188"/>
    </row>
    <row r="22" spans="1:14" s="259" customFormat="1" x14ac:dyDescent="0.2">
      <c r="A22" s="258"/>
      <c r="B22" s="256"/>
      <c r="C22" s="257"/>
      <c r="D22" s="257"/>
      <c r="E22" s="256"/>
      <c r="F22" s="256"/>
      <c r="G22" s="255"/>
      <c r="H22" s="255"/>
      <c r="J22" s="254"/>
      <c r="K22" s="254"/>
      <c r="L22" s="254"/>
      <c r="M22" s="254"/>
      <c r="N22" s="188"/>
    </row>
    <row r="23" spans="1:14" s="259" customFormat="1" x14ac:dyDescent="0.2">
      <c r="A23" s="258"/>
      <c r="B23" s="256"/>
      <c r="C23" s="257"/>
      <c r="D23" s="257"/>
      <c r="E23" s="256"/>
      <c r="F23" s="256"/>
      <c r="G23" s="255"/>
      <c r="H23" s="255"/>
      <c r="J23" s="254"/>
      <c r="K23" s="254"/>
      <c r="L23" s="254"/>
      <c r="M23" s="254"/>
      <c r="N23" s="188"/>
    </row>
    <row r="24" spans="1:14" s="247" customFormat="1" x14ac:dyDescent="0.2">
      <c r="A24" s="258"/>
      <c r="B24" s="256"/>
      <c r="C24" s="257"/>
      <c r="D24" s="257"/>
      <c r="E24" s="256"/>
      <c r="F24" s="256"/>
      <c r="G24" s="256"/>
      <c r="H24" s="255"/>
      <c r="J24" s="254"/>
      <c r="K24" s="254"/>
      <c r="L24" s="254"/>
      <c r="M24" s="254"/>
      <c r="N24" s="188"/>
    </row>
    <row r="25" spans="1:14" s="247" customFormat="1" x14ac:dyDescent="0.2">
      <c r="A25" s="258"/>
      <c r="B25" s="256"/>
      <c r="C25" s="257"/>
      <c r="D25" s="257"/>
      <c r="E25" s="256"/>
      <c r="F25" s="256"/>
      <c r="G25" s="255"/>
      <c r="H25" s="255"/>
      <c r="J25" s="254"/>
      <c r="K25" s="254"/>
      <c r="L25" s="254"/>
      <c r="M25" s="254"/>
      <c r="N25" s="188"/>
    </row>
    <row r="26" spans="1:14" s="247" customFormat="1" x14ac:dyDescent="0.2">
      <c r="A26" s="258"/>
      <c r="B26" s="256"/>
      <c r="C26" s="257"/>
      <c r="D26" s="257"/>
      <c r="E26" s="256"/>
      <c r="F26" s="256"/>
      <c r="G26" s="255"/>
      <c r="H26" s="255"/>
      <c r="J26" s="254"/>
      <c r="K26" s="254"/>
      <c r="L26" s="254"/>
      <c r="M26" s="254"/>
      <c r="N26" s="188"/>
    </row>
    <row r="27" spans="1:14" s="247" customFormat="1" x14ac:dyDescent="0.2">
      <c r="A27" s="258"/>
      <c r="B27" s="256"/>
      <c r="C27" s="257"/>
      <c r="D27" s="257"/>
      <c r="E27" s="256"/>
      <c r="F27" s="256"/>
      <c r="G27" s="255"/>
      <c r="H27" s="255"/>
      <c r="J27" s="254"/>
      <c r="K27" s="254"/>
      <c r="L27" s="254"/>
      <c r="M27" s="254"/>
      <c r="N27" s="188"/>
    </row>
    <row r="28" spans="1:14" s="247" customFormat="1" x14ac:dyDescent="0.2">
      <c r="A28" s="258"/>
      <c r="B28" s="256"/>
      <c r="C28" s="257"/>
      <c r="D28" s="257"/>
      <c r="E28" s="256"/>
      <c r="F28" s="256"/>
      <c r="G28" s="255"/>
      <c r="H28" s="255"/>
      <c r="J28" s="254"/>
      <c r="K28" s="254"/>
      <c r="L28" s="254"/>
      <c r="M28" s="254"/>
      <c r="N28" s="188"/>
    </row>
    <row r="29" spans="1:14" s="247" customFormat="1" x14ac:dyDescent="0.2">
      <c r="A29" s="258"/>
      <c r="B29" s="256"/>
      <c r="C29" s="257"/>
      <c r="D29" s="257"/>
      <c r="E29" s="256"/>
      <c r="F29" s="256"/>
      <c r="G29" s="255"/>
      <c r="H29" s="255"/>
      <c r="J29" s="254"/>
      <c r="K29" s="254"/>
      <c r="L29" s="254"/>
      <c r="M29" s="254"/>
      <c r="N29" s="188"/>
    </row>
    <row r="30" spans="1:14" s="259" customFormat="1" x14ac:dyDescent="0.2">
      <c r="A30" s="258"/>
      <c r="B30" s="256"/>
      <c r="C30" s="257"/>
      <c r="D30" s="257"/>
      <c r="E30" s="256"/>
      <c r="F30" s="256"/>
      <c r="G30" s="255"/>
      <c r="H30" s="255"/>
      <c r="J30" s="254"/>
      <c r="K30" s="254"/>
      <c r="L30" s="254"/>
      <c r="M30" s="254"/>
      <c r="N30" s="188"/>
    </row>
    <row r="31" spans="1:14" s="247" customFormat="1" x14ac:dyDescent="0.2">
      <c r="A31" s="258"/>
      <c r="B31" s="256"/>
      <c r="C31" s="257"/>
      <c r="D31" s="257"/>
      <c r="E31" s="256"/>
      <c r="F31" s="256"/>
      <c r="G31" s="255"/>
      <c r="H31" s="255"/>
      <c r="J31" s="254"/>
      <c r="K31" s="254"/>
      <c r="L31" s="254"/>
      <c r="M31" s="254"/>
      <c r="N31" s="188"/>
    </row>
    <row r="32" spans="1:14" s="259" customFormat="1" x14ac:dyDescent="0.2">
      <c r="A32" s="258"/>
      <c r="B32" s="256"/>
      <c r="C32" s="257"/>
      <c r="D32" s="257"/>
      <c r="E32" s="256"/>
      <c r="F32" s="256"/>
      <c r="G32" s="255"/>
      <c r="H32" s="255"/>
      <c r="J32" s="254"/>
      <c r="K32" s="254"/>
      <c r="L32" s="254"/>
      <c r="M32" s="254"/>
      <c r="N32" s="188"/>
    </row>
    <row r="33" spans="1:14" s="259" customFormat="1" x14ac:dyDescent="0.2">
      <c r="A33" s="258"/>
      <c r="B33" s="256"/>
      <c r="C33" s="257"/>
      <c r="D33" s="257"/>
      <c r="E33" s="256"/>
      <c r="F33" s="256"/>
      <c r="G33" s="255"/>
      <c r="H33" s="255"/>
      <c r="J33" s="254"/>
      <c r="K33" s="254"/>
      <c r="L33" s="254"/>
      <c r="M33" s="254"/>
      <c r="N33" s="188"/>
    </row>
    <row r="34" spans="1:14" s="247" customFormat="1" x14ac:dyDescent="0.2">
      <c r="A34" s="258"/>
      <c r="B34" s="256"/>
      <c r="C34" s="257"/>
      <c r="D34" s="257"/>
      <c r="E34" s="256"/>
      <c r="F34" s="256"/>
      <c r="G34" s="255"/>
      <c r="H34" s="255"/>
      <c r="J34" s="254"/>
      <c r="K34" s="254"/>
      <c r="L34" s="254"/>
      <c r="M34" s="254"/>
      <c r="N34" s="188"/>
    </row>
    <row r="35" spans="1:14" s="259" customFormat="1" x14ac:dyDescent="0.2">
      <c r="A35" s="258"/>
      <c r="B35" s="256"/>
      <c r="C35" s="257"/>
      <c r="D35" s="257"/>
      <c r="E35" s="256"/>
      <c r="F35" s="256"/>
      <c r="G35" s="255"/>
      <c r="H35" s="255"/>
      <c r="J35" s="254"/>
      <c r="K35" s="254"/>
      <c r="L35" s="254"/>
      <c r="M35" s="254"/>
      <c r="N35" s="188"/>
    </row>
    <row r="36" spans="1:14" s="247" customFormat="1" x14ac:dyDescent="0.2">
      <c r="A36" s="258"/>
      <c r="B36" s="256"/>
      <c r="C36" s="257"/>
      <c r="D36" s="257"/>
      <c r="E36" s="256"/>
      <c r="F36" s="256"/>
      <c r="G36" s="255"/>
      <c r="H36" s="255"/>
      <c r="J36" s="254"/>
      <c r="K36" s="254"/>
      <c r="L36" s="254"/>
      <c r="M36" s="254"/>
      <c r="N36" s="188"/>
    </row>
    <row r="37" spans="1:14" s="247" customFormat="1" x14ac:dyDescent="0.2">
      <c r="A37" s="253"/>
      <c r="B37" s="252"/>
      <c r="C37" s="251"/>
      <c r="D37" s="251"/>
      <c r="E37" s="250"/>
      <c r="F37" s="250"/>
      <c r="G37" s="249"/>
      <c r="H37" s="249"/>
      <c r="J37" s="248"/>
      <c r="K37" s="248"/>
      <c r="L37" s="248"/>
      <c r="M37" s="248"/>
      <c r="N37" s="188"/>
    </row>
    <row r="38" spans="1:14" s="247" customFormat="1" x14ac:dyDescent="0.2">
      <c r="A38" s="253"/>
      <c r="B38" s="252"/>
      <c r="C38" s="251"/>
      <c r="D38" s="251"/>
      <c r="E38" s="250"/>
      <c r="F38" s="250"/>
      <c r="G38" s="249"/>
      <c r="H38" s="249"/>
      <c r="J38" s="248"/>
      <c r="K38" s="248"/>
      <c r="L38" s="248"/>
      <c r="M38" s="248"/>
      <c r="N38" s="188"/>
    </row>
    <row r="39" spans="1:14" s="247" customFormat="1" x14ac:dyDescent="0.2">
      <c r="A39" s="253"/>
      <c r="B39" s="252"/>
      <c r="C39" s="251"/>
      <c r="D39" s="251"/>
      <c r="E39" s="250"/>
      <c r="F39" s="250"/>
      <c r="G39" s="249"/>
      <c r="H39" s="249"/>
      <c r="J39" s="248"/>
      <c r="K39" s="248"/>
      <c r="L39" s="248"/>
      <c r="M39" s="248"/>
      <c r="N39" s="188"/>
    </row>
    <row r="40" spans="1:14" s="247" customFormat="1" x14ac:dyDescent="0.2">
      <c r="A40" s="253"/>
      <c r="B40" s="252"/>
      <c r="C40" s="251"/>
      <c r="D40" s="251"/>
      <c r="E40" s="250"/>
      <c r="F40" s="250"/>
      <c r="G40" s="249"/>
      <c r="H40" s="249"/>
      <c r="J40" s="248"/>
      <c r="K40" s="248"/>
      <c r="L40" s="248"/>
      <c r="M40" s="248"/>
      <c r="N40" s="188"/>
    </row>
    <row r="41" spans="1:14" s="247" customFormat="1" x14ac:dyDescent="0.2">
      <c r="A41" s="253"/>
      <c r="B41" s="252"/>
      <c r="C41" s="251"/>
      <c r="D41" s="251"/>
      <c r="E41" s="250"/>
      <c r="F41" s="250"/>
      <c r="G41" s="249"/>
      <c r="H41" s="249"/>
      <c r="J41" s="248"/>
      <c r="K41" s="248"/>
      <c r="L41" s="248"/>
      <c r="M41" s="248"/>
      <c r="N41" s="188"/>
    </row>
    <row r="42" spans="1:14" s="247" customFormat="1" x14ac:dyDescent="0.2">
      <c r="A42" s="253"/>
      <c r="B42" s="252"/>
      <c r="C42" s="251"/>
      <c r="D42" s="251"/>
      <c r="E42" s="250"/>
      <c r="F42" s="250"/>
      <c r="G42" s="249"/>
      <c r="H42" s="249"/>
      <c r="J42" s="248"/>
      <c r="K42" s="248"/>
      <c r="L42" s="248"/>
      <c r="M42" s="248"/>
      <c r="N42" s="188"/>
    </row>
    <row r="43" spans="1:14" s="247" customFormat="1" x14ac:dyDescent="0.2">
      <c r="A43" s="253"/>
      <c r="B43" s="252"/>
      <c r="C43" s="251"/>
      <c r="D43" s="251"/>
      <c r="E43" s="250"/>
      <c r="F43" s="250"/>
      <c r="G43" s="249"/>
      <c r="H43" s="249"/>
      <c r="J43" s="248"/>
      <c r="K43" s="248"/>
      <c r="L43" s="248"/>
      <c r="M43" s="248"/>
      <c r="N43" s="188"/>
    </row>
    <row r="44" spans="1:14" s="247" customFormat="1" x14ac:dyDescent="0.2">
      <c r="A44" s="253"/>
      <c r="B44" s="252"/>
      <c r="C44" s="251"/>
      <c r="D44" s="251"/>
      <c r="E44" s="250"/>
      <c r="F44" s="250"/>
      <c r="G44" s="249"/>
      <c r="H44" s="249"/>
      <c r="J44" s="248"/>
      <c r="K44" s="248"/>
      <c r="L44" s="248"/>
      <c r="M44" s="248"/>
      <c r="N44" s="188"/>
    </row>
    <row r="45" spans="1:14" s="247" customFormat="1" x14ac:dyDescent="0.2">
      <c r="A45" s="253"/>
      <c r="B45" s="252"/>
      <c r="C45" s="251"/>
      <c r="D45" s="251"/>
      <c r="E45" s="250"/>
      <c r="F45" s="250"/>
      <c r="G45" s="249"/>
      <c r="H45" s="249"/>
      <c r="J45" s="248"/>
      <c r="K45" s="248"/>
      <c r="L45" s="248"/>
      <c r="M45" s="248"/>
      <c r="N45" s="188"/>
    </row>
    <row r="46" spans="1:14" s="247" customFormat="1" x14ac:dyDescent="0.2">
      <c r="A46" s="253"/>
      <c r="B46" s="252"/>
      <c r="C46" s="251"/>
      <c r="D46" s="251"/>
      <c r="E46" s="250"/>
      <c r="F46" s="250"/>
      <c r="G46" s="249"/>
      <c r="H46" s="249"/>
      <c r="J46" s="248"/>
      <c r="K46" s="248"/>
      <c r="L46" s="248"/>
      <c r="M46" s="248"/>
      <c r="N46" s="188"/>
    </row>
    <row r="47" spans="1:14" s="247" customFormat="1" x14ac:dyDescent="0.2">
      <c r="A47" s="253"/>
      <c r="B47" s="252"/>
      <c r="C47" s="251"/>
      <c r="D47" s="251"/>
      <c r="E47" s="250"/>
      <c r="F47" s="250"/>
      <c r="G47" s="249"/>
      <c r="H47" s="249"/>
      <c r="J47" s="248"/>
      <c r="K47" s="248"/>
      <c r="L47" s="248"/>
      <c r="M47" s="248"/>
      <c r="N47" s="188"/>
    </row>
    <row r="48" spans="1:14" s="247" customFormat="1" x14ac:dyDescent="0.2">
      <c r="A48" s="253"/>
      <c r="B48" s="252"/>
      <c r="C48" s="251"/>
      <c r="D48" s="251"/>
      <c r="E48" s="250"/>
      <c r="F48" s="250"/>
      <c r="G48" s="249"/>
      <c r="H48" s="249"/>
      <c r="J48" s="248"/>
      <c r="K48" s="248"/>
      <c r="L48" s="248"/>
      <c r="M48" s="248"/>
      <c r="N48" s="188"/>
    </row>
    <row r="49" spans="1:14" s="247" customFormat="1" x14ac:dyDescent="0.2">
      <c r="A49" s="253"/>
      <c r="B49" s="252"/>
      <c r="C49" s="251"/>
      <c r="D49" s="251"/>
      <c r="E49" s="250"/>
      <c r="F49" s="250"/>
      <c r="G49" s="249"/>
      <c r="H49" s="249"/>
      <c r="J49" s="248"/>
      <c r="K49" s="248"/>
      <c r="L49" s="248"/>
      <c r="M49" s="248"/>
      <c r="N49" s="188"/>
    </row>
    <row r="50" spans="1:14" s="247" customFormat="1" x14ac:dyDescent="0.2">
      <c r="A50" s="253"/>
      <c r="B50" s="252"/>
      <c r="C50" s="251"/>
      <c r="D50" s="251"/>
      <c r="E50" s="250"/>
      <c r="F50" s="250"/>
      <c r="G50" s="249"/>
      <c r="H50" s="249"/>
      <c r="J50" s="248"/>
      <c r="K50" s="248"/>
      <c r="L50" s="248"/>
      <c r="M50" s="248"/>
      <c r="N50" s="188"/>
    </row>
    <row r="51" spans="1:14" x14ac:dyDescent="0.2">
      <c r="E51" s="246"/>
      <c r="F51" s="246"/>
      <c r="G51" s="245"/>
      <c r="H51" s="245"/>
      <c r="J51" s="244"/>
      <c r="K51" s="244"/>
      <c r="L51" s="244"/>
      <c r="M51" s="244"/>
      <c r="N51" s="188"/>
    </row>
    <row r="52" spans="1:14" x14ac:dyDescent="0.2">
      <c r="E52" s="246"/>
      <c r="F52" s="246"/>
      <c r="G52" s="245"/>
      <c r="H52" s="245"/>
      <c r="J52" s="244"/>
      <c r="K52" s="244"/>
      <c r="L52" s="244"/>
      <c r="M52" s="244"/>
      <c r="N52" s="188"/>
    </row>
    <row r="53" spans="1:14" x14ac:dyDescent="0.2">
      <c r="E53" s="246"/>
      <c r="F53" s="246"/>
      <c r="G53" s="245"/>
      <c r="H53" s="245"/>
      <c r="J53" s="244"/>
      <c r="K53" s="244"/>
      <c r="L53" s="244"/>
      <c r="M53" s="244"/>
      <c r="N53" s="188"/>
    </row>
    <row r="54" spans="1:14" x14ac:dyDescent="0.2">
      <c r="E54" s="246"/>
      <c r="F54" s="246"/>
      <c r="G54" s="245"/>
      <c r="H54" s="245"/>
      <c r="J54" s="244"/>
      <c r="K54" s="244"/>
      <c r="L54" s="244"/>
      <c r="M54" s="244"/>
      <c r="N54" s="188"/>
    </row>
    <row r="55" spans="1:14" x14ac:dyDescent="0.2">
      <c r="E55" s="246"/>
      <c r="F55" s="246"/>
      <c r="G55" s="245"/>
      <c r="H55" s="245"/>
      <c r="J55" s="244"/>
      <c r="K55" s="244"/>
      <c r="L55" s="244"/>
      <c r="M55" s="244"/>
      <c r="N55" s="188"/>
    </row>
    <row r="56" spans="1:14" x14ac:dyDescent="0.2">
      <c r="E56" s="246"/>
      <c r="F56" s="246"/>
      <c r="G56" s="245"/>
      <c r="H56" s="245"/>
      <c r="J56" s="244"/>
      <c r="K56" s="244"/>
      <c r="L56" s="244"/>
      <c r="M56" s="244"/>
      <c r="N56" s="188"/>
    </row>
    <row r="57" spans="1:14" x14ac:dyDescent="0.2">
      <c r="E57" s="246"/>
      <c r="F57" s="246"/>
      <c r="G57" s="245"/>
      <c r="H57" s="245"/>
      <c r="J57" s="244"/>
      <c r="K57" s="244"/>
      <c r="L57" s="244"/>
      <c r="M57" s="244"/>
      <c r="N57" s="188"/>
    </row>
    <row r="58" spans="1:14" x14ac:dyDescent="0.2">
      <c r="E58" s="246"/>
      <c r="F58" s="246"/>
      <c r="G58" s="245"/>
      <c r="H58" s="245"/>
      <c r="J58" s="244"/>
      <c r="K58" s="244"/>
      <c r="L58" s="244"/>
      <c r="M58" s="244"/>
      <c r="N58" s="188"/>
    </row>
    <row r="59" spans="1:14" x14ac:dyDescent="0.2">
      <c r="E59" s="246"/>
      <c r="F59" s="246"/>
      <c r="G59" s="245"/>
      <c r="H59" s="245"/>
      <c r="J59" s="244"/>
      <c r="K59" s="244"/>
      <c r="L59" s="244"/>
      <c r="M59" s="244"/>
      <c r="N59" s="188"/>
    </row>
    <row r="60" spans="1:14" x14ac:dyDescent="0.2">
      <c r="E60" s="246"/>
      <c r="F60" s="246"/>
      <c r="G60" s="245"/>
      <c r="H60" s="245"/>
      <c r="J60" s="244"/>
      <c r="K60" s="244"/>
      <c r="L60" s="244"/>
      <c r="M60" s="244"/>
      <c r="N60" s="188"/>
    </row>
    <row r="61" spans="1:14" x14ac:dyDescent="0.2">
      <c r="E61" s="246"/>
      <c r="F61" s="246"/>
      <c r="G61" s="245"/>
      <c r="H61" s="245"/>
      <c r="J61" s="244"/>
      <c r="K61" s="244"/>
      <c r="L61" s="244"/>
      <c r="M61" s="244"/>
      <c r="N61" s="188"/>
    </row>
    <row r="62" spans="1:14" x14ac:dyDescent="0.2">
      <c r="E62" s="246"/>
      <c r="F62" s="246"/>
      <c r="G62" s="245"/>
      <c r="H62" s="245"/>
      <c r="J62" s="244"/>
      <c r="K62" s="244"/>
      <c r="L62" s="244"/>
      <c r="M62" s="244"/>
      <c r="N62" s="188"/>
    </row>
    <row r="63" spans="1:14" x14ac:dyDescent="0.2">
      <c r="E63" s="246"/>
      <c r="F63" s="246"/>
      <c r="G63" s="245"/>
      <c r="H63" s="245"/>
      <c r="J63" s="244"/>
      <c r="K63" s="244"/>
      <c r="L63" s="244"/>
      <c r="M63" s="244"/>
      <c r="N63" s="188"/>
    </row>
    <row r="64" spans="1:14" x14ac:dyDescent="0.2">
      <c r="E64" s="246"/>
      <c r="F64" s="246"/>
      <c r="G64" s="245"/>
      <c r="H64" s="245"/>
      <c r="J64" s="244"/>
      <c r="K64" s="244"/>
      <c r="L64" s="244"/>
      <c r="M64" s="244"/>
      <c r="N64" s="188"/>
    </row>
    <row r="65" spans="1:14" x14ac:dyDescent="0.2">
      <c r="A65" s="238"/>
      <c r="B65" s="238"/>
      <c r="C65" s="238"/>
      <c r="D65" s="238"/>
      <c r="E65" s="246"/>
      <c r="F65" s="246"/>
      <c r="G65" s="245"/>
      <c r="H65" s="245"/>
      <c r="J65" s="244"/>
      <c r="K65" s="244"/>
      <c r="L65" s="244"/>
      <c r="M65" s="244"/>
      <c r="N65" s="188"/>
    </row>
    <row r="66" spans="1:14" x14ac:dyDescent="0.2">
      <c r="A66" s="238"/>
      <c r="B66" s="238"/>
      <c r="C66" s="238"/>
      <c r="D66" s="238"/>
      <c r="E66" s="246"/>
      <c r="F66" s="246"/>
      <c r="G66" s="245"/>
      <c r="H66" s="245"/>
      <c r="J66" s="244"/>
      <c r="K66" s="244"/>
      <c r="L66" s="244"/>
      <c r="M66" s="244"/>
      <c r="N66" s="188"/>
    </row>
    <row r="67" spans="1:14" x14ac:dyDescent="0.2">
      <c r="A67" s="238"/>
      <c r="B67" s="238"/>
      <c r="C67" s="238"/>
      <c r="D67" s="238"/>
      <c r="E67" s="246"/>
      <c r="F67" s="246"/>
      <c r="G67" s="245"/>
      <c r="H67" s="245"/>
      <c r="J67" s="244"/>
      <c r="K67" s="244"/>
      <c r="L67" s="244"/>
      <c r="M67" s="244"/>
      <c r="N67" s="188"/>
    </row>
    <row r="68" spans="1:14" x14ac:dyDescent="0.2">
      <c r="A68" s="238"/>
      <c r="B68" s="238"/>
      <c r="C68" s="238"/>
      <c r="D68" s="238"/>
      <c r="E68" s="246"/>
      <c r="F68" s="246"/>
      <c r="G68" s="245"/>
      <c r="H68" s="245"/>
      <c r="J68" s="244"/>
      <c r="K68" s="244"/>
      <c r="L68" s="244"/>
      <c r="M68" s="244"/>
      <c r="N68" s="188"/>
    </row>
    <row r="69" spans="1:14" x14ac:dyDescent="0.2">
      <c r="A69" s="238"/>
      <c r="B69" s="238"/>
      <c r="C69" s="238"/>
      <c r="D69" s="238"/>
      <c r="E69" s="246"/>
      <c r="F69" s="246"/>
      <c r="G69" s="245"/>
      <c r="H69" s="245"/>
      <c r="J69" s="244"/>
      <c r="K69" s="244"/>
      <c r="L69" s="244"/>
      <c r="M69" s="244"/>
      <c r="N69" s="188"/>
    </row>
    <row r="70" spans="1:14" x14ac:dyDescent="0.2">
      <c r="A70" s="238"/>
      <c r="B70" s="238"/>
      <c r="C70" s="238"/>
      <c r="D70" s="238"/>
      <c r="E70" s="246"/>
      <c r="F70" s="246"/>
      <c r="G70" s="245"/>
      <c r="H70" s="245"/>
      <c r="J70" s="244"/>
      <c r="K70" s="244"/>
      <c r="L70" s="244"/>
      <c r="M70" s="244"/>
      <c r="N70" s="188"/>
    </row>
    <row r="71" spans="1:14" x14ac:dyDescent="0.2">
      <c r="A71" s="238"/>
      <c r="B71" s="238"/>
      <c r="C71" s="238"/>
      <c r="D71" s="238"/>
      <c r="E71" s="246"/>
      <c r="F71" s="246"/>
      <c r="G71" s="245"/>
      <c r="H71" s="245"/>
      <c r="J71" s="244"/>
      <c r="K71" s="244"/>
      <c r="L71" s="244"/>
      <c r="M71" s="244"/>
      <c r="N71" s="188"/>
    </row>
    <row r="72" spans="1:14" x14ac:dyDescent="0.2">
      <c r="A72" s="238"/>
      <c r="B72" s="238"/>
      <c r="C72" s="238"/>
      <c r="D72" s="238"/>
      <c r="E72" s="246"/>
      <c r="F72" s="246"/>
      <c r="G72" s="245"/>
      <c r="H72" s="245"/>
      <c r="J72" s="244"/>
      <c r="K72" s="244"/>
      <c r="L72" s="244"/>
      <c r="M72" s="244"/>
      <c r="N72" s="188"/>
    </row>
    <row r="73" spans="1:14" x14ac:dyDescent="0.2">
      <c r="A73" s="238"/>
      <c r="B73" s="238"/>
      <c r="C73" s="238"/>
      <c r="D73" s="238"/>
      <c r="E73" s="246"/>
      <c r="F73" s="246"/>
      <c r="G73" s="245"/>
      <c r="H73" s="245"/>
      <c r="J73" s="244"/>
      <c r="K73" s="244"/>
      <c r="L73" s="244"/>
      <c r="M73" s="244"/>
      <c r="N73" s="188"/>
    </row>
    <row r="74" spans="1:14" x14ac:dyDescent="0.2">
      <c r="A74" s="238"/>
      <c r="B74" s="238"/>
      <c r="C74" s="238"/>
      <c r="D74" s="238"/>
      <c r="E74" s="246"/>
      <c r="F74" s="246"/>
      <c r="G74" s="245"/>
      <c r="H74" s="245"/>
      <c r="J74" s="244"/>
      <c r="K74" s="244"/>
      <c r="L74" s="244"/>
      <c r="M74" s="244"/>
      <c r="N74" s="188"/>
    </row>
    <row r="75" spans="1:14" x14ac:dyDescent="0.2">
      <c r="A75" s="238"/>
      <c r="B75" s="238"/>
      <c r="C75" s="238"/>
      <c r="D75" s="238"/>
      <c r="E75" s="246"/>
      <c r="F75" s="246"/>
      <c r="G75" s="245"/>
      <c r="H75" s="245"/>
      <c r="J75" s="244"/>
      <c r="K75" s="244"/>
      <c r="L75" s="244"/>
      <c r="M75" s="244"/>
    </row>
    <row r="76" spans="1:14" x14ac:dyDescent="0.2">
      <c r="A76" s="238"/>
      <c r="B76" s="238"/>
      <c r="C76" s="238"/>
      <c r="D76" s="238"/>
      <c r="E76" s="246"/>
      <c r="F76" s="246"/>
      <c r="G76" s="245"/>
      <c r="H76" s="245"/>
      <c r="J76" s="244"/>
      <c r="K76" s="244"/>
      <c r="L76" s="244"/>
      <c r="M76" s="244"/>
    </row>
    <row r="77" spans="1:14" x14ac:dyDescent="0.2">
      <c r="A77" s="238"/>
      <c r="B77" s="238"/>
      <c r="C77" s="238"/>
      <c r="D77" s="238"/>
      <c r="E77" s="246"/>
      <c r="F77" s="246"/>
      <c r="G77" s="245"/>
      <c r="H77" s="245"/>
      <c r="J77" s="244"/>
      <c r="K77" s="244"/>
      <c r="L77" s="244"/>
      <c r="M77" s="244"/>
    </row>
    <row r="78" spans="1:14" x14ac:dyDescent="0.2">
      <c r="A78" s="238"/>
      <c r="B78" s="238"/>
      <c r="C78" s="238"/>
      <c r="D78" s="238"/>
      <c r="E78" s="246"/>
      <c r="F78" s="246"/>
      <c r="G78" s="245"/>
      <c r="H78" s="245"/>
      <c r="J78" s="244"/>
      <c r="K78" s="244"/>
      <c r="L78" s="244"/>
      <c r="M78" s="244"/>
    </row>
    <row r="79" spans="1:14" x14ac:dyDescent="0.2">
      <c r="A79" s="238"/>
      <c r="B79" s="238"/>
      <c r="C79" s="238"/>
      <c r="D79" s="238"/>
      <c r="E79" s="246"/>
      <c r="F79" s="246"/>
      <c r="G79" s="245"/>
      <c r="H79" s="245"/>
      <c r="J79" s="244"/>
      <c r="K79" s="244"/>
      <c r="L79" s="244"/>
      <c r="M79" s="244"/>
    </row>
    <row r="80" spans="1:14" x14ac:dyDescent="0.2">
      <c r="A80" s="238"/>
      <c r="B80" s="238"/>
      <c r="C80" s="238"/>
      <c r="D80" s="238"/>
      <c r="E80" s="246"/>
      <c r="F80" s="246"/>
      <c r="G80" s="245"/>
      <c r="H80" s="245"/>
      <c r="J80" s="244"/>
      <c r="K80" s="244"/>
      <c r="L80" s="244"/>
      <c r="M80" s="244"/>
    </row>
    <row r="81" spans="1:14" ht="12" x14ac:dyDescent="0.2">
      <c r="A81" s="238"/>
      <c r="B81" s="238"/>
      <c r="C81" s="238"/>
      <c r="D81" s="238"/>
      <c r="E81" s="246"/>
      <c r="F81" s="246"/>
      <c r="G81" s="245"/>
      <c r="H81" s="245"/>
      <c r="J81" s="244"/>
      <c r="K81" s="244"/>
      <c r="L81" s="244"/>
      <c r="M81" s="244"/>
      <c r="N81" s="238"/>
    </row>
    <row r="82" spans="1:14" ht="12" x14ac:dyDescent="0.2">
      <c r="A82" s="238"/>
      <c r="B82" s="238"/>
      <c r="C82" s="238"/>
      <c r="D82" s="238"/>
      <c r="E82" s="246"/>
      <c r="F82" s="246"/>
      <c r="G82" s="245"/>
      <c r="H82" s="245"/>
      <c r="J82" s="244"/>
      <c r="K82" s="244"/>
      <c r="L82" s="244"/>
      <c r="M82" s="244"/>
      <c r="N82" s="238"/>
    </row>
    <row r="83" spans="1:14" ht="12" x14ac:dyDescent="0.2">
      <c r="A83" s="238"/>
      <c r="B83" s="238"/>
      <c r="C83" s="238"/>
      <c r="D83" s="238"/>
      <c r="E83" s="246"/>
      <c r="F83" s="246"/>
      <c r="G83" s="245"/>
      <c r="H83" s="245"/>
      <c r="J83" s="244"/>
      <c r="K83" s="244"/>
      <c r="L83" s="244"/>
      <c r="M83" s="244"/>
      <c r="N83" s="238"/>
    </row>
    <row r="84" spans="1:14" ht="12" x14ac:dyDescent="0.2">
      <c r="A84" s="238"/>
      <c r="B84" s="238"/>
      <c r="C84" s="238"/>
      <c r="D84" s="238"/>
      <c r="E84" s="246"/>
      <c r="F84" s="246"/>
      <c r="G84" s="245"/>
      <c r="H84" s="245"/>
      <c r="J84" s="244"/>
      <c r="K84" s="244"/>
      <c r="L84" s="244"/>
      <c r="M84" s="244"/>
      <c r="N84" s="238"/>
    </row>
    <row r="85" spans="1:14" ht="12" x14ac:dyDescent="0.2">
      <c r="A85" s="238"/>
      <c r="B85" s="238"/>
      <c r="C85" s="238"/>
      <c r="D85" s="238"/>
      <c r="E85" s="246"/>
      <c r="F85" s="246"/>
      <c r="G85" s="245"/>
      <c r="H85" s="245"/>
      <c r="J85" s="244"/>
      <c r="K85" s="244"/>
      <c r="L85" s="244"/>
      <c r="M85" s="244"/>
      <c r="N85" s="238"/>
    </row>
    <row r="86" spans="1:14" ht="12" x14ac:dyDescent="0.2">
      <c r="A86" s="238"/>
      <c r="B86" s="238"/>
      <c r="C86" s="238"/>
      <c r="D86" s="238"/>
      <c r="E86" s="246"/>
      <c r="F86" s="246"/>
      <c r="G86" s="245"/>
      <c r="H86" s="245"/>
      <c r="J86" s="244"/>
      <c r="K86" s="244"/>
      <c r="L86" s="244"/>
      <c r="M86" s="244"/>
      <c r="N86" s="238"/>
    </row>
    <row r="87" spans="1:14" ht="12" x14ac:dyDescent="0.2">
      <c r="A87" s="238"/>
      <c r="B87" s="238"/>
      <c r="C87" s="238"/>
      <c r="D87" s="238"/>
      <c r="E87" s="246"/>
      <c r="F87" s="246"/>
      <c r="G87" s="245"/>
      <c r="H87" s="245"/>
      <c r="J87" s="244"/>
      <c r="K87" s="244"/>
      <c r="L87" s="244"/>
      <c r="M87" s="244"/>
      <c r="N87" s="238"/>
    </row>
    <row r="88" spans="1:14" ht="12" x14ac:dyDescent="0.2">
      <c r="A88" s="238"/>
      <c r="B88" s="238"/>
      <c r="C88" s="238"/>
      <c r="D88" s="238"/>
      <c r="E88" s="246"/>
      <c r="F88" s="246"/>
      <c r="G88" s="245"/>
      <c r="H88" s="245"/>
      <c r="J88" s="244"/>
      <c r="K88" s="244"/>
      <c r="L88" s="244"/>
      <c r="M88" s="244"/>
      <c r="N88" s="238"/>
    </row>
    <row r="89" spans="1:14" ht="12" x14ac:dyDescent="0.2">
      <c r="A89" s="238"/>
      <c r="B89" s="238"/>
      <c r="C89" s="238"/>
      <c r="D89" s="238"/>
      <c r="E89" s="246"/>
      <c r="F89" s="246"/>
      <c r="G89" s="245"/>
      <c r="H89" s="245"/>
      <c r="J89" s="244"/>
      <c r="K89" s="244"/>
      <c r="L89" s="244"/>
      <c r="M89" s="244"/>
      <c r="N89" s="238"/>
    </row>
    <row r="90" spans="1:14" ht="12" x14ac:dyDescent="0.2">
      <c r="A90" s="238"/>
      <c r="B90" s="238"/>
      <c r="C90" s="238"/>
      <c r="D90" s="238"/>
      <c r="E90" s="246"/>
      <c r="F90" s="246"/>
      <c r="G90" s="245"/>
      <c r="H90" s="245"/>
      <c r="J90" s="244"/>
      <c r="K90" s="244"/>
      <c r="L90" s="244"/>
      <c r="M90" s="244"/>
      <c r="N90" s="238"/>
    </row>
    <row r="91" spans="1:14" ht="12" x14ac:dyDescent="0.2">
      <c r="A91" s="238"/>
      <c r="B91" s="238"/>
      <c r="C91" s="238"/>
      <c r="D91" s="238"/>
      <c r="E91" s="246"/>
      <c r="F91" s="246"/>
      <c r="G91" s="245"/>
      <c r="H91" s="245"/>
      <c r="J91" s="244"/>
      <c r="K91" s="244"/>
      <c r="L91" s="244"/>
      <c r="M91" s="244"/>
      <c r="N91" s="238"/>
    </row>
    <row r="92" spans="1:14" ht="12" x14ac:dyDescent="0.2">
      <c r="A92" s="238"/>
      <c r="B92" s="238"/>
      <c r="C92" s="238"/>
      <c r="D92" s="238"/>
      <c r="E92" s="246"/>
      <c r="F92" s="246"/>
      <c r="G92" s="245"/>
      <c r="H92" s="245"/>
      <c r="J92" s="244"/>
      <c r="K92" s="244"/>
      <c r="L92" s="244"/>
      <c r="M92" s="244"/>
      <c r="N92" s="238"/>
    </row>
    <row r="93" spans="1:14" ht="12" x14ac:dyDescent="0.2">
      <c r="A93" s="238"/>
      <c r="B93" s="238"/>
      <c r="C93" s="238"/>
      <c r="D93" s="238"/>
      <c r="E93" s="246"/>
      <c r="F93" s="246"/>
      <c r="G93" s="245"/>
      <c r="H93" s="245"/>
      <c r="J93" s="244"/>
      <c r="K93" s="244"/>
      <c r="L93" s="244"/>
      <c r="M93" s="244"/>
      <c r="N93" s="238"/>
    </row>
    <row r="94" spans="1:14" ht="12" x14ac:dyDescent="0.2">
      <c r="A94" s="238"/>
      <c r="B94" s="238"/>
      <c r="C94" s="238"/>
      <c r="D94" s="238"/>
      <c r="E94" s="246"/>
      <c r="F94" s="246"/>
      <c r="G94" s="245"/>
      <c r="H94" s="245"/>
      <c r="J94" s="244"/>
      <c r="K94" s="244"/>
      <c r="L94" s="244"/>
      <c r="M94" s="244"/>
      <c r="N94" s="238"/>
    </row>
    <row r="95" spans="1:14" ht="12" x14ac:dyDescent="0.2">
      <c r="A95" s="238"/>
      <c r="B95" s="238"/>
      <c r="C95" s="238"/>
      <c r="D95" s="238"/>
      <c r="E95" s="246"/>
      <c r="F95" s="246"/>
      <c r="G95" s="245"/>
      <c r="H95" s="245"/>
      <c r="J95" s="244"/>
      <c r="K95" s="244"/>
      <c r="L95" s="244"/>
      <c r="M95" s="244"/>
      <c r="N95" s="238"/>
    </row>
    <row r="96" spans="1:14" ht="12" x14ac:dyDescent="0.2">
      <c r="A96" s="238"/>
      <c r="B96" s="238"/>
      <c r="C96" s="238"/>
      <c r="D96" s="238"/>
      <c r="E96" s="246"/>
      <c r="F96" s="246"/>
      <c r="G96" s="245"/>
      <c r="H96" s="245"/>
      <c r="J96" s="244"/>
      <c r="K96" s="244"/>
      <c r="L96" s="244"/>
      <c r="M96" s="244"/>
      <c r="N96" s="238"/>
    </row>
    <row r="97" spans="1:14" ht="12" x14ac:dyDescent="0.2">
      <c r="A97" s="238"/>
      <c r="B97" s="238"/>
      <c r="C97" s="238"/>
      <c r="D97" s="238"/>
      <c r="E97" s="246"/>
      <c r="F97" s="246"/>
      <c r="G97" s="245"/>
      <c r="H97" s="245"/>
      <c r="J97" s="244"/>
      <c r="K97" s="244"/>
      <c r="L97" s="244"/>
      <c r="M97" s="244"/>
      <c r="N97" s="238"/>
    </row>
    <row r="98" spans="1:14" ht="12" x14ac:dyDescent="0.2">
      <c r="A98" s="238"/>
      <c r="B98" s="238"/>
      <c r="C98" s="238"/>
      <c r="D98" s="238"/>
      <c r="E98" s="246"/>
      <c r="F98" s="246"/>
      <c r="G98" s="245"/>
      <c r="H98" s="245"/>
      <c r="J98" s="244"/>
      <c r="K98" s="244"/>
      <c r="L98" s="244"/>
      <c r="M98" s="244"/>
      <c r="N98" s="238"/>
    </row>
    <row r="99" spans="1:14" ht="12" x14ac:dyDescent="0.2">
      <c r="A99" s="238"/>
      <c r="B99" s="238"/>
      <c r="C99" s="238"/>
      <c r="D99" s="238"/>
      <c r="E99" s="246"/>
      <c r="F99" s="246"/>
      <c r="G99" s="245"/>
      <c r="H99" s="245"/>
      <c r="J99" s="244"/>
      <c r="K99" s="244"/>
      <c r="L99" s="244"/>
      <c r="M99" s="244"/>
      <c r="N99" s="238"/>
    </row>
    <row r="100" spans="1:14" ht="12" x14ac:dyDescent="0.2">
      <c r="A100" s="238"/>
      <c r="B100" s="238"/>
      <c r="C100" s="238"/>
      <c r="D100" s="238"/>
      <c r="E100" s="246"/>
      <c r="F100" s="246"/>
      <c r="G100" s="245"/>
      <c r="H100" s="245"/>
      <c r="J100" s="244"/>
      <c r="K100" s="244"/>
      <c r="L100" s="244"/>
      <c r="M100" s="244"/>
      <c r="N100" s="238"/>
    </row>
    <row r="101" spans="1:14" ht="12" x14ac:dyDescent="0.2">
      <c r="A101" s="238"/>
      <c r="B101" s="238"/>
      <c r="C101" s="238"/>
      <c r="D101" s="238"/>
      <c r="E101" s="246"/>
      <c r="F101" s="246"/>
      <c r="G101" s="245"/>
      <c r="H101" s="245"/>
      <c r="J101" s="244"/>
      <c r="K101" s="244"/>
      <c r="L101" s="244"/>
      <c r="M101" s="244"/>
      <c r="N101" s="238"/>
    </row>
    <row r="102" spans="1:14" ht="12" x14ac:dyDescent="0.2">
      <c r="A102" s="238"/>
      <c r="B102" s="238"/>
      <c r="C102" s="238"/>
      <c r="D102" s="238"/>
      <c r="E102" s="246"/>
      <c r="F102" s="246"/>
      <c r="G102" s="245"/>
      <c r="H102" s="245"/>
      <c r="J102" s="244"/>
      <c r="K102" s="244"/>
      <c r="L102" s="244"/>
      <c r="M102" s="244"/>
      <c r="N102" s="238"/>
    </row>
    <row r="103" spans="1:14" ht="12" x14ac:dyDescent="0.2">
      <c r="A103" s="238"/>
      <c r="B103" s="238"/>
      <c r="C103" s="238"/>
      <c r="D103" s="238"/>
      <c r="E103" s="246"/>
      <c r="F103" s="246"/>
      <c r="G103" s="245"/>
      <c r="H103" s="245"/>
      <c r="J103" s="244"/>
      <c r="K103" s="244"/>
      <c r="L103" s="244"/>
      <c r="M103" s="244"/>
      <c r="N103" s="238"/>
    </row>
    <row r="104" spans="1:14" ht="12" x14ac:dyDescent="0.2">
      <c r="A104" s="238"/>
      <c r="B104" s="238"/>
      <c r="C104" s="238"/>
      <c r="D104" s="238"/>
      <c r="E104" s="246"/>
      <c r="F104" s="246"/>
      <c r="G104" s="245"/>
      <c r="H104" s="245"/>
      <c r="J104" s="244"/>
      <c r="K104" s="244"/>
      <c r="L104" s="244"/>
      <c r="M104" s="244"/>
      <c r="N104" s="238"/>
    </row>
    <row r="105" spans="1:14" ht="12" x14ac:dyDescent="0.2">
      <c r="A105" s="238"/>
      <c r="B105" s="238"/>
      <c r="C105" s="238"/>
      <c r="D105" s="238"/>
      <c r="E105" s="246"/>
      <c r="F105" s="246"/>
      <c r="G105" s="245"/>
      <c r="H105" s="245"/>
      <c r="J105" s="244"/>
      <c r="K105" s="244"/>
      <c r="L105" s="244"/>
      <c r="M105" s="244"/>
      <c r="N105" s="238"/>
    </row>
    <row r="106" spans="1:14" ht="12" x14ac:dyDescent="0.2">
      <c r="A106" s="238"/>
      <c r="B106" s="238"/>
      <c r="C106" s="238"/>
      <c r="D106" s="238"/>
      <c r="E106" s="246"/>
      <c r="F106" s="246"/>
      <c r="G106" s="245"/>
      <c r="H106" s="245"/>
      <c r="J106" s="244"/>
      <c r="K106" s="244"/>
      <c r="L106" s="244"/>
      <c r="M106" s="244"/>
      <c r="N106" s="238"/>
    </row>
    <row r="107" spans="1:14" ht="12" x14ac:dyDescent="0.2">
      <c r="A107" s="238"/>
      <c r="B107" s="238"/>
      <c r="C107" s="238"/>
      <c r="D107" s="238"/>
      <c r="E107" s="246"/>
      <c r="F107" s="246"/>
      <c r="G107" s="245"/>
      <c r="H107" s="245"/>
      <c r="J107" s="244"/>
      <c r="K107" s="244"/>
      <c r="L107" s="244"/>
      <c r="M107" s="244"/>
      <c r="N107" s="238"/>
    </row>
    <row r="108" spans="1:14" ht="12" x14ac:dyDescent="0.2">
      <c r="A108" s="238"/>
      <c r="B108" s="238"/>
      <c r="C108" s="238"/>
      <c r="D108" s="238"/>
      <c r="E108" s="246"/>
      <c r="F108" s="246"/>
      <c r="G108" s="245"/>
      <c r="H108" s="245"/>
      <c r="J108" s="244"/>
      <c r="K108" s="244"/>
      <c r="L108" s="244"/>
      <c r="M108" s="244"/>
      <c r="N108" s="238"/>
    </row>
    <row r="109" spans="1:14" ht="12" x14ac:dyDescent="0.2">
      <c r="A109" s="238"/>
      <c r="B109" s="238"/>
      <c r="C109" s="238"/>
      <c r="D109" s="238"/>
      <c r="E109" s="246"/>
      <c r="F109" s="246"/>
      <c r="G109" s="245"/>
      <c r="H109" s="245"/>
      <c r="J109" s="244"/>
      <c r="K109" s="244"/>
      <c r="L109" s="244"/>
      <c r="M109" s="244"/>
      <c r="N109" s="238"/>
    </row>
    <row r="110" spans="1:14" ht="12" x14ac:dyDescent="0.2">
      <c r="A110" s="238"/>
      <c r="B110" s="238"/>
      <c r="C110" s="238"/>
      <c r="D110" s="238"/>
      <c r="E110" s="246"/>
      <c r="F110" s="246"/>
      <c r="G110" s="245"/>
      <c r="H110" s="245"/>
      <c r="J110" s="244"/>
      <c r="K110" s="244"/>
      <c r="L110" s="244"/>
      <c r="M110" s="244"/>
      <c r="N110" s="238"/>
    </row>
    <row r="111" spans="1:14" ht="12" x14ac:dyDescent="0.2">
      <c r="A111" s="238"/>
      <c r="B111" s="238"/>
      <c r="C111" s="238"/>
      <c r="D111" s="238"/>
      <c r="E111" s="246"/>
      <c r="F111" s="246"/>
      <c r="G111" s="245"/>
      <c r="H111" s="245"/>
      <c r="J111" s="244"/>
      <c r="K111" s="244"/>
      <c r="L111" s="244"/>
      <c r="M111" s="244"/>
      <c r="N111" s="238"/>
    </row>
    <row r="112" spans="1:14" ht="12" x14ac:dyDescent="0.2">
      <c r="A112" s="238"/>
      <c r="B112" s="238"/>
      <c r="C112" s="238"/>
      <c r="D112" s="238"/>
      <c r="E112" s="246"/>
      <c r="F112" s="246"/>
      <c r="G112" s="245"/>
      <c r="H112" s="245"/>
      <c r="J112" s="244"/>
      <c r="K112" s="244"/>
      <c r="L112" s="244"/>
      <c r="M112" s="244"/>
      <c r="N112" s="238"/>
    </row>
    <row r="113" spans="1:14" ht="12" x14ac:dyDescent="0.2">
      <c r="A113" s="238"/>
      <c r="B113" s="238"/>
      <c r="C113" s="238"/>
      <c r="D113" s="238"/>
      <c r="E113" s="246"/>
      <c r="F113" s="246"/>
      <c r="G113" s="245"/>
      <c r="H113" s="245"/>
      <c r="J113" s="244"/>
      <c r="K113" s="244"/>
      <c r="L113" s="244"/>
      <c r="M113" s="244"/>
      <c r="N113" s="238"/>
    </row>
    <row r="114" spans="1:14" ht="12" x14ac:dyDescent="0.2">
      <c r="A114" s="238"/>
      <c r="B114" s="238"/>
      <c r="C114" s="238"/>
      <c r="D114" s="238"/>
      <c r="E114" s="246"/>
      <c r="F114" s="246"/>
      <c r="G114" s="245"/>
      <c r="H114" s="245"/>
      <c r="J114" s="244"/>
      <c r="K114" s="244"/>
      <c r="L114" s="244"/>
      <c r="M114" s="244"/>
      <c r="N114" s="238"/>
    </row>
    <row r="115" spans="1:14" ht="12" x14ac:dyDescent="0.2">
      <c r="A115" s="238"/>
      <c r="B115" s="238"/>
      <c r="C115" s="238"/>
      <c r="D115" s="238"/>
      <c r="E115" s="246"/>
      <c r="F115" s="246"/>
      <c r="G115" s="245"/>
      <c r="H115" s="245"/>
      <c r="J115" s="244"/>
      <c r="K115" s="244"/>
      <c r="L115" s="244"/>
      <c r="M115" s="244"/>
      <c r="N115" s="238"/>
    </row>
    <row r="116" spans="1:14" ht="12" x14ac:dyDescent="0.2">
      <c r="A116" s="238"/>
      <c r="B116" s="238"/>
      <c r="C116" s="238"/>
      <c r="D116" s="238"/>
      <c r="E116" s="246"/>
      <c r="F116" s="246"/>
      <c r="G116" s="245"/>
      <c r="H116" s="245"/>
      <c r="J116" s="244"/>
      <c r="K116" s="244"/>
      <c r="L116" s="244"/>
      <c r="M116" s="244"/>
      <c r="N116" s="238"/>
    </row>
    <row r="117" spans="1:14" ht="12" x14ac:dyDescent="0.2">
      <c r="A117" s="238"/>
      <c r="B117" s="238"/>
      <c r="C117" s="238"/>
      <c r="D117" s="238"/>
      <c r="E117" s="246"/>
      <c r="F117" s="246"/>
      <c r="G117" s="245"/>
      <c r="H117" s="245"/>
      <c r="J117" s="244"/>
      <c r="K117" s="244"/>
      <c r="L117" s="244"/>
      <c r="M117" s="244"/>
      <c r="N117" s="238"/>
    </row>
    <row r="118" spans="1:14" ht="12" x14ac:dyDescent="0.2">
      <c r="A118" s="238"/>
      <c r="B118" s="238"/>
      <c r="C118" s="238"/>
      <c r="D118" s="238"/>
      <c r="E118" s="246"/>
      <c r="F118" s="246"/>
      <c r="G118" s="245"/>
      <c r="H118" s="245"/>
      <c r="J118" s="244"/>
      <c r="K118" s="244"/>
      <c r="L118" s="244"/>
      <c r="M118" s="244"/>
      <c r="N118" s="238"/>
    </row>
    <row r="119" spans="1:14" ht="12" x14ac:dyDescent="0.2">
      <c r="A119" s="238"/>
      <c r="B119" s="238"/>
      <c r="C119" s="238"/>
      <c r="D119" s="238"/>
      <c r="E119" s="246"/>
      <c r="F119" s="246"/>
      <c r="G119" s="245"/>
      <c r="H119" s="245"/>
      <c r="J119" s="244"/>
      <c r="K119" s="244"/>
      <c r="L119" s="244"/>
      <c r="M119" s="244"/>
      <c r="N119" s="238"/>
    </row>
    <row r="120" spans="1:14" ht="12" x14ac:dyDescent="0.2">
      <c r="A120" s="238"/>
      <c r="B120" s="238"/>
      <c r="C120" s="238"/>
      <c r="D120" s="238"/>
      <c r="E120" s="246"/>
      <c r="F120" s="246"/>
      <c r="G120" s="245"/>
      <c r="H120" s="245"/>
      <c r="J120" s="244"/>
      <c r="K120" s="244"/>
      <c r="L120" s="244"/>
      <c r="M120" s="244"/>
      <c r="N120" s="238"/>
    </row>
    <row r="121" spans="1:14" ht="12" x14ac:dyDescent="0.2">
      <c r="A121" s="238"/>
      <c r="B121" s="238"/>
      <c r="C121" s="238"/>
      <c r="D121" s="238"/>
      <c r="E121" s="246"/>
      <c r="F121" s="246"/>
      <c r="G121" s="245"/>
      <c r="H121" s="245"/>
      <c r="J121" s="244"/>
      <c r="K121" s="244"/>
      <c r="L121" s="244"/>
      <c r="M121" s="244"/>
      <c r="N121" s="238"/>
    </row>
    <row r="122" spans="1:14" ht="12" x14ac:dyDescent="0.2">
      <c r="A122" s="238"/>
      <c r="B122" s="238"/>
      <c r="C122" s="238"/>
      <c r="D122" s="238"/>
      <c r="E122" s="246"/>
      <c r="F122" s="246"/>
      <c r="G122" s="245"/>
      <c r="H122" s="245"/>
      <c r="J122" s="244"/>
      <c r="K122" s="244"/>
      <c r="L122" s="244"/>
      <c r="M122" s="244"/>
      <c r="N122" s="238"/>
    </row>
    <row r="123" spans="1:14" ht="12" x14ac:dyDescent="0.2">
      <c r="A123" s="238"/>
      <c r="B123" s="238"/>
      <c r="C123" s="238"/>
      <c r="D123" s="238"/>
      <c r="E123" s="246"/>
      <c r="F123" s="246"/>
      <c r="G123" s="245"/>
      <c r="H123" s="245"/>
      <c r="J123" s="244"/>
      <c r="K123" s="244"/>
      <c r="L123" s="244"/>
      <c r="M123" s="244"/>
      <c r="N123" s="238"/>
    </row>
    <row r="124" spans="1:14" ht="12" x14ac:dyDescent="0.2">
      <c r="A124" s="238"/>
      <c r="B124" s="238"/>
      <c r="C124" s="238"/>
      <c r="D124" s="238"/>
      <c r="E124" s="246"/>
      <c r="F124" s="246"/>
      <c r="G124" s="245"/>
      <c r="H124" s="245"/>
      <c r="J124" s="244"/>
      <c r="K124" s="244"/>
      <c r="L124" s="244"/>
      <c r="M124" s="244"/>
      <c r="N124" s="238"/>
    </row>
    <row r="125" spans="1:14" ht="12" x14ac:dyDescent="0.2">
      <c r="A125" s="238"/>
      <c r="B125" s="238"/>
      <c r="C125" s="238"/>
      <c r="D125" s="238"/>
      <c r="E125" s="246"/>
      <c r="F125" s="246"/>
      <c r="G125" s="245"/>
      <c r="H125" s="245"/>
      <c r="J125" s="244"/>
      <c r="K125" s="244"/>
      <c r="L125" s="244"/>
      <c r="M125" s="244"/>
      <c r="N125" s="238"/>
    </row>
    <row r="126" spans="1:14" ht="12" x14ac:dyDescent="0.2">
      <c r="A126" s="238"/>
      <c r="B126" s="238"/>
      <c r="C126" s="238"/>
      <c r="D126" s="238"/>
      <c r="E126" s="246"/>
      <c r="F126" s="246"/>
      <c r="G126" s="245"/>
      <c r="H126" s="245"/>
      <c r="J126" s="244"/>
      <c r="K126" s="244"/>
      <c r="L126" s="244"/>
      <c r="M126" s="244"/>
      <c r="N126" s="238"/>
    </row>
    <row r="127" spans="1:14" ht="12" x14ac:dyDescent="0.2">
      <c r="A127" s="238"/>
      <c r="B127" s="238"/>
      <c r="C127" s="238"/>
      <c r="D127" s="238"/>
      <c r="E127" s="246"/>
      <c r="F127" s="246"/>
      <c r="G127" s="245"/>
      <c r="H127" s="245"/>
      <c r="J127" s="244"/>
      <c r="K127" s="244"/>
      <c r="L127" s="244"/>
      <c r="M127" s="244"/>
      <c r="N127" s="238"/>
    </row>
    <row r="128" spans="1:14" ht="12" x14ac:dyDescent="0.2">
      <c r="A128" s="238"/>
      <c r="B128" s="238"/>
      <c r="C128" s="238"/>
      <c r="D128" s="238"/>
      <c r="E128" s="246"/>
      <c r="F128" s="246"/>
      <c r="G128" s="245"/>
      <c r="H128" s="245"/>
      <c r="J128" s="244"/>
      <c r="K128" s="244"/>
      <c r="L128" s="244"/>
      <c r="M128" s="244"/>
      <c r="N128" s="238"/>
    </row>
    <row r="129" spans="1:14" ht="12" x14ac:dyDescent="0.2">
      <c r="A129" s="238"/>
      <c r="B129" s="238"/>
      <c r="C129" s="238"/>
      <c r="D129" s="238"/>
      <c r="E129" s="246"/>
      <c r="F129" s="246"/>
      <c r="G129" s="245"/>
      <c r="H129" s="245"/>
      <c r="J129" s="244"/>
      <c r="K129" s="244"/>
      <c r="L129" s="244"/>
      <c r="M129" s="244"/>
      <c r="N129" s="238"/>
    </row>
    <row r="130" spans="1:14" ht="12" x14ac:dyDescent="0.2">
      <c r="A130" s="238"/>
      <c r="B130" s="238"/>
      <c r="C130" s="238"/>
      <c r="D130" s="238"/>
      <c r="E130" s="246"/>
      <c r="F130" s="246"/>
      <c r="G130" s="245"/>
      <c r="H130" s="245"/>
      <c r="J130" s="244"/>
      <c r="K130" s="244"/>
      <c r="L130" s="244"/>
      <c r="M130" s="244"/>
      <c r="N130" s="238"/>
    </row>
    <row r="131" spans="1:14" ht="12" x14ac:dyDescent="0.2">
      <c r="A131" s="238"/>
      <c r="B131" s="238"/>
      <c r="C131" s="238"/>
      <c r="D131" s="238"/>
      <c r="E131" s="246"/>
      <c r="F131" s="246"/>
      <c r="G131" s="245"/>
      <c r="H131" s="245"/>
      <c r="J131" s="244"/>
      <c r="K131" s="244"/>
      <c r="L131" s="244"/>
      <c r="M131" s="244"/>
      <c r="N131" s="238"/>
    </row>
    <row r="132" spans="1:14" ht="12" x14ac:dyDescent="0.2">
      <c r="A132" s="238"/>
      <c r="B132" s="238"/>
      <c r="C132" s="238"/>
      <c r="D132" s="238"/>
      <c r="E132" s="246"/>
      <c r="F132" s="246"/>
      <c r="G132" s="245"/>
      <c r="H132" s="245"/>
      <c r="J132" s="244"/>
      <c r="K132" s="244"/>
      <c r="L132" s="244"/>
      <c r="M132" s="244"/>
      <c r="N132" s="238"/>
    </row>
    <row r="133" spans="1:14" ht="12" x14ac:dyDescent="0.2">
      <c r="A133" s="238"/>
      <c r="B133" s="238"/>
      <c r="C133" s="238"/>
      <c r="D133" s="238"/>
      <c r="E133" s="246"/>
      <c r="F133" s="246"/>
      <c r="G133" s="245"/>
      <c r="H133" s="245"/>
      <c r="J133" s="244"/>
      <c r="K133" s="244"/>
      <c r="L133" s="244"/>
      <c r="M133" s="244"/>
      <c r="N133" s="238"/>
    </row>
    <row r="134" spans="1:14" ht="12" x14ac:dyDescent="0.2">
      <c r="A134" s="238"/>
      <c r="B134" s="238"/>
      <c r="C134" s="238"/>
      <c r="D134" s="238"/>
      <c r="E134" s="246"/>
      <c r="F134" s="246"/>
      <c r="G134" s="245"/>
      <c r="H134" s="245"/>
      <c r="J134" s="244"/>
      <c r="K134" s="244"/>
      <c r="L134" s="244"/>
      <c r="M134" s="244"/>
      <c r="N134" s="238"/>
    </row>
    <row r="135" spans="1:14" ht="12" x14ac:dyDescent="0.2">
      <c r="A135" s="238"/>
      <c r="B135" s="238"/>
      <c r="C135" s="238"/>
      <c r="D135" s="238"/>
      <c r="E135" s="246"/>
      <c r="F135" s="246"/>
      <c r="G135" s="245"/>
      <c r="H135" s="245"/>
      <c r="J135" s="244"/>
      <c r="K135" s="244"/>
      <c r="L135" s="244"/>
      <c r="M135" s="244"/>
      <c r="N135" s="238"/>
    </row>
    <row r="136" spans="1:14" ht="12" x14ac:dyDescent="0.2">
      <c r="A136" s="238"/>
      <c r="B136" s="238"/>
      <c r="C136" s="238"/>
      <c r="D136" s="238"/>
      <c r="E136" s="246"/>
      <c r="F136" s="246"/>
      <c r="G136" s="245"/>
      <c r="H136" s="245"/>
      <c r="J136" s="244"/>
      <c r="K136" s="244"/>
      <c r="L136" s="244"/>
      <c r="M136" s="244"/>
      <c r="N136" s="238"/>
    </row>
    <row r="137" spans="1:14" ht="12" x14ac:dyDescent="0.2">
      <c r="A137" s="238"/>
      <c r="B137" s="238"/>
      <c r="C137" s="238"/>
      <c r="D137" s="238"/>
      <c r="E137" s="246"/>
      <c r="F137" s="246"/>
      <c r="G137" s="245"/>
      <c r="H137" s="245"/>
      <c r="J137" s="244"/>
      <c r="K137" s="244"/>
      <c r="L137" s="244"/>
      <c r="M137" s="244"/>
      <c r="N137" s="238"/>
    </row>
    <row r="138" spans="1:14" ht="12" x14ac:dyDescent="0.2">
      <c r="A138" s="238"/>
      <c r="B138" s="238"/>
      <c r="C138" s="238"/>
      <c r="D138" s="238"/>
      <c r="E138" s="246"/>
      <c r="F138" s="246"/>
      <c r="G138" s="245"/>
      <c r="H138" s="245"/>
      <c r="J138" s="244"/>
      <c r="K138" s="244"/>
      <c r="L138" s="244"/>
      <c r="M138" s="244"/>
      <c r="N138" s="238"/>
    </row>
    <row r="139" spans="1:14" ht="12" x14ac:dyDescent="0.2">
      <c r="A139" s="238"/>
      <c r="B139" s="238"/>
      <c r="C139" s="238"/>
      <c r="D139" s="238"/>
      <c r="E139" s="246"/>
      <c r="F139" s="246"/>
      <c r="G139" s="245"/>
      <c r="H139" s="245"/>
      <c r="J139" s="244"/>
      <c r="K139" s="244"/>
      <c r="L139" s="244"/>
      <c r="M139" s="244"/>
      <c r="N139" s="238"/>
    </row>
    <row r="140" spans="1:14" ht="12" x14ac:dyDescent="0.2">
      <c r="A140" s="238"/>
      <c r="B140" s="238"/>
      <c r="C140" s="238"/>
      <c r="D140" s="238"/>
      <c r="E140" s="246"/>
      <c r="F140" s="246"/>
      <c r="G140" s="245"/>
      <c r="H140" s="245"/>
      <c r="J140" s="244"/>
      <c r="K140" s="244"/>
      <c r="L140" s="244"/>
      <c r="M140" s="244"/>
      <c r="N140" s="238"/>
    </row>
    <row r="141" spans="1:14" ht="12" x14ac:dyDescent="0.2">
      <c r="A141" s="238"/>
      <c r="B141" s="238"/>
      <c r="C141" s="238"/>
      <c r="D141" s="238"/>
      <c r="E141" s="246"/>
      <c r="F141" s="246"/>
      <c r="G141" s="245"/>
      <c r="H141" s="245"/>
      <c r="J141" s="244"/>
      <c r="K141" s="244"/>
      <c r="L141" s="244"/>
      <c r="M141" s="244"/>
      <c r="N141" s="238"/>
    </row>
    <row r="142" spans="1:14" ht="12" x14ac:dyDescent="0.2">
      <c r="A142" s="238"/>
      <c r="B142" s="238"/>
      <c r="C142" s="238"/>
      <c r="D142" s="238"/>
      <c r="E142" s="246"/>
      <c r="F142" s="246"/>
      <c r="G142" s="245"/>
      <c r="H142" s="245"/>
      <c r="J142" s="244"/>
      <c r="K142" s="244"/>
      <c r="L142" s="244"/>
      <c r="M142" s="244"/>
      <c r="N142" s="238"/>
    </row>
    <row r="143" spans="1:14" ht="12" x14ac:dyDescent="0.2">
      <c r="A143" s="238"/>
      <c r="B143" s="238"/>
      <c r="C143" s="238"/>
      <c r="D143" s="238"/>
      <c r="E143" s="246"/>
      <c r="F143" s="246"/>
      <c r="G143" s="245"/>
      <c r="H143" s="245"/>
      <c r="J143" s="244"/>
      <c r="K143" s="244"/>
      <c r="L143" s="244"/>
      <c r="M143" s="244"/>
      <c r="N143" s="238"/>
    </row>
    <row r="144" spans="1:14" ht="12" x14ac:dyDescent="0.2">
      <c r="A144" s="238"/>
      <c r="B144" s="238"/>
      <c r="C144" s="238"/>
      <c r="D144" s="238"/>
      <c r="E144" s="246"/>
      <c r="F144" s="246"/>
      <c r="G144" s="245"/>
      <c r="H144" s="245"/>
      <c r="J144" s="244"/>
      <c r="K144" s="244"/>
      <c r="L144" s="244"/>
      <c r="M144" s="244"/>
      <c r="N144" s="238"/>
    </row>
    <row r="145" spans="1:14" ht="12" x14ac:dyDescent="0.2">
      <c r="A145" s="238"/>
      <c r="B145" s="238"/>
      <c r="C145" s="238"/>
      <c r="D145" s="238"/>
      <c r="E145" s="246"/>
      <c r="F145" s="246"/>
      <c r="G145" s="245"/>
      <c r="H145" s="245"/>
      <c r="J145" s="244"/>
      <c r="K145" s="244"/>
      <c r="L145" s="244"/>
      <c r="M145" s="244"/>
      <c r="N145" s="238"/>
    </row>
    <row r="146" spans="1:14" ht="12" x14ac:dyDescent="0.2">
      <c r="A146" s="238"/>
      <c r="B146" s="238"/>
      <c r="C146" s="238"/>
      <c r="D146" s="238"/>
      <c r="E146" s="246"/>
      <c r="F146" s="246"/>
      <c r="G146" s="245"/>
      <c r="H146" s="245"/>
      <c r="J146" s="244"/>
      <c r="K146" s="244"/>
      <c r="L146" s="244"/>
      <c r="M146" s="244"/>
      <c r="N146" s="238"/>
    </row>
    <row r="147" spans="1:14" ht="12" x14ac:dyDescent="0.2">
      <c r="A147" s="238"/>
      <c r="B147" s="238"/>
      <c r="C147" s="238"/>
      <c r="D147" s="238"/>
      <c r="E147" s="246"/>
      <c r="F147" s="246"/>
      <c r="G147" s="245"/>
      <c r="H147" s="245"/>
      <c r="J147" s="244"/>
      <c r="K147" s="244"/>
      <c r="L147" s="244"/>
      <c r="M147" s="244"/>
      <c r="N147" s="238"/>
    </row>
    <row r="148" spans="1:14" ht="12" x14ac:dyDescent="0.2">
      <c r="A148" s="238"/>
      <c r="B148" s="238"/>
      <c r="C148" s="238"/>
      <c r="D148" s="238"/>
      <c r="E148" s="246"/>
      <c r="F148" s="246"/>
      <c r="G148" s="245"/>
      <c r="H148" s="245"/>
      <c r="J148" s="244"/>
      <c r="K148" s="244"/>
      <c r="L148" s="244"/>
      <c r="M148" s="244"/>
      <c r="N148" s="238"/>
    </row>
    <row r="149" spans="1:14" ht="12" x14ac:dyDescent="0.2">
      <c r="A149" s="238"/>
      <c r="B149" s="238"/>
      <c r="C149" s="238"/>
      <c r="D149" s="238"/>
      <c r="E149" s="246"/>
      <c r="F149" s="246"/>
      <c r="G149" s="245"/>
      <c r="H149" s="245"/>
      <c r="J149" s="244"/>
      <c r="K149" s="244"/>
      <c r="L149" s="244"/>
      <c r="M149" s="244"/>
      <c r="N149" s="238"/>
    </row>
    <row r="150" spans="1:14" ht="12" x14ac:dyDescent="0.2">
      <c r="A150" s="238"/>
      <c r="B150" s="238"/>
      <c r="C150" s="238"/>
      <c r="D150" s="238"/>
      <c r="E150" s="246"/>
      <c r="F150" s="246"/>
      <c r="G150" s="245"/>
      <c r="H150" s="245"/>
      <c r="J150" s="244"/>
      <c r="K150" s="244"/>
      <c r="L150" s="244"/>
      <c r="M150" s="244"/>
      <c r="N150" s="238"/>
    </row>
    <row r="151" spans="1:14" ht="12" x14ac:dyDescent="0.2">
      <c r="A151" s="238"/>
      <c r="B151" s="238"/>
      <c r="C151" s="238"/>
      <c r="D151" s="238"/>
      <c r="E151" s="246"/>
      <c r="F151" s="246"/>
      <c r="G151" s="245"/>
      <c r="H151" s="245"/>
      <c r="J151" s="244"/>
      <c r="K151" s="244"/>
      <c r="L151" s="244"/>
      <c r="M151" s="244"/>
      <c r="N151" s="238"/>
    </row>
    <row r="152" spans="1:14" ht="12" x14ac:dyDescent="0.2">
      <c r="A152" s="238"/>
      <c r="B152" s="238"/>
      <c r="C152" s="238"/>
      <c r="D152" s="238"/>
      <c r="E152" s="246"/>
      <c r="F152" s="246"/>
      <c r="G152" s="245"/>
      <c r="H152" s="245"/>
      <c r="J152" s="244"/>
      <c r="K152" s="244"/>
      <c r="L152" s="244"/>
      <c r="M152" s="244"/>
      <c r="N152" s="238"/>
    </row>
    <row r="153" spans="1:14" ht="12" x14ac:dyDescent="0.2">
      <c r="A153" s="238"/>
      <c r="B153" s="238"/>
      <c r="C153" s="238"/>
      <c r="D153" s="238"/>
      <c r="E153" s="246"/>
      <c r="F153" s="246"/>
      <c r="G153" s="245"/>
      <c r="H153" s="245"/>
      <c r="J153" s="244"/>
      <c r="K153" s="244"/>
      <c r="L153" s="244"/>
      <c r="M153" s="244"/>
      <c r="N153" s="238"/>
    </row>
    <row r="154" spans="1:14" ht="12" x14ac:dyDescent="0.2">
      <c r="A154" s="238"/>
      <c r="B154" s="238"/>
      <c r="C154" s="238"/>
      <c r="D154" s="238"/>
      <c r="E154" s="246"/>
      <c r="F154" s="246"/>
      <c r="G154" s="245"/>
      <c r="H154" s="245"/>
      <c r="J154" s="244"/>
      <c r="K154" s="244"/>
      <c r="L154" s="244"/>
      <c r="M154" s="244"/>
      <c r="N154" s="238"/>
    </row>
    <row r="155" spans="1:14" ht="12" x14ac:dyDescent="0.2">
      <c r="A155" s="238"/>
      <c r="B155" s="238"/>
      <c r="C155" s="238"/>
      <c r="D155" s="238"/>
      <c r="E155" s="246"/>
      <c r="F155" s="246"/>
      <c r="G155" s="245"/>
      <c r="H155" s="245"/>
      <c r="J155" s="244"/>
      <c r="K155" s="244"/>
      <c r="L155" s="244"/>
      <c r="M155" s="244"/>
      <c r="N155" s="238"/>
    </row>
    <row r="156" spans="1:14" ht="12" x14ac:dyDescent="0.2">
      <c r="A156" s="238"/>
      <c r="B156" s="238"/>
      <c r="C156" s="238"/>
      <c r="D156" s="238"/>
      <c r="E156" s="246"/>
      <c r="F156" s="246"/>
      <c r="G156" s="245"/>
      <c r="H156" s="245"/>
      <c r="J156" s="244"/>
      <c r="K156" s="244"/>
      <c r="L156" s="244"/>
      <c r="M156" s="244"/>
      <c r="N156" s="238"/>
    </row>
    <row r="157" spans="1:14" ht="12" x14ac:dyDescent="0.2">
      <c r="A157" s="238"/>
      <c r="B157" s="238"/>
      <c r="C157" s="238"/>
      <c r="D157" s="238"/>
      <c r="E157" s="246"/>
      <c r="F157" s="246"/>
      <c r="G157" s="245"/>
      <c r="H157" s="245"/>
      <c r="J157" s="244"/>
      <c r="K157" s="244"/>
      <c r="L157" s="244"/>
      <c r="M157" s="244"/>
      <c r="N157" s="238"/>
    </row>
    <row r="158" spans="1:14" ht="12" x14ac:dyDescent="0.2">
      <c r="A158" s="238"/>
      <c r="B158" s="238"/>
      <c r="C158" s="238"/>
      <c r="D158" s="238"/>
      <c r="E158" s="246"/>
      <c r="F158" s="246"/>
      <c r="G158" s="245"/>
      <c r="H158" s="245"/>
      <c r="J158" s="244"/>
      <c r="K158" s="244"/>
      <c r="L158" s="244"/>
      <c r="M158" s="244"/>
      <c r="N158" s="238"/>
    </row>
    <row r="159" spans="1:14" ht="12" x14ac:dyDescent="0.2">
      <c r="A159" s="238"/>
      <c r="B159" s="238"/>
      <c r="C159" s="238"/>
      <c r="D159" s="238"/>
      <c r="E159" s="246"/>
      <c r="F159" s="246"/>
      <c r="G159" s="245"/>
      <c r="H159" s="245"/>
      <c r="J159" s="244"/>
      <c r="K159" s="244"/>
      <c r="L159" s="244"/>
      <c r="M159" s="244"/>
      <c r="N159" s="238"/>
    </row>
    <row r="160" spans="1:14" ht="12" x14ac:dyDescent="0.2">
      <c r="A160" s="238"/>
      <c r="B160" s="238"/>
      <c r="C160" s="238"/>
      <c r="D160" s="238"/>
      <c r="E160" s="246"/>
      <c r="F160" s="246"/>
      <c r="G160" s="245"/>
      <c r="H160" s="245"/>
      <c r="J160" s="244"/>
      <c r="K160" s="244"/>
      <c r="L160" s="244"/>
      <c r="M160" s="244"/>
      <c r="N160" s="238"/>
    </row>
    <row r="161" spans="1:14" ht="12" x14ac:dyDescent="0.2">
      <c r="A161" s="238"/>
      <c r="B161" s="238"/>
      <c r="C161" s="238"/>
      <c r="D161" s="238"/>
      <c r="E161" s="246"/>
      <c r="F161" s="246"/>
      <c r="G161" s="245"/>
      <c r="H161" s="245"/>
      <c r="J161" s="244"/>
      <c r="K161" s="244"/>
      <c r="L161" s="244"/>
      <c r="M161" s="244"/>
      <c r="N161" s="238"/>
    </row>
    <row r="162" spans="1:14" ht="12" x14ac:dyDescent="0.2">
      <c r="A162" s="238"/>
      <c r="B162" s="238"/>
      <c r="C162" s="238"/>
      <c r="D162" s="238"/>
      <c r="E162" s="246"/>
      <c r="F162" s="246"/>
      <c r="G162" s="245"/>
      <c r="H162" s="245"/>
      <c r="J162" s="244"/>
      <c r="K162" s="244"/>
      <c r="L162" s="244"/>
      <c r="M162" s="244"/>
      <c r="N162" s="238"/>
    </row>
  </sheetData>
  <mergeCells count="2">
    <mergeCell ref="A4:B4"/>
    <mergeCell ref="A5:D5"/>
  </mergeCells>
  <pageMargins left="0.52" right="0.39" top="0.91" bottom="1" header="0.42" footer="0.5"/>
  <pageSetup scale="39" orientation="landscape" r:id="rId1"/>
  <headerFooter alignWithMargins="0">
    <oddHeader>&amp;L&amp;"Arial,Bold"&amp;12Homeland Security and Emergency Management Division&amp;R&amp;"Arial,Bold"&amp;12 Justice System Appropriations Subcommittee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2E8A3-1DA2-4E32-AB6C-30CF06085E7C}">
  <sheetPr>
    <pageSetUpPr fitToPage="1"/>
  </sheetPr>
  <dimension ref="A1:P176"/>
  <sheetViews>
    <sheetView view="pageBreakPreview" topLeftCell="C1" zoomScaleNormal="70" zoomScaleSheetLayoutView="100" workbookViewId="0">
      <pane ySplit="1" topLeftCell="A2" activePane="bottomLeft" state="frozen"/>
      <selection activeCell="D1" sqref="D1"/>
      <selection pane="bottomLeft" activeCell="L29" sqref="L29"/>
    </sheetView>
  </sheetViews>
  <sheetFormatPr defaultColWidth="9.140625" defaultRowHeight="12" x14ac:dyDescent="0.2"/>
  <cols>
    <col min="1" max="1" width="1.7109375" style="300" bestFit="1" customWidth="1"/>
    <col min="2" max="2" width="72.28515625" style="300" customWidth="1"/>
    <col min="3" max="3" width="18" style="299" bestFit="1" customWidth="1"/>
    <col min="4" max="4" width="18.140625" style="298" bestFit="1" customWidth="1"/>
    <col min="5" max="5" width="39.28515625" style="298" bestFit="1" customWidth="1"/>
    <col min="6" max="6" width="10.5703125" style="297" bestFit="1" customWidth="1"/>
    <col min="7" max="7" width="12.140625" style="297" bestFit="1" customWidth="1"/>
    <col min="8" max="8" width="14.7109375" style="296" bestFit="1" customWidth="1"/>
    <col min="9" max="9" width="8.7109375" style="296" bestFit="1" customWidth="1"/>
    <col min="10" max="10" width="21.7109375" style="297" bestFit="1" customWidth="1"/>
    <col min="11" max="11" width="9.42578125" style="296" bestFit="1" customWidth="1"/>
    <col min="12" max="12" width="8.42578125" style="296" bestFit="1" customWidth="1"/>
    <col min="13" max="13" width="9.28515625" style="296" customWidth="1"/>
    <col min="14" max="14" width="8.42578125" style="296" bestFit="1" customWidth="1"/>
    <col min="15" max="15" width="20.85546875" style="297" bestFit="1" customWidth="1"/>
    <col min="16" max="16" width="27.42578125" style="297" bestFit="1" customWidth="1"/>
    <col min="17" max="16384" width="9.140625" style="296"/>
  </cols>
  <sheetData>
    <row r="1" spans="1:16" ht="36" x14ac:dyDescent="0.2">
      <c r="A1" s="361"/>
      <c r="B1" s="358" t="s">
        <v>0</v>
      </c>
      <c r="C1" s="358" t="s">
        <v>1</v>
      </c>
      <c r="D1" s="360" t="s">
        <v>2</v>
      </c>
      <c r="E1" s="360" t="s">
        <v>3</v>
      </c>
      <c r="F1" s="359" t="s">
        <v>4</v>
      </c>
      <c r="G1" s="358" t="s">
        <v>5</v>
      </c>
      <c r="H1" s="358" t="s">
        <v>6</v>
      </c>
      <c r="I1" s="358" t="s">
        <v>7</v>
      </c>
      <c r="J1" s="358" t="s">
        <v>8</v>
      </c>
      <c r="K1" s="357" t="s">
        <v>9</v>
      </c>
      <c r="L1" s="356" t="s">
        <v>10</v>
      </c>
      <c r="M1" s="357" t="s">
        <v>11</v>
      </c>
      <c r="N1" s="356" t="s">
        <v>12</v>
      </c>
      <c r="O1" s="355" t="s">
        <v>14</v>
      </c>
      <c r="P1" s="354" t="s">
        <v>15</v>
      </c>
    </row>
    <row r="2" spans="1:16" ht="36" x14ac:dyDescent="0.2">
      <c r="A2" s="333"/>
      <c r="B2" s="328" t="s">
        <v>609</v>
      </c>
      <c r="C2" s="288" t="s">
        <v>676</v>
      </c>
      <c r="D2" s="288" t="s">
        <v>690</v>
      </c>
      <c r="E2" s="288" t="s">
        <v>674</v>
      </c>
      <c r="F2" s="339">
        <v>85</v>
      </c>
      <c r="G2" s="287" t="s">
        <v>556</v>
      </c>
      <c r="H2" s="286" t="s">
        <v>672</v>
      </c>
      <c r="I2" s="286">
        <v>2014</v>
      </c>
      <c r="J2" s="353" t="s">
        <v>689</v>
      </c>
      <c r="K2" s="338">
        <v>339</v>
      </c>
      <c r="L2" s="337">
        <v>28815</v>
      </c>
      <c r="M2" s="352">
        <v>333</v>
      </c>
      <c r="N2" s="337">
        <v>28305</v>
      </c>
      <c r="O2" s="287" t="s">
        <v>670</v>
      </c>
      <c r="P2" s="328"/>
    </row>
    <row r="3" spans="1:16" ht="36" x14ac:dyDescent="0.2">
      <c r="B3" s="328" t="s">
        <v>609</v>
      </c>
      <c r="C3" s="342" t="s">
        <v>676</v>
      </c>
      <c r="D3" s="342" t="s">
        <v>688</v>
      </c>
      <c r="E3" s="342" t="s">
        <v>674</v>
      </c>
      <c r="F3" s="341">
        <v>100</v>
      </c>
      <c r="G3" s="299" t="s">
        <v>687</v>
      </c>
      <c r="H3" s="286" t="s">
        <v>672</v>
      </c>
      <c r="I3" s="340">
        <v>2008</v>
      </c>
      <c r="J3" s="329" t="s">
        <v>686</v>
      </c>
      <c r="K3" s="338">
        <v>2</v>
      </c>
      <c r="L3" s="337">
        <v>200</v>
      </c>
      <c r="M3" s="352">
        <v>9</v>
      </c>
      <c r="N3" s="337">
        <v>900</v>
      </c>
      <c r="O3" s="287" t="s">
        <v>670</v>
      </c>
      <c r="P3" s="328"/>
    </row>
    <row r="4" spans="1:16" ht="36" x14ac:dyDescent="0.2">
      <c r="A4" s="333"/>
      <c r="B4" s="328" t="s">
        <v>609</v>
      </c>
      <c r="C4" s="288" t="s">
        <v>676</v>
      </c>
      <c r="D4" s="288" t="s">
        <v>685</v>
      </c>
      <c r="E4" s="288" t="s">
        <v>684</v>
      </c>
      <c r="F4" s="339">
        <v>200</v>
      </c>
      <c r="G4" s="287" t="s">
        <v>683</v>
      </c>
      <c r="H4" s="286" t="s">
        <v>672</v>
      </c>
      <c r="I4" s="286">
        <v>2014</v>
      </c>
      <c r="J4" s="329" t="s">
        <v>682</v>
      </c>
      <c r="K4" s="338">
        <v>15</v>
      </c>
      <c r="L4" s="337">
        <v>3000</v>
      </c>
      <c r="M4" s="352">
        <v>18</v>
      </c>
      <c r="N4" s="337">
        <v>3600</v>
      </c>
      <c r="O4" s="287" t="s">
        <v>670</v>
      </c>
      <c r="P4" s="328"/>
    </row>
    <row r="5" spans="1:16" ht="36" x14ac:dyDescent="0.2">
      <c r="B5" s="328" t="s">
        <v>609</v>
      </c>
      <c r="C5" s="342" t="s">
        <v>676</v>
      </c>
      <c r="D5" s="342" t="s">
        <v>681</v>
      </c>
      <c r="E5" s="342" t="s">
        <v>674</v>
      </c>
      <c r="F5" s="341">
        <v>50</v>
      </c>
      <c r="G5" s="299" t="s">
        <v>680</v>
      </c>
      <c r="H5" s="286" t="s">
        <v>672</v>
      </c>
      <c r="I5" s="340">
        <v>1996</v>
      </c>
      <c r="J5" s="303" t="s">
        <v>679</v>
      </c>
      <c r="K5" s="338">
        <v>0</v>
      </c>
      <c r="L5" s="337">
        <v>0</v>
      </c>
      <c r="M5" s="352">
        <v>6</v>
      </c>
      <c r="N5" s="337">
        <v>300</v>
      </c>
      <c r="O5" s="256" t="s">
        <v>670</v>
      </c>
      <c r="P5" s="308"/>
    </row>
    <row r="6" spans="1:16" ht="36" x14ac:dyDescent="0.2">
      <c r="A6" s="333"/>
      <c r="B6" s="328" t="s">
        <v>609</v>
      </c>
      <c r="C6" s="288" t="s">
        <v>676</v>
      </c>
      <c r="D6" s="288" t="s">
        <v>678</v>
      </c>
      <c r="E6" s="288" t="s">
        <v>674</v>
      </c>
      <c r="F6" s="339">
        <v>100</v>
      </c>
      <c r="G6" s="287" t="s">
        <v>673</v>
      </c>
      <c r="H6" s="286" t="s">
        <v>672</v>
      </c>
      <c r="I6" s="286">
        <v>2008</v>
      </c>
      <c r="J6" s="329" t="s">
        <v>677</v>
      </c>
      <c r="K6" s="338">
        <v>0</v>
      </c>
      <c r="L6" s="337">
        <v>0</v>
      </c>
      <c r="M6" s="352">
        <v>0</v>
      </c>
      <c r="N6" s="337">
        <v>0</v>
      </c>
      <c r="O6" s="287" t="s">
        <v>670</v>
      </c>
      <c r="P6" s="328"/>
    </row>
    <row r="7" spans="1:16" ht="36" x14ac:dyDescent="0.2">
      <c r="B7" s="328" t="s">
        <v>609</v>
      </c>
      <c r="C7" s="342" t="s">
        <v>676</v>
      </c>
      <c r="D7" s="342" t="s">
        <v>675</v>
      </c>
      <c r="E7" s="342" t="s">
        <v>674</v>
      </c>
      <c r="F7" s="341">
        <v>50</v>
      </c>
      <c r="G7" s="299" t="s">
        <v>673</v>
      </c>
      <c r="H7" s="286" t="s">
        <v>672</v>
      </c>
      <c r="I7" s="340">
        <v>2008</v>
      </c>
      <c r="J7" s="303" t="s">
        <v>671</v>
      </c>
      <c r="K7" s="338">
        <v>3</v>
      </c>
      <c r="L7" s="337">
        <v>150</v>
      </c>
      <c r="M7" s="352">
        <v>5</v>
      </c>
      <c r="N7" s="337">
        <v>250</v>
      </c>
      <c r="O7" s="256" t="s">
        <v>670</v>
      </c>
      <c r="P7" s="308"/>
    </row>
    <row r="8" spans="1:16" ht="48" x14ac:dyDescent="0.2">
      <c r="A8" s="333"/>
      <c r="B8" s="328" t="s">
        <v>609</v>
      </c>
      <c r="C8" s="288" t="s">
        <v>645</v>
      </c>
      <c r="D8" s="288" t="s">
        <v>669</v>
      </c>
      <c r="E8" s="288" t="s">
        <v>665</v>
      </c>
      <c r="F8" s="339">
        <v>50</v>
      </c>
      <c r="G8" s="287" t="s">
        <v>622</v>
      </c>
      <c r="H8" s="287" t="s">
        <v>641</v>
      </c>
      <c r="I8" s="286">
        <v>2017</v>
      </c>
      <c r="J8" s="329" t="s">
        <v>668</v>
      </c>
      <c r="K8" s="338">
        <v>17</v>
      </c>
      <c r="L8" s="337">
        <v>850</v>
      </c>
      <c r="M8" s="344">
        <v>0</v>
      </c>
      <c r="N8" s="337">
        <v>0</v>
      </c>
      <c r="O8" s="287" t="s">
        <v>639</v>
      </c>
      <c r="P8" s="328" t="s">
        <v>667</v>
      </c>
    </row>
    <row r="9" spans="1:16" ht="48" x14ac:dyDescent="0.2">
      <c r="A9" s="300" t="s">
        <v>629</v>
      </c>
      <c r="B9" s="328" t="s">
        <v>609</v>
      </c>
      <c r="C9" s="342" t="s">
        <v>645</v>
      </c>
      <c r="D9" s="342" t="s">
        <v>666</v>
      </c>
      <c r="E9" s="342" t="s">
        <v>665</v>
      </c>
      <c r="F9" s="341" t="s">
        <v>664</v>
      </c>
      <c r="G9" s="299" t="s">
        <v>663</v>
      </c>
      <c r="H9" s="287" t="s">
        <v>641</v>
      </c>
      <c r="I9" s="340">
        <v>2017</v>
      </c>
      <c r="J9" s="346" t="s">
        <v>662</v>
      </c>
      <c r="K9" s="338">
        <v>58</v>
      </c>
      <c r="L9" s="337">
        <v>12300</v>
      </c>
      <c r="M9" s="344">
        <v>0</v>
      </c>
      <c r="N9" s="337">
        <v>0</v>
      </c>
      <c r="O9" s="256" t="s">
        <v>639</v>
      </c>
      <c r="P9" s="308" t="s">
        <v>661</v>
      </c>
    </row>
    <row r="10" spans="1:16" ht="48" x14ac:dyDescent="0.2">
      <c r="A10" s="333"/>
      <c r="B10" s="328" t="s">
        <v>609</v>
      </c>
      <c r="C10" s="288" t="s">
        <v>645</v>
      </c>
      <c r="D10" s="288" t="s">
        <v>660</v>
      </c>
      <c r="E10" s="288" t="s">
        <v>659</v>
      </c>
      <c r="F10" s="339" t="s">
        <v>658</v>
      </c>
      <c r="G10" s="287" t="s">
        <v>657</v>
      </c>
      <c r="H10" s="287" t="s">
        <v>641</v>
      </c>
      <c r="I10" s="286">
        <v>2017</v>
      </c>
      <c r="J10" s="346" t="s">
        <v>656</v>
      </c>
      <c r="K10" s="338">
        <v>284</v>
      </c>
      <c r="L10" s="337">
        <v>193200</v>
      </c>
      <c r="M10" s="344">
        <f>51150/550+140000/800</f>
        <v>268</v>
      </c>
      <c r="N10" s="337">
        <v>191150</v>
      </c>
      <c r="O10" s="287" t="s">
        <v>639</v>
      </c>
      <c r="P10" s="328" t="s">
        <v>655</v>
      </c>
    </row>
    <row r="11" spans="1:16" s="345" customFormat="1" ht="48" x14ac:dyDescent="0.2">
      <c r="A11" s="351" t="s">
        <v>629</v>
      </c>
      <c r="B11" s="328" t="s">
        <v>609</v>
      </c>
      <c r="C11" s="350" t="s">
        <v>645</v>
      </c>
      <c r="D11" s="350" t="s">
        <v>654</v>
      </c>
      <c r="E11" s="350" t="s">
        <v>653</v>
      </c>
      <c r="F11" s="349">
        <v>900</v>
      </c>
      <c r="G11" s="348" t="s">
        <v>652</v>
      </c>
      <c r="H11" s="287" t="s">
        <v>641</v>
      </c>
      <c r="I11" s="347">
        <v>2017</v>
      </c>
      <c r="J11" s="346" t="s">
        <v>640</v>
      </c>
      <c r="K11" s="338">
        <v>103</v>
      </c>
      <c r="L11" s="337">
        <v>92700</v>
      </c>
      <c r="M11" s="344">
        <v>98</v>
      </c>
      <c r="N11" s="337">
        <v>88200</v>
      </c>
      <c r="O11" s="256" t="s">
        <v>639</v>
      </c>
      <c r="P11" s="308" t="s">
        <v>651</v>
      </c>
    </row>
    <row r="12" spans="1:16" s="345" customFormat="1" ht="48.6" customHeight="1" x14ac:dyDescent="0.2">
      <c r="A12" s="351"/>
      <c r="B12" s="328" t="s">
        <v>609</v>
      </c>
      <c r="C12" s="350" t="s">
        <v>645</v>
      </c>
      <c r="D12" s="350" t="s">
        <v>650</v>
      </c>
      <c r="E12" s="350" t="s">
        <v>649</v>
      </c>
      <c r="F12" s="349">
        <v>900</v>
      </c>
      <c r="G12" s="348" t="s">
        <v>648</v>
      </c>
      <c r="H12" s="287" t="s">
        <v>641</v>
      </c>
      <c r="I12" s="347">
        <v>2017</v>
      </c>
      <c r="J12" s="346" t="s">
        <v>647</v>
      </c>
      <c r="K12" s="338">
        <v>71</v>
      </c>
      <c r="L12" s="337">
        <v>63900</v>
      </c>
      <c r="M12" s="344">
        <v>67</v>
      </c>
      <c r="N12" s="337">
        <v>60300</v>
      </c>
      <c r="O12" s="287" t="s">
        <v>639</v>
      </c>
      <c r="P12" s="328" t="s">
        <v>646</v>
      </c>
    </row>
    <row r="13" spans="1:16" ht="48" x14ac:dyDescent="0.2">
      <c r="A13" s="300" t="s">
        <v>629</v>
      </c>
      <c r="B13" s="334" t="s">
        <v>609</v>
      </c>
      <c r="C13" s="342" t="s">
        <v>645</v>
      </c>
      <c r="D13" s="342" t="s">
        <v>644</v>
      </c>
      <c r="E13" s="342" t="s">
        <v>643</v>
      </c>
      <c r="F13" s="341">
        <v>800</v>
      </c>
      <c r="G13" s="299" t="s">
        <v>642</v>
      </c>
      <c r="H13" s="287" t="s">
        <v>641</v>
      </c>
      <c r="I13" s="340">
        <v>2017</v>
      </c>
      <c r="J13" s="329" t="s">
        <v>640</v>
      </c>
      <c r="K13" s="338">
        <v>8</v>
      </c>
      <c r="L13" s="343">
        <v>6400</v>
      </c>
      <c r="M13" s="344">
        <v>13</v>
      </c>
      <c r="N13" s="343">
        <v>10400</v>
      </c>
      <c r="O13" s="256" t="s">
        <v>639</v>
      </c>
      <c r="P13" s="308" t="s">
        <v>638</v>
      </c>
    </row>
    <row r="14" spans="1:16" ht="48" x14ac:dyDescent="0.2">
      <c r="A14" s="333"/>
      <c r="B14" s="328" t="s">
        <v>609</v>
      </c>
      <c r="C14" s="288" t="s">
        <v>608</v>
      </c>
      <c r="D14" s="288" t="s">
        <v>637</v>
      </c>
      <c r="E14" s="288" t="s">
        <v>636</v>
      </c>
      <c r="F14" s="339">
        <v>25</v>
      </c>
      <c r="G14" s="287" t="s">
        <v>605</v>
      </c>
      <c r="H14" s="287" t="s">
        <v>604</v>
      </c>
      <c r="I14" s="286">
        <v>2009</v>
      </c>
      <c r="J14" s="329" t="s">
        <v>635</v>
      </c>
      <c r="K14" s="338">
        <v>9</v>
      </c>
      <c r="L14" s="337">
        <v>225</v>
      </c>
      <c r="M14" s="336">
        <v>7</v>
      </c>
      <c r="N14" s="335">
        <v>175</v>
      </c>
      <c r="O14" s="287" t="s">
        <v>602</v>
      </c>
      <c r="P14" s="328"/>
    </row>
    <row r="15" spans="1:16" ht="49.15" customHeight="1" x14ac:dyDescent="0.2">
      <c r="A15" s="300" t="s">
        <v>629</v>
      </c>
      <c r="B15" s="328" t="s">
        <v>609</v>
      </c>
      <c r="C15" s="342" t="s">
        <v>608</v>
      </c>
      <c r="D15" s="342" t="s">
        <v>634</v>
      </c>
      <c r="E15" s="342" t="s">
        <v>633</v>
      </c>
      <c r="F15" s="341" t="s">
        <v>632</v>
      </c>
      <c r="G15" s="299" t="s">
        <v>622</v>
      </c>
      <c r="H15" s="287" t="s">
        <v>604</v>
      </c>
      <c r="I15" s="340">
        <v>2015</v>
      </c>
      <c r="J15" s="329" t="s">
        <v>631</v>
      </c>
      <c r="K15" s="338">
        <v>7</v>
      </c>
      <c r="L15" s="337">
        <v>325</v>
      </c>
      <c r="M15" s="336">
        <v>8</v>
      </c>
      <c r="N15" s="335">
        <v>300</v>
      </c>
      <c r="O15" s="287" t="s">
        <v>602</v>
      </c>
      <c r="P15" s="308" t="s">
        <v>630</v>
      </c>
    </row>
    <row r="16" spans="1:16" ht="48" x14ac:dyDescent="0.2">
      <c r="A16" s="333" t="s">
        <v>629</v>
      </c>
      <c r="B16" s="328" t="s">
        <v>609</v>
      </c>
      <c r="C16" s="288" t="s">
        <v>608</v>
      </c>
      <c r="D16" s="288" t="s">
        <v>628</v>
      </c>
      <c r="E16" s="288" t="s">
        <v>606</v>
      </c>
      <c r="F16" s="339" t="s">
        <v>627</v>
      </c>
      <c r="G16" s="299" t="s">
        <v>622</v>
      </c>
      <c r="H16" s="287" t="s">
        <v>604</v>
      </c>
      <c r="I16" s="286">
        <v>2015</v>
      </c>
      <c r="J16" s="329" t="s">
        <v>626</v>
      </c>
      <c r="K16" s="338">
        <v>0</v>
      </c>
      <c r="L16" s="337">
        <v>0</v>
      </c>
      <c r="M16" s="336">
        <v>4</v>
      </c>
      <c r="N16" s="335">
        <v>1250</v>
      </c>
      <c r="O16" s="287" t="s">
        <v>602</v>
      </c>
      <c r="P16" s="328" t="s">
        <v>625</v>
      </c>
    </row>
    <row r="17" spans="1:16" ht="38.450000000000003" customHeight="1" x14ac:dyDescent="0.2">
      <c r="A17" s="333"/>
      <c r="B17" s="328" t="s">
        <v>609</v>
      </c>
      <c r="C17" s="288" t="s">
        <v>608</v>
      </c>
      <c r="D17" s="288" t="s">
        <v>624</v>
      </c>
      <c r="E17" s="288" t="s">
        <v>606</v>
      </c>
      <c r="F17" s="339" t="s">
        <v>623</v>
      </c>
      <c r="G17" s="299" t="s">
        <v>622</v>
      </c>
      <c r="H17" s="286" t="s">
        <v>614</v>
      </c>
      <c r="I17" s="286">
        <v>2015</v>
      </c>
      <c r="J17" s="329" t="s">
        <v>621</v>
      </c>
      <c r="K17" s="338">
        <v>0</v>
      </c>
      <c r="L17" s="337">
        <v>0</v>
      </c>
      <c r="M17" s="336">
        <v>0</v>
      </c>
      <c r="N17" s="335">
        <v>0</v>
      </c>
      <c r="O17" s="287" t="s">
        <v>611</v>
      </c>
      <c r="P17" s="308" t="s">
        <v>620</v>
      </c>
    </row>
    <row r="18" spans="1:16" ht="38.450000000000003" customHeight="1" x14ac:dyDescent="0.2">
      <c r="A18" s="333"/>
      <c r="B18" s="328" t="s">
        <v>609</v>
      </c>
      <c r="C18" s="288" t="s">
        <v>608</v>
      </c>
      <c r="D18" s="288" t="s">
        <v>619</v>
      </c>
      <c r="E18" s="288" t="s">
        <v>616</v>
      </c>
      <c r="F18" s="339">
        <v>10</v>
      </c>
      <c r="G18" s="287" t="s">
        <v>556</v>
      </c>
      <c r="H18" s="286" t="s">
        <v>614</v>
      </c>
      <c r="I18" s="286">
        <v>2017</v>
      </c>
      <c r="J18" s="329" t="s">
        <v>618</v>
      </c>
      <c r="K18" s="338">
        <v>0</v>
      </c>
      <c r="L18" s="328">
        <v>0</v>
      </c>
      <c r="M18" s="336" t="s">
        <v>612</v>
      </c>
      <c r="N18" s="335" t="s">
        <v>612</v>
      </c>
      <c r="O18" s="287" t="s">
        <v>611</v>
      </c>
      <c r="P18" s="328" t="s">
        <v>610</v>
      </c>
    </row>
    <row r="19" spans="1:16" ht="38.450000000000003" customHeight="1" x14ac:dyDescent="0.2">
      <c r="A19" s="333"/>
      <c r="B19" s="328" t="s">
        <v>609</v>
      </c>
      <c r="C19" s="288" t="s">
        <v>608</v>
      </c>
      <c r="D19" s="288" t="s">
        <v>617</v>
      </c>
      <c r="E19" s="288" t="s">
        <v>616</v>
      </c>
      <c r="F19" s="339">
        <v>35</v>
      </c>
      <c r="G19" s="287" t="s">
        <v>615</v>
      </c>
      <c r="H19" s="286" t="s">
        <v>614</v>
      </c>
      <c r="I19" s="286">
        <v>2017</v>
      </c>
      <c r="J19" s="329" t="s">
        <v>613</v>
      </c>
      <c r="K19" s="338">
        <v>0</v>
      </c>
      <c r="L19" s="337">
        <v>0</v>
      </c>
      <c r="M19" s="336" t="s">
        <v>612</v>
      </c>
      <c r="N19" s="335" t="s">
        <v>612</v>
      </c>
      <c r="O19" s="279" t="s">
        <v>611</v>
      </c>
      <c r="P19" s="334" t="s">
        <v>610</v>
      </c>
    </row>
    <row r="20" spans="1:16" ht="38.450000000000003" customHeight="1" x14ac:dyDescent="0.2">
      <c r="A20" s="333"/>
      <c r="B20" s="328" t="s">
        <v>609</v>
      </c>
      <c r="C20" s="288" t="s">
        <v>608</v>
      </c>
      <c r="D20" s="288" t="s">
        <v>607</v>
      </c>
      <c r="E20" s="288" t="s">
        <v>606</v>
      </c>
      <c r="F20" s="339">
        <v>75</v>
      </c>
      <c r="G20" s="287" t="s">
        <v>605</v>
      </c>
      <c r="H20" s="287" t="s">
        <v>604</v>
      </c>
      <c r="I20" s="286">
        <v>2019</v>
      </c>
      <c r="J20" s="329" t="s">
        <v>603</v>
      </c>
      <c r="K20" s="338">
        <v>16</v>
      </c>
      <c r="L20" s="337">
        <v>1200</v>
      </c>
      <c r="M20" s="336">
        <v>2</v>
      </c>
      <c r="N20" s="335">
        <v>150</v>
      </c>
      <c r="O20" s="287" t="s">
        <v>602</v>
      </c>
      <c r="P20" s="334"/>
    </row>
    <row r="21" spans="1:16" ht="12.75" x14ac:dyDescent="0.2">
      <c r="A21" s="333"/>
      <c r="B21" s="329" t="s">
        <v>363</v>
      </c>
      <c r="C21" s="332"/>
      <c r="D21" s="288"/>
      <c r="E21" s="288"/>
      <c r="F21" s="287"/>
      <c r="G21" s="287"/>
      <c r="H21" s="286"/>
      <c r="I21" s="286"/>
      <c r="J21" s="329"/>
      <c r="K21" s="331"/>
      <c r="L21" s="330"/>
      <c r="M21" s="331"/>
      <c r="N21" s="330"/>
      <c r="O21" s="329"/>
      <c r="P21" s="328"/>
    </row>
    <row r="22" spans="1:16" ht="12.75" x14ac:dyDescent="0.2">
      <c r="A22" s="307"/>
      <c r="B22" s="303"/>
      <c r="C22" s="325"/>
      <c r="D22" s="257"/>
      <c r="E22" s="257"/>
      <c r="F22" s="256"/>
      <c r="G22" s="256"/>
      <c r="H22" s="255"/>
      <c r="I22" s="255"/>
      <c r="J22" s="303"/>
      <c r="K22" s="327"/>
      <c r="L22" s="326"/>
      <c r="M22" s="327"/>
      <c r="N22" s="326"/>
      <c r="O22" s="303"/>
      <c r="P22" s="308"/>
    </row>
    <row r="23" spans="1:16" ht="14.25" customHeight="1" x14ac:dyDescent="0.2">
      <c r="A23" s="307"/>
      <c r="B23" s="202" t="s">
        <v>371</v>
      </c>
      <c r="C23" s="325"/>
      <c r="D23" s="257"/>
      <c r="E23" s="257"/>
      <c r="F23" s="256"/>
      <c r="G23" s="256"/>
      <c r="H23" s="255"/>
      <c r="I23" s="255"/>
      <c r="K23" s="255"/>
      <c r="L23" s="255"/>
      <c r="M23" s="255"/>
      <c r="N23" s="255"/>
    </row>
    <row r="24" spans="1:16" ht="21" customHeight="1" x14ac:dyDescent="0.2">
      <c r="A24" s="307"/>
      <c r="B24" s="316"/>
      <c r="C24" s="325"/>
      <c r="D24" s="257"/>
      <c r="E24" s="257"/>
      <c r="F24" s="256"/>
      <c r="G24" s="256"/>
      <c r="H24" s="255"/>
      <c r="I24" s="255"/>
      <c r="K24" s="255"/>
      <c r="L24" s="255"/>
      <c r="M24" s="255"/>
      <c r="N24" s="255"/>
    </row>
    <row r="25" spans="1:16" s="259" customFormat="1" ht="16.5" customHeight="1" x14ac:dyDescent="0.2">
      <c r="B25" s="317" t="s">
        <v>601</v>
      </c>
      <c r="C25" s="315"/>
      <c r="D25" s="316"/>
      <c r="F25" s="315"/>
      <c r="G25" s="315"/>
      <c r="H25" s="314"/>
      <c r="I25" s="314"/>
      <c r="J25" s="313"/>
      <c r="K25" s="255"/>
      <c r="L25" s="255"/>
      <c r="M25" s="255"/>
      <c r="N25" s="255"/>
      <c r="O25" s="303"/>
      <c r="P25" s="303"/>
    </row>
    <row r="26" spans="1:16" s="259" customFormat="1" x14ac:dyDescent="0.2">
      <c r="A26" s="307"/>
      <c r="B26" s="324" t="s">
        <v>600</v>
      </c>
      <c r="C26" s="315"/>
      <c r="D26" s="316"/>
      <c r="E26" s="316"/>
      <c r="F26" s="315"/>
      <c r="G26" s="315"/>
      <c r="H26" s="314"/>
      <c r="I26" s="314"/>
      <c r="J26" s="313"/>
      <c r="K26" s="255"/>
      <c r="L26" s="255"/>
      <c r="M26" s="255"/>
      <c r="N26" s="255"/>
      <c r="O26" s="303"/>
      <c r="P26" s="303"/>
    </row>
    <row r="27" spans="1:16" s="259" customFormat="1" x14ac:dyDescent="0.2">
      <c r="A27" s="307"/>
      <c r="B27" s="324" t="s">
        <v>599</v>
      </c>
      <c r="C27" s="315"/>
      <c r="D27" s="316"/>
      <c r="E27" s="316"/>
      <c r="F27" s="315"/>
      <c r="G27" s="315"/>
      <c r="H27" s="314"/>
      <c r="I27" s="314"/>
      <c r="J27" s="313"/>
      <c r="K27" s="255"/>
      <c r="L27" s="255"/>
      <c r="M27" s="255"/>
      <c r="N27" s="255"/>
      <c r="O27" s="303"/>
      <c r="P27" s="303"/>
    </row>
    <row r="28" spans="1:16" s="259" customFormat="1" x14ac:dyDescent="0.2">
      <c r="A28" s="307"/>
      <c r="B28" s="323"/>
      <c r="C28" s="315"/>
      <c r="D28" s="316"/>
      <c r="E28" s="316"/>
      <c r="F28" s="315"/>
      <c r="G28" s="315"/>
      <c r="H28" s="314"/>
      <c r="I28" s="314"/>
      <c r="J28" s="313"/>
      <c r="K28" s="255"/>
      <c r="L28" s="255"/>
      <c r="M28" s="255"/>
      <c r="N28" s="255"/>
      <c r="O28" s="303"/>
      <c r="P28" s="303"/>
    </row>
    <row r="29" spans="1:16" s="259" customFormat="1" x14ac:dyDescent="0.2">
      <c r="A29" s="307"/>
      <c r="B29" s="322" t="s">
        <v>598</v>
      </c>
      <c r="C29" s="315"/>
      <c r="D29" s="316"/>
      <c r="E29" s="316"/>
      <c r="F29" s="315"/>
      <c r="G29" s="315"/>
      <c r="H29" s="314"/>
      <c r="I29" s="314"/>
      <c r="J29" s="313"/>
      <c r="K29" s="255"/>
      <c r="L29" s="255"/>
      <c r="M29" s="255"/>
      <c r="N29" s="255"/>
      <c r="O29" s="303"/>
      <c r="P29" s="303"/>
    </row>
    <row r="30" spans="1:16" s="312" customFormat="1" x14ac:dyDescent="0.2">
      <c r="B30" s="321" t="s">
        <v>597</v>
      </c>
      <c r="C30" s="202"/>
      <c r="D30" s="202"/>
      <c r="E30" s="316"/>
      <c r="F30" s="202"/>
      <c r="G30" s="202"/>
      <c r="H30" s="202"/>
      <c r="I30" s="202"/>
      <c r="J30" s="313"/>
      <c r="K30" s="202"/>
      <c r="L30" s="202"/>
      <c r="M30" s="202"/>
      <c r="N30" s="202"/>
      <c r="O30" s="313"/>
      <c r="P30" s="313"/>
    </row>
    <row r="31" spans="1:16" s="259" customFormat="1" x14ac:dyDescent="0.2">
      <c r="A31" s="320"/>
      <c r="B31" s="321" t="s">
        <v>596</v>
      </c>
      <c r="C31" s="202"/>
      <c r="D31" s="202"/>
      <c r="E31" s="316"/>
      <c r="F31" s="202"/>
      <c r="G31" s="202"/>
      <c r="H31" s="202"/>
      <c r="I31" s="202"/>
      <c r="J31" s="313"/>
      <c r="K31" s="320"/>
      <c r="L31" s="320"/>
      <c r="M31" s="320"/>
      <c r="N31" s="320"/>
      <c r="O31" s="303"/>
      <c r="P31" s="303"/>
    </row>
    <row r="32" spans="1:16" s="259" customFormat="1" x14ac:dyDescent="0.2">
      <c r="A32" s="320"/>
      <c r="B32" s="321" t="s">
        <v>595</v>
      </c>
      <c r="C32" s="202"/>
      <c r="D32" s="202"/>
      <c r="E32" s="316"/>
      <c r="F32" s="202"/>
      <c r="G32" s="202"/>
      <c r="H32" s="202"/>
      <c r="I32" s="202"/>
      <c r="J32" s="313"/>
      <c r="K32" s="320"/>
      <c r="L32" s="320"/>
      <c r="M32" s="320"/>
      <c r="N32" s="320"/>
      <c r="O32" s="303"/>
      <c r="P32" s="303"/>
    </row>
    <row r="33" spans="1:16" s="259" customFormat="1" x14ac:dyDescent="0.2">
      <c r="A33" s="257"/>
      <c r="B33" s="316"/>
      <c r="C33" s="316"/>
      <c r="D33" s="316"/>
      <c r="E33" s="316"/>
      <c r="F33" s="316"/>
      <c r="G33" s="316"/>
      <c r="H33" s="314"/>
      <c r="I33" s="314"/>
      <c r="J33" s="313"/>
      <c r="K33" s="255"/>
      <c r="L33" s="255"/>
      <c r="M33" s="255"/>
      <c r="N33" s="255"/>
      <c r="O33" s="303"/>
      <c r="P33" s="303"/>
    </row>
    <row r="34" spans="1:16" s="312" customFormat="1" x14ac:dyDescent="0.2">
      <c r="B34" s="319" t="s">
        <v>594</v>
      </c>
      <c r="C34" s="202"/>
      <c r="D34" s="202"/>
      <c r="E34" s="316"/>
      <c r="F34" s="202"/>
      <c r="G34" s="202"/>
      <c r="H34" s="202"/>
      <c r="I34" s="202"/>
      <c r="J34" s="313"/>
      <c r="K34" s="202"/>
      <c r="L34" s="202"/>
      <c r="M34" s="202"/>
      <c r="N34" s="202"/>
      <c r="O34" s="313"/>
      <c r="P34" s="313"/>
    </row>
    <row r="35" spans="1:16" s="312" customFormat="1" x14ac:dyDescent="0.2">
      <c r="B35" s="319" t="s">
        <v>593</v>
      </c>
      <c r="C35" s="202"/>
      <c r="D35" s="202"/>
      <c r="E35" s="316"/>
      <c r="F35" s="202"/>
      <c r="G35" s="202"/>
      <c r="H35" s="202"/>
      <c r="I35" s="202"/>
      <c r="J35" s="313"/>
      <c r="K35" s="202"/>
      <c r="L35" s="202"/>
      <c r="M35" s="202"/>
      <c r="N35" s="202"/>
      <c r="O35" s="313"/>
      <c r="P35" s="313"/>
    </row>
    <row r="36" spans="1:16" s="259" customFormat="1" x14ac:dyDescent="0.2">
      <c r="A36" s="307"/>
      <c r="B36" s="318" t="s">
        <v>592</v>
      </c>
      <c r="C36" s="315"/>
      <c r="D36" s="316"/>
      <c r="E36" s="316"/>
      <c r="F36" s="315"/>
      <c r="G36" s="315"/>
      <c r="H36" s="314"/>
      <c r="I36" s="314"/>
      <c r="J36" s="313"/>
      <c r="K36" s="255"/>
      <c r="L36" s="255"/>
      <c r="M36" s="255"/>
      <c r="N36" s="255"/>
      <c r="O36" s="303"/>
      <c r="P36" s="303"/>
    </row>
    <row r="37" spans="1:16" s="312" customFormat="1" x14ac:dyDescent="0.2">
      <c r="B37" s="317" t="s">
        <v>591</v>
      </c>
      <c r="C37" s="315"/>
      <c r="D37" s="316"/>
      <c r="E37" s="316"/>
      <c r="F37" s="315"/>
      <c r="G37" s="315"/>
      <c r="H37" s="314"/>
      <c r="I37" s="314"/>
      <c r="J37" s="313"/>
      <c r="K37" s="314"/>
      <c r="L37" s="314"/>
      <c r="M37" s="314"/>
      <c r="N37" s="314"/>
      <c r="O37" s="313"/>
      <c r="P37" s="313"/>
    </row>
    <row r="38" spans="1:16" s="259" customFormat="1" x14ac:dyDescent="0.2">
      <c r="A38" s="307"/>
      <c r="B38" s="308"/>
      <c r="C38" s="256"/>
      <c r="D38" s="257"/>
      <c r="E38" s="257"/>
      <c r="F38" s="256"/>
      <c r="G38" s="256"/>
      <c r="H38" s="256"/>
      <c r="I38" s="255"/>
      <c r="J38" s="303"/>
      <c r="K38" s="255"/>
      <c r="L38" s="255"/>
      <c r="M38" s="255"/>
      <c r="N38" s="255"/>
      <c r="O38" s="303"/>
      <c r="P38" s="303"/>
    </row>
    <row r="39" spans="1:16" s="309" customFormat="1" x14ac:dyDescent="0.2">
      <c r="A39" s="311"/>
      <c r="C39" s="262"/>
      <c r="D39" s="263"/>
      <c r="E39" s="263"/>
      <c r="F39" s="262"/>
      <c r="G39" s="261"/>
      <c r="H39" s="261"/>
      <c r="I39" s="261"/>
      <c r="J39" s="262"/>
      <c r="K39" s="261"/>
      <c r="L39" s="261"/>
      <c r="M39" s="261"/>
      <c r="N39" s="261"/>
      <c r="O39" s="310"/>
      <c r="P39" s="310"/>
    </row>
    <row r="40" spans="1:16" s="259" customFormat="1" x14ac:dyDescent="0.2">
      <c r="A40" s="307"/>
      <c r="B40" s="308"/>
      <c r="C40" s="256"/>
      <c r="D40" s="257"/>
      <c r="E40" s="257"/>
      <c r="F40" s="256"/>
      <c r="G40" s="256"/>
      <c r="H40" s="255"/>
      <c r="I40" s="255"/>
      <c r="J40" s="303"/>
      <c r="K40" s="255"/>
      <c r="L40" s="255"/>
      <c r="M40" s="255"/>
      <c r="N40" s="255"/>
      <c r="O40" s="303"/>
      <c r="P40" s="303"/>
    </row>
    <row r="41" spans="1:16" s="259" customFormat="1" x14ac:dyDescent="0.2">
      <c r="A41" s="307"/>
      <c r="B41" s="308"/>
      <c r="C41" s="256"/>
      <c r="D41" s="257"/>
      <c r="E41" s="257"/>
      <c r="F41" s="256"/>
      <c r="G41" s="256"/>
      <c r="H41" s="255"/>
      <c r="I41" s="255"/>
      <c r="J41" s="303"/>
      <c r="K41" s="255"/>
      <c r="L41" s="255"/>
      <c r="M41" s="255"/>
      <c r="N41" s="255"/>
      <c r="O41" s="303"/>
      <c r="P41" s="303"/>
    </row>
    <row r="42" spans="1:16" s="259" customFormat="1" x14ac:dyDescent="0.2">
      <c r="A42" s="307"/>
      <c r="B42" s="308"/>
      <c r="C42" s="256"/>
      <c r="D42" s="257"/>
      <c r="E42" s="257"/>
      <c r="F42" s="256"/>
      <c r="G42" s="256"/>
      <c r="H42" s="255"/>
      <c r="I42" s="255"/>
      <c r="J42" s="303"/>
      <c r="K42" s="255"/>
      <c r="L42" s="255"/>
      <c r="M42" s="255"/>
      <c r="N42" s="255"/>
      <c r="O42" s="303"/>
      <c r="P42" s="303"/>
    </row>
    <row r="43" spans="1:16" s="259" customFormat="1" x14ac:dyDescent="0.2">
      <c r="A43" s="307"/>
      <c r="B43" s="308"/>
      <c r="C43" s="256"/>
      <c r="D43" s="257"/>
      <c r="E43" s="257"/>
      <c r="F43" s="256"/>
      <c r="G43" s="256"/>
      <c r="H43" s="255"/>
      <c r="I43" s="255"/>
      <c r="J43" s="303"/>
      <c r="K43" s="255"/>
      <c r="L43" s="255"/>
      <c r="M43" s="255"/>
      <c r="N43" s="255"/>
      <c r="O43" s="303"/>
      <c r="P43" s="303"/>
    </row>
    <row r="44" spans="1:16" s="259" customFormat="1" x14ac:dyDescent="0.2">
      <c r="A44" s="307"/>
      <c r="B44" s="308"/>
      <c r="C44" s="256"/>
      <c r="D44" s="257"/>
      <c r="E44" s="257"/>
      <c r="F44" s="256"/>
      <c r="G44" s="256"/>
      <c r="H44" s="255"/>
      <c r="I44" s="255"/>
      <c r="J44" s="303"/>
      <c r="K44" s="255"/>
      <c r="L44" s="255"/>
      <c r="M44" s="255"/>
      <c r="N44" s="255"/>
      <c r="O44" s="303"/>
      <c r="P44" s="303"/>
    </row>
    <row r="45" spans="1:16" s="259" customFormat="1" x14ac:dyDescent="0.2">
      <c r="A45" s="307"/>
      <c r="B45" s="308"/>
      <c r="C45" s="256"/>
      <c r="D45" s="257"/>
      <c r="E45" s="257"/>
      <c r="F45" s="256"/>
      <c r="G45" s="256"/>
      <c r="H45" s="255"/>
      <c r="I45" s="255"/>
      <c r="J45" s="303"/>
      <c r="K45" s="255"/>
      <c r="L45" s="255"/>
      <c r="M45" s="255"/>
      <c r="N45" s="255"/>
      <c r="O45" s="303"/>
      <c r="P45" s="303"/>
    </row>
    <row r="46" spans="1:16" s="259" customFormat="1" x14ac:dyDescent="0.2">
      <c r="A46" s="307"/>
      <c r="B46" s="308"/>
      <c r="C46" s="256"/>
      <c r="D46" s="257"/>
      <c r="E46" s="257"/>
      <c r="F46" s="256"/>
      <c r="G46" s="256"/>
      <c r="H46" s="255"/>
      <c r="I46" s="255"/>
      <c r="J46" s="303"/>
      <c r="K46" s="255"/>
      <c r="L46" s="255"/>
      <c r="M46" s="255"/>
      <c r="N46" s="255"/>
      <c r="O46" s="303"/>
      <c r="P46" s="303"/>
    </row>
    <row r="47" spans="1:16" s="259" customFormat="1" x14ac:dyDescent="0.2">
      <c r="A47" s="307"/>
      <c r="B47" s="308"/>
      <c r="C47" s="256"/>
      <c r="D47" s="257"/>
      <c r="E47" s="257"/>
      <c r="F47" s="256"/>
      <c r="G47" s="256"/>
      <c r="H47" s="255"/>
      <c r="I47" s="255"/>
      <c r="J47" s="303"/>
      <c r="K47" s="255"/>
      <c r="L47" s="255"/>
      <c r="M47" s="255"/>
      <c r="N47" s="255"/>
      <c r="O47" s="303"/>
      <c r="P47" s="303"/>
    </row>
    <row r="48" spans="1:16" s="259" customFormat="1" x14ac:dyDescent="0.2">
      <c r="A48" s="307"/>
      <c r="B48" s="308"/>
      <c r="C48" s="256"/>
      <c r="D48" s="257"/>
      <c r="E48" s="257"/>
      <c r="F48" s="256"/>
      <c r="G48" s="256"/>
      <c r="H48" s="255"/>
      <c r="I48" s="255"/>
      <c r="J48" s="303"/>
      <c r="K48" s="255"/>
      <c r="L48" s="255"/>
      <c r="M48" s="255"/>
      <c r="N48" s="255"/>
      <c r="O48" s="303"/>
      <c r="P48" s="303"/>
    </row>
    <row r="49" spans="1:16" s="259" customFormat="1" x14ac:dyDescent="0.2">
      <c r="A49" s="307"/>
      <c r="B49" s="308"/>
      <c r="C49" s="256"/>
      <c r="D49" s="257"/>
      <c r="E49" s="257"/>
      <c r="F49" s="256"/>
      <c r="G49" s="256"/>
      <c r="H49" s="255"/>
      <c r="I49" s="255"/>
      <c r="J49" s="303"/>
      <c r="K49" s="255"/>
      <c r="L49" s="255"/>
      <c r="M49" s="255"/>
      <c r="N49" s="255"/>
      <c r="O49" s="303"/>
      <c r="P49" s="303"/>
    </row>
    <row r="50" spans="1:16" s="259" customFormat="1" x14ac:dyDescent="0.2">
      <c r="A50" s="307"/>
      <c r="B50" s="308"/>
      <c r="C50" s="256"/>
      <c r="D50" s="257"/>
      <c r="E50" s="257"/>
      <c r="F50" s="256"/>
      <c r="G50" s="256"/>
      <c r="H50" s="255"/>
      <c r="I50" s="255"/>
      <c r="J50" s="303"/>
      <c r="K50" s="255"/>
      <c r="L50" s="255"/>
      <c r="M50" s="255"/>
      <c r="N50" s="255"/>
      <c r="O50" s="303"/>
      <c r="P50" s="303"/>
    </row>
    <row r="51" spans="1:16" s="259" customFormat="1" x14ac:dyDescent="0.2">
      <c r="A51" s="307"/>
      <c r="B51" s="307"/>
      <c r="C51" s="256"/>
      <c r="D51" s="306"/>
      <c r="E51" s="306"/>
      <c r="F51" s="305"/>
      <c r="G51" s="305"/>
      <c r="H51" s="304"/>
      <c r="I51" s="304"/>
      <c r="J51" s="303"/>
      <c r="K51" s="304"/>
      <c r="L51" s="304"/>
      <c r="M51" s="304"/>
      <c r="N51" s="304"/>
      <c r="O51" s="303"/>
      <c r="P51" s="303"/>
    </row>
    <row r="52" spans="1:16" s="259" customFormat="1" x14ac:dyDescent="0.2">
      <c r="A52" s="307"/>
      <c r="B52" s="307"/>
      <c r="C52" s="256"/>
      <c r="D52" s="306"/>
      <c r="E52" s="306"/>
      <c r="F52" s="305"/>
      <c r="G52" s="305"/>
      <c r="H52" s="304"/>
      <c r="I52" s="304"/>
      <c r="J52" s="303"/>
      <c r="K52" s="304"/>
      <c r="L52" s="304"/>
      <c r="M52" s="304"/>
      <c r="N52" s="304"/>
      <c r="O52" s="303"/>
      <c r="P52" s="303"/>
    </row>
    <row r="53" spans="1:16" s="259" customFormat="1" x14ac:dyDescent="0.2">
      <c r="A53" s="307"/>
      <c r="B53" s="307"/>
      <c r="C53" s="256"/>
      <c r="D53" s="306"/>
      <c r="E53" s="306"/>
      <c r="F53" s="305"/>
      <c r="G53" s="305"/>
      <c r="H53" s="304"/>
      <c r="I53" s="304"/>
      <c r="J53" s="303"/>
      <c r="K53" s="304"/>
      <c r="L53" s="304"/>
      <c r="M53" s="304"/>
      <c r="N53" s="304"/>
      <c r="O53" s="303"/>
      <c r="P53" s="303"/>
    </row>
    <row r="54" spans="1:16" s="259" customFormat="1" x14ac:dyDescent="0.2">
      <c r="A54" s="307"/>
      <c r="B54" s="307"/>
      <c r="C54" s="256"/>
      <c r="D54" s="306"/>
      <c r="E54" s="306"/>
      <c r="F54" s="305"/>
      <c r="G54" s="305"/>
      <c r="H54" s="304"/>
      <c r="I54" s="304"/>
      <c r="J54" s="303"/>
      <c r="K54" s="304"/>
      <c r="L54" s="304"/>
      <c r="M54" s="304"/>
      <c r="N54" s="304"/>
      <c r="O54" s="303"/>
      <c r="P54" s="303"/>
    </row>
    <row r="55" spans="1:16" s="259" customFormat="1" x14ac:dyDescent="0.2">
      <c r="A55" s="307"/>
      <c r="B55" s="307"/>
      <c r="C55" s="256"/>
      <c r="D55" s="306"/>
      <c r="E55" s="306"/>
      <c r="F55" s="305"/>
      <c r="G55" s="305"/>
      <c r="H55" s="304"/>
      <c r="I55" s="304"/>
      <c r="J55" s="303"/>
      <c r="K55" s="304"/>
      <c r="L55" s="304"/>
      <c r="M55" s="304"/>
      <c r="N55" s="304"/>
      <c r="O55" s="303"/>
      <c r="P55" s="303"/>
    </row>
    <row r="56" spans="1:16" s="259" customFormat="1" x14ac:dyDescent="0.2">
      <c r="A56" s="307"/>
      <c r="B56" s="307"/>
      <c r="C56" s="256"/>
      <c r="D56" s="306"/>
      <c r="E56" s="306"/>
      <c r="F56" s="305"/>
      <c r="G56" s="305"/>
      <c r="H56" s="304"/>
      <c r="I56" s="304"/>
      <c r="J56" s="303"/>
      <c r="K56" s="304"/>
      <c r="L56" s="304"/>
      <c r="M56" s="304"/>
      <c r="N56" s="304"/>
      <c r="O56" s="303"/>
      <c r="P56" s="303"/>
    </row>
    <row r="57" spans="1:16" s="259" customFormat="1" x14ac:dyDescent="0.2">
      <c r="A57" s="307"/>
      <c r="B57" s="307"/>
      <c r="C57" s="256"/>
      <c r="D57" s="306"/>
      <c r="E57" s="306"/>
      <c r="F57" s="305"/>
      <c r="G57" s="305"/>
      <c r="H57" s="304"/>
      <c r="I57" s="304"/>
      <c r="J57" s="303"/>
      <c r="K57" s="304"/>
      <c r="L57" s="304"/>
      <c r="M57" s="304"/>
      <c r="N57" s="304"/>
      <c r="O57" s="303"/>
      <c r="P57" s="303"/>
    </row>
    <row r="58" spans="1:16" x14ac:dyDescent="0.2">
      <c r="F58" s="302"/>
      <c r="G58" s="302"/>
      <c r="H58" s="301"/>
      <c r="I58" s="301"/>
      <c r="K58" s="301"/>
      <c r="L58" s="301"/>
      <c r="M58" s="301"/>
      <c r="N58" s="301"/>
    </row>
    <row r="59" spans="1:16" x14ac:dyDescent="0.2">
      <c r="F59" s="302"/>
      <c r="G59" s="302"/>
      <c r="H59" s="301"/>
      <c r="I59" s="301"/>
      <c r="K59" s="301"/>
      <c r="L59" s="301"/>
      <c r="M59" s="301"/>
      <c r="N59" s="301"/>
    </row>
    <row r="60" spans="1:16" x14ac:dyDescent="0.2">
      <c r="F60" s="302"/>
      <c r="G60" s="302"/>
      <c r="H60" s="301"/>
      <c r="I60" s="301"/>
      <c r="K60" s="301"/>
      <c r="L60" s="301"/>
      <c r="M60" s="301"/>
      <c r="N60" s="301"/>
    </row>
    <row r="61" spans="1:16" x14ac:dyDescent="0.2">
      <c r="F61" s="302"/>
      <c r="G61" s="302"/>
      <c r="H61" s="301"/>
      <c r="I61" s="301"/>
      <c r="K61" s="301"/>
      <c r="L61" s="301"/>
      <c r="M61" s="301"/>
      <c r="N61" s="301"/>
    </row>
    <row r="62" spans="1:16" x14ac:dyDescent="0.2">
      <c r="F62" s="302"/>
      <c r="G62" s="302"/>
      <c r="H62" s="301"/>
      <c r="I62" s="301"/>
      <c r="K62" s="301"/>
      <c r="L62" s="301"/>
      <c r="M62" s="301"/>
      <c r="N62" s="301"/>
    </row>
    <row r="63" spans="1:16" x14ac:dyDescent="0.2">
      <c r="F63" s="302"/>
      <c r="G63" s="302"/>
      <c r="H63" s="301"/>
      <c r="I63" s="301"/>
      <c r="K63" s="301"/>
      <c r="L63" s="301"/>
      <c r="M63" s="301"/>
      <c r="N63" s="301"/>
    </row>
    <row r="64" spans="1:16" x14ac:dyDescent="0.2">
      <c r="F64" s="302"/>
      <c r="G64" s="302"/>
      <c r="H64" s="301"/>
      <c r="I64" s="301"/>
      <c r="K64" s="301"/>
      <c r="L64" s="301"/>
      <c r="M64" s="301"/>
      <c r="N64" s="301"/>
    </row>
    <row r="65" spans="1:14" x14ac:dyDescent="0.2">
      <c r="F65" s="302"/>
      <c r="G65" s="302"/>
      <c r="H65" s="301"/>
      <c r="I65" s="301"/>
      <c r="K65" s="301"/>
      <c r="L65" s="301"/>
      <c r="M65" s="301"/>
      <c r="N65" s="301"/>
    </row>
    <row r="66" spans="1:14" x14ac:dyDescent="0.2">
      <c r="F66" s="302"/>
      <c r="G66" s="302"/>
      <c r="H66" s="301"/>
      <c r="I66" s="301"/>
      <c r="K66" s="301"/>
      <c r="L66" s="301"/>
      <c r="M66" s="301"/>
      <c r="N66" s="301"/>
    </row>
    <row r="67" spans="1:14" x14ac:dyDescent="0.2">
      <c r="F67" s="302"/>
      <c r="G67" s="302"/>
      <c r="H67" s="301"/>
      <c r="I67" s="301"/>
      <c r="K67" s="301"/>
      <c r="L67" s="301"/>
      <c r="M67" s="301"/>
      <c r="N67" s="301"/>
    </row>
    <row r="68" spans="1:14" x14ac:dyDescent="0.2">
      <c r="F68" s="302"/>
      <c r="G68" s="302"/>
      <c r="H68" s="301"/>
      <c r="I68" s="301"/>
      <c r="K68" s="301"/>
      <c r="L68" s="301"/>
      <c r="M68" s="301"/>
      <c r="N68" s="301"/>
    </row>
    <row r="69" spans="1:14" x14ac:dyDescent="0.2">
      <c r="F69" s="302"/>
      <c r="G69" s="302"/>
      <c r="H69" s="301"/>
      <c r="I69" s="301"/>
      <c r="K69" s="301"/>
      <c r="L69" s="301"/>
      <c r="M69" s="301"/>
      <c r="N69" s="301"/>
    </row>
    <row r="70" spans="1:14" x14ac:dyDescent="0.2">
      <c r="F70" s="302"/>
      <c r="G70" s="302"/>
      <c r="H70" s="301"/>
      <c r="I70" s="301"/>
      <c r="K70" s="301"/>
      <c r="L70" s="301"/>
      <c r="M70" s="301"/>
      <c r="N70" s="301"/>
    </row>
    <row r="71" spans="1:14" x14ac:dyDescent="0.2">
      <c r="F71" s="302"/>
      <c r="G71" s="302"/>
      <c r="H71" s="301"/>
      <c r="I71" s="301"/>
      <c r="K71" s="301"/>
      <c r="L71" s="301"/>
      <c r="M71" s="301"/>
      <c r="N71" s="301"/>
    </row>
    <row r="72" spans="1:14" x14ac:dyDescent="0.2">
      <c r="A72" s="296"/>
      <c r="B72" s="296"/>
      <c r="C72" s="296"/>
      <c r="D72" s="296"/>
      <c r="E72" s="297"/>
      <c r="F72" s="302"/>
      <c r="G72" s="302"/>
      <c r="H72" s="301"/>
      <c r="I72" s="301"/>
      <c r="K72" s="301"/>
      <c r="L72" s="301"/>
      <c r="M72" s="301"/>
      <c r="N72" s="301"/>
    </row>
    <row r="73" spans="1:14" x14ac:dyDescent="0.2">
      <c r="A73" s="296"/>
      <c r="B73" s="296"/>
      <c r="C73" s="296"/>
      <c r="D73" s="296"/>
      <c r="E73" s="297"/>
      <c r="F73" s="302"/>
      <c r="G73" s="302"/>
      <c r="H73" s="301"/>
      <c r="I73" s="301"/>
      <c r="K73" s="301"/>
      <c r="L73" s="301"/>
      <c r="M73" s="301"/>
      <c r="N73" s="301"/>
    </row>
    <row r="74" spans="1:14" x14ac:dyDescent="0.2">
      <c r="A74" s="296"/>
      <c r="B74" s="296"/>
      <c r="C74" s="296"/>
      <c r="D74" s="296"/>
      <c r="E74" s="297"/>
      <c r="F74" s="302"/>
      <c r="G74" s="302"/>
      <c r="H74" s="301"/>
      <c r="I74" s="301"/>
      <c r="K74" s="301"/>
      <c r="L74" s="301"/>
      <c r="M74" s="301"/>
      <c r="N74" s="301"/>
    </row>
    <row r="75" spans="1:14" x14ac:dyDescent="0.2">
      <c r="A75" s="296"/>
      <c r="B75" s="296"/>
      <c r="C75" s="296"/>
      <c r="D75" s="296"/>
      <c r="E75" s="297"/>
      <c r="F75" s="302"/>
      <c r="G75" s="302"/>
      <c r="H75" s="301"/>
      <c r="I75" s="301"/>
      <c r="K75" s="301"/>
      <c r="L75" s="301"/>
      <c r="M75" s="301"/>
      <c r="N75" s="301"/>
    </row>
    <row r="76" spans="1:14" x14ac:dyDescent="0.2">
      <c r="A76" s="296"/>
      <c r="B76" s="296"/>
      <c r="C76" s="296"/>
      <c r="D76" s="296"/>
      <c r="E76" s="297"/>
      <c r="F76" s="302"/>
      <c r="G76" s="302"/>
      <c r="H76" s="301"/>
      <c r="I76" s="301"/>
      <c r="K76" s="301"/>
      <c r="L76" s="301"/>
      <c r="M76" s="301"/>
      <c r="N76" s="301"/>
    </row>
    <row r="77" spans="1:14" x14ac:dyDescent="0.2">
      <c r="A77" s="296"/>
      <c r="B77" s="296"/>
      <c r="C77" s="296"/>
      <c r="D77" s="296"/>
      <c r="E77" s="297"/>
      <c r="F77" s="302"/>
      <c r="G77" s="302"/>
      <c r="H77" s="301"/>
      <c r="I77" s="301"/>
      <c r="K77" s="301"/>
      <c r="L77" s="301"/>
      <c r="M77" s="301"/>
      <c r="N77" s="301"/>
    </row>
    <row r="78" spans="1:14" x14ac:dyDescent="0.2">
      <c r="A78" s="296"/>
      <c r="B78" s="296"/>
      <c r="C78" s="296"/>
      <c r="D78" s="296"/>
      <c r="E78" s="297"/>
      <c r="F78" s="302"/>
      <c r="G78" s="302"/>
      <c r="H78" s="301"/>
      <c r="I78" s="301"/>
      <c r="K78" s="301"/>
      <c r="L78" s="301"/>
      <c r="M78" s="301"/>
      <c r="N78" s="301"/>
    </row>
    <row r="79" spans="1:14" x14ac:dyDescent="0.2">
      <c r="A79" s="296"/>
      <c r="B79" s="296"/>
      <c r="C79" s="296"/>
      <c r="D79" s="296"/>
      <c r="E79" s="297"/>
      <c r="F79" s="302"/>
      <c r="G79" s="302"/>
      <c r="H79" s="301"/>
      <c r="I79" s="301"/>
      <c r="K79" s="301"/>
      <c r="L79" s="301"/>
      <c r="M79" s="301"/>
      <c r="N79" s="301"/>
    </row>
    <row r="80" spans="1:14" x14ac:dyDescent="0.2">
      <c r="A80" s="296"/>
      <c r="B80" s="296"/>
      <c r="C80" s="296"/>
      <c r="D80" s="296"/>
      <c r="E80" s="297"/>
      <c r="F80" s="302"/>
      <c r="G80" s="302"/>
      <c r="H80" s="301"/>
      <c r="I80" s="301"/>
      <c r="K80" s="301"/>
      <c r="L80" s="301"/>
      <c r="M80" s="301"/>
      <c r="N80" s="301"/>
    </row>
    <row r="81" spans="1:14" x14ac:dyDescent="0.2">
      <c r="A81" s="296"/>
      <c r="B81" s="296"/>
      <c r="C81" s="296"/>
      <c r="D81" s="296"/>
      <c r="E81" s="297"/>
      <c r="F81" s="302"/>
      <c r="G81" s="302"/>
      <c r="H81" s="301"/>
      <c r="I81" s="301"/>
      <c r="K81" s="301"/>
      <c r="L81" s="301"/>
      <c r="M81" s="301"/>
      <c r="N81" s="301"/>
    </row>
    <row r="82" spans="1:14" x14ac:dyDescent="0.2">
      <c r="A82" s="296"/>
      <c r="B82" s="296"/>
      <c r="C82" s="296"/>
      <c r="D82" s="296"/>
      <c r="E82" s="297"/>
      <c r="F82" s="302"/>
      <c r="G82" s="302"/>
      <c r="H82" s="301"/>
      <c r="I82" s="301"/>
      <c r="K82" s="301"/>
      <c r="L82" s="301"/>
      <c r="M82" s="301"/>
      <c r="N82" s="301"/>
    </row>
    <row r="83" spans="1:14" x14ac:dyDescent="0.2">
      <c r="A83" s="296"/>
      <c r="B83" s="296"/>
      <c r="C83" s="296"/>
      <c r="D83" s="296"/>
      <c r="E83" s="297"/>
      <c r="F83" s="302"/>
      <c r="G83" s="302"/>
      <c r="H83" s="301"/>
      <c r="I83" s="301"/>
      <c r="K83" s="301"/>
      <c r="L83" s="301"/>
      <c r="M83" s="301"/>
      <c r="N83" s="301"/>
    </row>
    <row r="84" spans="1:14" x14ac:dyDescent="0.2">
      <c r="A84" s="296"/>
      <c r="B84" s="296"/>
      <c r="C84" s="296"/>
      <c r="D84" s="296"/>
      <c r="E84" s="297"/>
      <c r="F84" s="302"/>
      <c r="G84" s="302"/>
      <c r="H84" s="301"/>
      <c r="I84" s="301"/>
      <c r="K84" s="301"/>
      <c r="L84" s="301"/>
      <c r="M84" s="301"/>
      <c r="N84" s="301"/>
    </row>
    <row r="85" spans="1:14" x14ac:dyDescent="0.2">
      <c r="A85" s="296"/>
      <c r="B85" s="296"/>
      <c r="C85" s="296"/>
      <c r="D85" s="296"/>
      <c r="E85" s="297"/>
      <c r="F85" s="302"/>
      <c r="G85" s="302"/>
      <c r="H85" s="301"/>
      <c r="I85" s="301"/>
      <c r="K85" s="301"/>
      <c r="L85" s="301"/>
      <c r="M85" s="301"/>
      <c r="N85" s="301"/>
    </row>
    <row r="86" spans="1:14" x14ac:dyDescent="0.2">
      <c r="A86" s="296"/>
      <c r="B86" s="296"/>
      <c r="C86" s="296"/>
      <c r="D86" s="296"/>
      <c r="E86" s="297"/>
      <c r="F86" s="302"/>
      <c r="G86" s="302"/>
      <c r="H86" s="301"/>
      <c r="I86" s="301"/>
      <c r="K86" s="301"/>
      <c r="L86" s="301"/>
      <c r="M86" s="301"/>
      <c r="N86" s="301"/>
    </row>
    <row r="87" spans="1:14" x14ac:dyDescent="0.2">
      <c r="A87" s="296"/>
      <c r="B87" s="296"/>
      <c r="C87" s="296"/>
      <c r="D87" s="296"/>
      <c r="E87" s="297"/>
      <c r="F87" s="302"/>
      <c r="G87" s="302"/>
      <c r="H87" s="301"/>
      <c r="I87" s="301"/>
      <c r="K87" s="301"/>
      <c r="L87" s="301"/>
      <c r="M87" s="301"/>
      <c r="N87" s="301"/>
    </row>
    <row r="88" spans="1:14" x14ac:dyDescent="0.2">
      <c r="A88" s="296"/>
      <c r="B88" s="296"/>
      <c r="C88" s="296"/>
      <c r="D88" s="296"/>
      <c r="E88" s="297"/>
      <c r="F88" s="302"/>
      <c r="G88" s="302"/>
      <c r="H88" s="301"/>
      <c r="I88" s="301"/>
      <c r="K88" s="301"/>
      <c r="L88" s="301"/>
      <c r="M88" s="301"/>
      <c r="N88" s="301"/>
    </row>
    <row r="89" spans="1:14" x14ac:dyDescent="0.2">
      <c r="A89" s="296"/>
      <c r="B89" s="296"/>
      <c r="C89" s="296"/>
      <c r="D89" s="296"/>
      <c r="E89" s="297"/>
      <c r="F89" s="302"/>
      <c r="G89" s="302"/>
      <c r="H89" s="301"/>
      <c r="I89" s="301"/>
      <c r="K89" s="301"/>
      <c r="L89" s="301"/>
      <c r="M89" s="301"/>
      <c r="N89" s="301"/>
    </row>
    <row r="90" spans="1:14" x14ac:dyDescent="0.2">
      <c r="A90" s="296"/>
      <c r="B90" s="296"/>
      <c r="C90" s="296"/>
      <c r="D90" s="296"/>
      <c r="E90" s="297"/>
      <c r="F90" s="302"/>
      <c r="G90" s="302"/>
      <c r="H90" s="301"/>
      <c r="I90" s="301"/>
      <c r="K90" s="301"/>
      <c r="L90" s="301"/>
      <c r="M90" s="301"/>
      <c r="N90" s="301"/>
    </row>
    <row r="91" spans="1:14" x14ac:dyDescent="0.2">
      <c r="A91" s="296"/>
      <c r="B91" s="296"/>
      <c r="C91" s="296"/>
      <c r="D91" s="296"/>
      <c r="E91" s="297"/>
      <c r="F91" s="302"/>
      <c r="G91" s="302"/>
      <c r="H91" s="301"/>
      <c r="I91" s="301"/>
      <c r="K91" s="301"/>
      <c r="L91" s="301"/>
      <c r="M91" s="301"/>
      <c r="N91" s="301"/>
    </row>
    <row r="92" spans="1:14" x14ac:dyDescent="0.2">
      <c r="A92" s="296"/>
      <c r="B92" s="296"/>
      <c r="C92" s="296"/>
      <c r="D92" s="296"/>
      <c r="E92" s="297"/>
      <c r="F92" s="302"/>
      <c r="G92" s="302"/>
      <c r="H92" s="301"/>
      <c r="I92" s="301"/>
      <c r="K92" s="301"/>
      <c r="L92" s="301"/>
      <c r="M92" s="301"/>
      <c r="N92" s="301"/>
    </row>
    <row r="93" spans="1:14" x14ac:dyDescent="0.2">
      <c r="A93" s="296"/>
      <c r="B93" s="296"/>
      <c r="C93" s="296"/>
      <c r="D93" s="296"/>
      <c r="E93" s="297"/>
      <c r="F93" s="302"/>
      <c r="G93" s="302"/>
      <c r="H93" s="301"/>
      <c r="I93" s="301"/>
      <c r="K93" s="301"/>
      <c r="L93" s="301"/>
      <c r="M93" s="301"/>
      <c r="N93" s="301"/>
    </row>
    <row r="94" spans="1:14" x14ac:dyDescent="0.2">
      <c r="A94" s="296"/>
      <c r="B94" s="296"/>
      <c r="C94" s="296"/>
      <c r="D94" s="296"/>
      <c r="E94" s="297"/>
      <c r="F94" s="302"/>
      <c r="G94" s="302"/>
      <c r="H94" s="301"/>
      <c r="I94" s="301"/>
      <c r="K94" s="301"/>
      <c r="L94" s="301"/>
      <c r="M94" s="301"/>
      <c r="N94" s="301"/>
    </row>
    <row r="95" spans="1:14" x14ac:dyDescent="0.2">
      <c r="A95" s="296"/>
      <c r="B95" s="296"/>
      <c r="C95" s="296"/>
      <c r="D95" s="296"/>
      <c r="E95" s="297"/>
      <c r="F95" s="302"/>
      <c r="G95" s="302"/>
      <c r="H95" s="301"/>
      <c r="I95" s="301"/>
      <c r="K95" s="301"/>
      <c r="L95" s="301"/>
      <c r="M95" s="301"/>
      <c r="N95" s="301"/>
    </row>
    <row r="96" spans="1:14" x14ac:dyDescent="0.2">
      <c r="A96" s="296"/>
      <c r="B96" s="296"/>
      <c r="C96" s="296"/>
      <c r="D96" s="296"/>
      <c r="E96" s="297"/>
      <c r="F96" s="302"/>
      <c r="G96" s="302"/>
      <c r="H96" s="301"/>
      <c r="I96" s="301"/>
      <c r="K96" s="301"/>
      <c r="L96" s="301"/>
      <c r="M96" s="301"/>
      <c r="N96" s="301"/>
    </row>
    <row r="97" spans="1:14" x14ac:dyDescent="0.2">
      <c r="A97" s="296"/>
      <c r="B97" s="296"/>
      <c r="C97" s="296"/>
      <c r="D97" s="296"/>
      <c r="E97" s="297"/>
      <c r="F97" s="302"/>
      <c r="G97" s="302"/>
      <c r="H97" s="301"/>
      <c r="I97" s="301"/>
      <c r="K97" s="301"/>
      <c r="L97" s="301"/>
      <c r="M97" s="301"/>
      <c r="N97" s="301"/>
    </row>
    <row r="98" spans="1:14" x14ac:dyDescent="0.2">
      <c r="A98" s="296"/>
      <c r="B98" s="296"/>
      <c r="C98" s="296"/>
      <c r="D98" s="296"/>
      <c r="E98" s="297"/>
      <c r="F98" s="302"/>
      <c r="G98" s="302"/>
      <c r="H98" s="301"/>
      <c r="I98" s="301"/>
      <c r="K98" s="301"/>
      <c r="L98" s="301"/>
      <c r="M98" s="301"/>
      <c r="N98" s="301"/>
    </row>
    <row r="99" spans="1:14" x14ac:dyDescent="0.2">
      <c r="A99" s="296"/>
      <c r="B99" s="296"/>
      <c r="C99" s="296"/>
      <c r="D99" s="296"/>
      <c r="E99" s="297"/>
      <c r="F99" s="302"/>
      <c r="G99" s="302"/>
      <c r="H99" s="301"/>
      <c r="I99" s="301"/>
      <c r="K99" s="301"/>
      <c r="L99" s="301"/>
      <c r="M99" s="301"/>
      <c r="N99" s="301"/>
    </row>
    <row r="100" spans="1:14" x14ac:dyDescent="0.2">
      <c r="A100" s="296"/>
      <c r="B100" s="296"/>
      <c r="C100" s="296"/>
      <c r="D100" s="296"/>
      <c r="E100" s="297"/>
      <c r="F100" s="302"/>
      <c r="G100" s="302"/>
      <c r="H100" s="301"/>
      <c r="I100" s="301"/>
      <c r="K100" s="301"/>
      <c r="L100" s="301"/>
      <c r="M100" s="301"/>
      <c r="N100" s="301"/>
    </row>
    <row r="101" spans="1:14" x14ac:dyDescent="0.2">
      <c r="A101" s="296"/>
      <c r="B101" s="296"/>
      <c r="C101" s="296"/>
      <c r="D101" s="296"/>
      <c r="E101" s="297"/>
      <c r="F101" s="302"/>
      <c r="G101" s="302"/>
      <c r="H101" s="301"/>
      <c r="I101" s="301"/>
      <c r="K101" s="301"/>
      <c r="L101" s="301"/>
      <c r="M101" s="301"/>
      <c r="N101" s="301"/>
    </row>
    <row r="102" spans="1:14" x14ac:dyDescent="0.2">
      <c r="A102" s="296"/>
      <c r="B102" s="296"/>
      <c r="C102" s="296"/>
      <c r="D102" s="296"/>
      <c r="E102" s="297"/>
      <c r="F102" s="302"/>
      <c r="G102" s="302"/>
      <c r="H102" s="301"/>
      <c r="I102" s="301"/>
      <c r="K102" s="301"/>
      <c r="L102" s="301"/>
      <c r="M102" s="301"/>
      <c r="N102" s="301"/>
    </row>
    <row r="103" spans="1:14" x14ac:dyDescent="0.2">
      <c r="A103" s="296"/>
      <c r="B103" s="296"/>
      <c r="C103" s="296"/>
      <c r="D103" s="296"/>
      <c r="E103" s="297"/>
      <c r="F103" s="302"/>
      <c r="G103" s="302"/>
      <c r="H103" s="301"/>
      <c r="I103" s="301"/>
      <c r="K103" s="301"/>
      <c r="L103" s="301"/>
      <c r="M103" s="301"/>
      <c r="N103" s="301"/>
    </row>
    <row r="104" spans="1:14" x14ac:dyDescent="0.2">
      <c r="A104" s="296"/>
      <c r="B104" s="296"/>
      <c r="C104" s="296"/>
      <c r="D104" s="296"/>
      <c r="E104" s="297"/>
      <c r="F104" s="302"/>
      <c r="G104" s="302"/>
      <c r="H104" s="301"/>
      <c r="I104" s="301"/>
      <c r="K104" s="301"/>
      <c r="L104" s="301"/>
      <c r="M104" s="301"/>
      <c r="N104" s="301"/>
    </row>
    <row r="105" spans="1:14" x14ac:dyDescent="0.2">
      <c r="A105" s="296"/>
      <c r="B105" s="296"/>
      <c r="C105" s="296"/>
      <c r="D105" s="296"/>
      <c r="E105" s="297"/>
      <c r="F105" s="302"/>
      <c r="G105" s="302"/>
      <c r="H105" s="301"/>
      <c r="I105" s="301"/>
      <c r="K105" s="301"/>
      <c r="L105" s="301"/>
      <c r="M105" s="301"/>
      <c r="N105" s="301"/>
    </row>
    <row r="106" spans="1:14" x14ac:dyDescent="0.2">
      <c r="A106" s="296"/>
      <c r="B106" s="296"/>
      <c r="C106" s="296"/>
      <c r="D106" s="296"/>
      <c r="E106" s="297"/>
      <c r="F106" s="302"/>
      <c r="G106" s="302"/>
      <c r="H106" s="301"/>
      <c r="I106" s="301"/>
      <c r="K106" s="301"/>
      <c r="L106" s="301"/>
      <c r="M106" s="301"/>
      <c r="N106" s="301"/>
    </row>
    <row r="107" spans="1:14" x14ac:dyDescent="0.2">
      <c r="A107" s="296"/>
      <c r="B107" s="296"/>
      <c r="C107" s="296"/>
      <c r="D107" s="296"/>
      <c r="E107" s="297"/>
      <c r="F107" s="302"/>
      <c r="G107" s="302"/>
      <c r="H107" s="301"/>
      <c r="I107" s="301"/>
      <c r="K107" s="301"/>
      <c r="L107" s="301"/>
      <c r="M107" s="301"/>
      <c r="N107" s="301"/>
    </row>
    <row r="108" spans="1:14" x14ac:dyDescent="0.2">
      <c r="A108" s="296"/>
      <c r="B108" s="296"/>
      <c r="C108" s="296"/>
      <c r="D108" s="296"/>
      <c r="E108" s="297"/>
      <c r="F108" s="302"/>
      <c r="G108" s="302"/>
      <c r="H108" s="301"/>
      <c r="I108" s="301"/>
      <c r="K108" s="301"/>
      <c r="L108" s="301"/>
      <c r="M108" s="301"/>
      <c r="N108" s="301"/>
    </row>
    <row r="109" spans="1:14" x14ac:dyDescent="0.2">
      <c r="A109" s="296"/>
      <c r="B109" s="296"/>
      <c r="C109" s="296"/>
      <c r="D109" s="296"/>
      <c r="E109" s="297"/>
      <c r="F109" s="302"/>
      <c r="G109" s="302"/>
      <c r="H109" s="301"/>
      <c r="I109" s="301"/>
      <c r="K109" s="301"/>
      <c r="L109" s="301"/>
      <c r="M109" s="301"/>
      <c r="N109" s="301"/>
    </row>
    <row r="110" spans="1:14" x14ac:dyDescent="0.2">
      <c r="A110" s="296"/>
      <c r="B110" s="296"/>
      <c r="C110" s="296"/>
      <c r="D110" s="296"/>
      <c r="E110" s="297"/>
      <c r="F110" s="302"/>
      <c r="G110" s="302"/>
      <c r="H110" s="301"/>
      <c r="I110" s="301"/>
      <c r="K110" s="301"/>
      <c r="L110" s="301"/>
      <c r="M110" s="301"/>
      <c r="N110" s="301"/>
    </row>
    <row r="111" spans="1:14" x14ac:dyDescent="0.2">
      <c r="A111" s="296"/>
      <c r="B111" s="296"/>
      <c r="C111" s="296"/>
      <c r="D111" s="296"/>
      <c r="E111" s="297"/>
      <c r="F111" s="302"/>
      <c r="G111" s="302"/>
      <c r="H111" s="301"/>
      <c r="I111" s="301"/>
      <c r="K111" s="301"/>
      <c r="L111" s="301"/>
      <c r="M111" s="301"/>
      <c r="N111" s="301"/>
    </row>
    <row r="112" spans="1:14" x14ac:dyDescent="0.2">
      <c r="A112" s="296"/>
      <c r="B112" s="296"/>
      <c r="C112" s="296"/>
      <c r="D112" s="296"/>
      <c r="E112" s="297"/>
      <c r="F112" s="302"/>
      <c r="G112" s="302"/>
      <c r="H112" s="301"/>
      <c r="I112" s="301"/>
      <c r="K112" s="301"/>
      <c r="L112" s="301"/>
      <c r="M112" s="301"/>
      <c r="N112" s="301"/>
    </row>
    <row r="113" spans="1:14" x14ac:dyDescent="0.2">
      <c r="A113" s="296"/>
      <c r="B113" s="296"/>
      <c r="C113" s="296"/>
      <c r="D113" s="296"/>
      <c r="E113" s="297"/>
      <c r="F113" s="302"/>
      <c r="G113" s="302"/>
      <c r="H113" s="301"/>
      <c r="I113" s="301"/>
      <c r="K113" s="301"/>
      <c r="L113" s="301"/>
      <c r="M113" s="301"/>
      <c r="N113" s="301"/>
    </row>
    <row r="114" spans="1:14" x14ac:dyDescent="0.2">
      <c r="A114" s="296"/>
      <c r="B114" s="296"/>
      <c r="C114" s="296"/>
      <c r="D114" s="296"/>
      <c r="E114" s="297"/>
      <c r="F114" s="302"/>
      <c r="G114" s="302"/>
      <c r="H114" s="301"/>
      <c r="I114" s="301"/>
      <c r="K114" s="301"/>
      <c r="L114" s="301"/>
      <c r="M114" s="301"/>
      <c r="N114" s="301"/>
    </row>
    <row r="115" spans="1:14" x14ac:dyDescent="0.2">
      <c r="A115" s="296"/>
      <c r="B115" s="296"/>
      <c r="C115" s="296"/>
      <c r="D115" s="296"/>
      <c r="E115" s="297"/>
      <c r="F115" s="302"/>
      <c r="G115" s="302"/>
      <c r="H115" s="301"/>
      <c r="I115" s="301"/>
      <c r="K115" s="301"/>
      <c r="L115" s="301"/>
      <c r="M115" s="301"/>
      <c r="N115" s="301"/>
    </row>
    <row r="116" spans="1:14" x14ac:dyDescent="0.2">
      <c r="A116" s="296"/>
      <c r="B116" s="296"/>
      <c r="C116" s="296"/>
      <c r="D116" s="296"/>
      <c r="E116" s="297"/>
      <c r="F116" s="302"/>
      <c r="G116" s="302"/>
      <c r="H116" s="301"/>
      <c r="I116" s="301"/>
      <c r="K116" s="301"/>
      <c r="L116" s="301"/>
      <c r="M116" s="301"/>
      <c r="N116" s="301"/>
    </row>
    <row r="117" spans="1:14" x14ac:dyDescent="0.2">
      <c r="A117" s="296"/>
      <c r="B117" s="296"/>
      <c r="C117" s="296"/>
      <c r="D117" s="296"/>
      <c r="E117" s="297"/>
      <c r="F117" s="302"/>
      <c r="G117" s="302"/>
      <c r="H117" s="301"/>
      <c r="I117" s="301"/>
      <c r="K117" s="301"/>
      <c r="L117" s="301"/>
      <c r="M117" s="301"/>
      <c r="N117" s="301"/>
    </row>
    <row r="118" spans="1:14" x14ac:dyDescent="0.2">
      <c r="A118" s="296"/>
      <c r="B118" s="296"/>
      <c r="C118" s="296"/>
      <c r="D118" s="296"/>
      <c r="E118" s="297"/>
      <c r="F118" s="302"/>
      <c r="G118" s="302"/>
      <c r="H118" s="301"/>
      <c r="I118" s="301"/>
      <c r="K118" s="301"/>
      <c r="L118" s="301"/>
      <c r="M118" s="301"/>
      <c r="N118" s="301"/>
    </row>
    <row r="119" spans="1:14" x14ac:dyDescent="0.2">
      <c r="A119" s="296"/>
      <c r="B119" s="296"/>
      <c r="C119" s="296"/>
      <c r="D119" s="296"/>
      <c r="E119" s="297"/>
      <c r="F119" s="302"/>
      <c r="G119" s="302"/>
      <c r="H119" s="301"/>
      <c r="I119" s="301"/>
      <c r="K119" s="301"/>
      <c r="L119" s="301"/>
      <c r="M119" s="301"/>
      <c r="N119" s="301"/>
    </row>
    <row r="120" spans="1:14" x14ac:dyDescent="0.2">
      <c r="A120" s="296"/>
      <c r="B120" s="296"/>
      <c r="C120" s="296"/>
      <c r="D120" s="296"/>
      <c r="E120" s="297"/>
      <c r="F120" s="302"/>
      <c r="G120" s="302"/>
      <c r="H120" s="301"/>
      <c r="I120" s="301"/>
      <c r="K120" s="301"/>
      <c r="L120" s="301"/>
      <c r="M120" s="301"/>
      <c r="N120" s="301"/>
    </row>
    <row r="121" spans="1:14" x14ac:dyDescent="0.2">
      <c r="A121" s="296"/>
      <c r="B121" s="296"/>
      <c r="C121" s="296"/>
      <c r="D121" s="296"/>
      <c r="E121" s="297"/>
      <c r="F121" s="302"/>
      <c r="G121" s="302"/>
      <c r="H121" s="301"/>
      <c r="I121" s="301"/>
      <c r="K121" s="301"/>
      <c r="L121" s="301"/>
      <c r="M121" s="301"/>
      <c r="N121" s="301"/>
    </row>
    <row r="122" spans="1:14" x14ac:dyDescent="0.2">
      <c r="A122" s="296"/>
      <c r="B122" s="296"/>
      <c r="C122" s="296"/>
      <c r="D122" s="296"/>
      <c r="E122" s="297"/>
      <c r="F122" s="302"/>
      <c r="G122" s="302"/>
      <c r="H122" s="301"/>
      <c r="I122" s="301"/>
      <c r="K122" s="301"/>
      <c r="L122" s="301"/>
      <c r="M122" s="301"/>
      <c r="N122" s="301"/>
    </row>
    <row r="123" spans="1:14" x14ac:dyDescent="0.2">
      <c r="A123" s="296"/>
      <c r="B123" s="296"/>
      <c r="C123" s="296"/>
      <c r="D123" s="296"/>
      <c r="E123" s="297"/>
      <c r="F123" s="302"/>
      <c r="G123" s="302"/>
      <c r="H123" s="301"/>
      <c r="I123" s="301"/>
      <c r="K123" s="301"/>
      <c r="L123" s="301"/>
      <c r="M123" s="301"/>
      <c r="N123" s="301"/>
    </row>
    <row r="124" spans="1:14" x14ac:dyDescent="0.2">
      <c r="A124" s="296"/>
      <c r="B124" s="296"/>
      <c r="C124" s="296"/>
      <c r="D124" s="296"/>
      <c r="E124" s="297"/>
      <c r="F124" s="302"/>
      <c r="G124" s="302"/>
      <c r="H124" s="301"/>
      <c r="I124" s="301"/>
      <c r="K124" s="301"/>
      <c r="L124" s="301"/>
      <c r="M124" s="301"/>
      <c r="N124" s="301"/>
    </row>
    <row r="125" spans="1:14" x14ac:dyDescent="0.2">
      <c r="A125" s="296"/>
      <c r="B125" s="296"/>
      <c r="C125" s="296"/>
      <c r="D125" s="296"/>
      <c r="E125" s="297"/>
      <c r="F125" s="302"/>
      <c r="G125" s="302"/>
      <c r="H125" s="301"/>
      <c r="I125" s="301"/>
      <c r="K125" s="301"/>
      <c r="L125" s="301"/>
      <c r="M125" s="301"/>
      <c r="N125" s="301"/>
    </row>
    <row r="126" spans="1:14" x14ac:dyDescent="0.2">
      <c r="A126" s="296"/>
      <c r="B126" s="296"/>
      <c r="C126" s="296"/>
      <c r="D126" s="296"/>
      <c r="E126" s="297"/>
      <c r="F126" s="302"/>
      <c r="G126" s="302"/>
      <c r="H126" s="301"/>
      <c r="I126" s="301"/>
      <c r="K126" s="301"/>
      <c r="L126" s="301"/>
      <c r="M126" s="301"/>
      <c r="N126" s="301"/>
    </row>
    <row r="127" spans="1:14" x14ac:dyDescent="0.2">
      <c r="A127" s="296"/>
      <c r="B127" s="296"/>
      <c r="C127" s="296"/>
      <c r="D127" s="296"/>
      <c r="E127" s="297"/>
      <c r="F127" s="302"/>
      <c r="G127" s="302"/>
      <c r="H127" s="301"/>
      <c r="I127" s="301"/>
      <c r="K127" s="301"/>
      <c r="L127" s="301"/>
      <c r="M127" s="301"/>
      <c r="N127" s="301"/>
    </row>
    <row r="128" spans="1:14" x14ac:dyDescent="0.2">
      <c r="A128" s="296"/>
      <c r="B128" s="296"/>
      <c r="C128" s="296"/>
      <c r="D128" s="296"/>
      <c r="E128" s="297"/>
      <c r="F128" s="302"/>
      <c r="G128" s="302"/>
      <c r="H128" s="301"/>
      <c r="I128" s="301"/>
      <c r="K128" s="301"/>
      <c r="L128" s="301"/>
      <c r="M128" s="301"/>
      <c r="N128" s="301"/>
    </row>
    <row r="129" spans="1:14" x14ac:dyDescent="0.2">
      <c r="A129" s="296"/>
      <c r="B129" s="296"/>
      <c r="C129" s="296"/>
      <c r="D129" s="296"/>
      <c r="E129" s="297"/>
      <c r="F129" s="302"/>
      <c r="G129" s="302"/>
      <c r="H129" s="301"/>
      <c r="I129" s="301"/>
      <c r="K129" s="301"/>
      <c r="L129" s="301"/>
      <c r="M129" s="301"/>
      <c r="N129" s="301"/>
    </row>
    <row r="130" spans="1:14" x14ac:dyDescent="0.2">
      <c r="A130" s="296"/>
      <c r="B130" s="296"/>
      <c r="C130" s="296"/>
      <c r="D130" s="296"/>
      <c r="E130" s="297"/>
      <c r="F130" s="302"/>
      <c r="G130" s="302"/>
      <c r="H130" s="301"/>
      <c r="I130" s="301"/>
      <c r="K130" s="301"/>
      <c r="L130" s="301"/>
      <c r="M130" s="301"/>
      <c r="N130" s="301"/>
    </row>
    <row r="131" spans="1:14" x14ac:dyDescent="0.2">
      <c r="A131" s="296"/>
      <c r="B131" s="296"/>
      <c r="C131" s="296"/>
      <c r="D131" s="296"/>
      <c r="E131" s="297"/>
      <c r="F131" s="302"/>
      <c r="G131" s="302"/>
      <c r="H131" s="301"/>
      <c r="I131" s="301"/>
      <c r="K131" s="301"/>
      <c r="L131" s="301"/>
      <c r="M131" s="301"/>
      <c r="N131" s="301"/>
    </row>
    <row r="132" spans="1:14" x14ac:dyDescent="0.2">
      <c r="A132" s="296"/>
      <c r="B132" s="296"/>
      <c r="C132" s="296"/>
      <c r="D132" s="296"/>
      <c r="E132" s="297"/>
      <c r="F132" s="302"/>
      <c r="G132" s="302"/>
      <c r="H132" s="301"/>
      <c r="I132" s="301"/>
      <c r="K132" s="301"/>
      <c r="L132" s="301"/>
      <c r="M132" s="301"/>
      <c r="N132" s="301"/>
    </row>
    <row r="133" spans="1:14" x14ac:dyDescent="0.2">
      <c r="A133" s="296"/>
      <c r="B133" s="296"/>
      <c r="C133" s="296"/>
      <c r="D133" s="296"/>
      <c r="E133" s="297"/>
      <c r="F133" s="302"/>
      <c r="G133" s="302"/>
      <c r="H133" s="301"/>
      <c r="I133" s="301"/>
      <c r="K133" s="301"/>
      <c r="L133" s="301"/>
      <c r="M133" s="301"/>
      <c r="N133" s="301"/>
    </row>
    <row r="134" spans="1:14" x14ac:dyDescent="0.2">
      <c r="A134" s="296"/>
      <c r="B134" s="296"/>
      <c r="C134" s="296"/>
      <c r="D134" s="296"/>
      <c r="E134" s="297"/>
      <c r="F134" s="302"/>
      <c r="G134" s="302"/>
      <c r="H134" s="301"/>
      <c r="I134" s="301"/>
      <c r="K134" s="301"/>
      <c r="L134" s="301"/>
      <c r="M134" s="301"/>
      <c r="N134" s="301"/>
    </row>
    <row r="135" spans="1:14" x14ac:dyDescent="0.2">
      <c r="A135" s="296"/>
      <c r="B135" s="296"/>
      <c r="C135" s="296"/>
      <c r="D135" s="296"/>
      <c r="E135" s="297"/>
      <c r="F135" s="302"/>
      <c r="G135" s="302"/>
      <c r="H135" s="301"/>
      <c r="I135" s="301"/>
      <c r="K135" s="301"/>
      <c r="L135" s="301"/>
      <c r="M135" s="301"/>
      <c r="N135" s="301"/>
    </row>
    <row r="136" spans="1:14" x14ac:dyDescent="0.2">
      <c r="A136" s="296"/>
      <c r="B136" s="296"/>
      <c r="C136" s="296"/>
      <c r="D136" s="296"/>
      <c r="E136" s="297"/>
      <c r="F136" s="302"/>
      <c r="G136" s="302"/>
      <c r="H136" s="301"/>
      <c r="I136" s="301"/>
      <c r="K136" s="301"/>
      <c r="L136" s="301"/>
      <c r="M136" s="301"/>
      <c r="N136" s="301"/>
    </row>
    <row r="137" spans="1:14" x14ac:dyDescent="0.2">
      <c r="A137" s="296"/>
      <c r="B137" s="296"/>
      <c r="C137" s="296"/>
      <c r="D137" s="296"/>
      <c r="E137" s="297"/>
      <c r="F137" s="302"/>
      <c r="G137" s="302"/>
      <c r="H137" s="301"/>
      <c r="I137" s="301"/>
      <c r="K137" s="301"/>
      <c r="L137" s="301"/>
      <c r="M137" s="301"/>
      <c r="N137" s="301"/>
    </row>
    <row r="138" spans="1:14" x14ac:dyDescent="0.2">
      <c r="A138" s="296"/>
      <c r="B138" s="296"/>
      <c r="C138" s="296"/>
      <c r="D138" s="296"/>
      <c r="E138" s="297"/>
      <c r="F138" s="302"/>
      <c r="G138" s="302"/>
      <c r="H138" s="301"/>
      <c r="I138" s="301"/>
      <c r="K138" s="301"/>
      <c r="L138" s="301"/>
      <c r="M138" s="301"/>
      <c r="N138" s="301"/>
    </row>
    <row r="139" spans="1:14" x14ac:dyDescent="0.2">
      <c r="A139" s="296"/>
      <c r="B139" s="296"/>
      <c r="C139" s="296"/>
      <c r="D139" s="296"/>
      <c r="E139" s="297"/>
      <c r="F139" s="302"/>
      <c r="G139" s="302"/>
      <c r="H139" s="301"/>
      <c r="I139" s="301"/>
      <c r="K139" s="301"/>
      <c r="L139" s="301"/>
      <c r="M139" s="301"/>
      <c r="N139" s="301"/>
    </row>
    <row r="140" spans="1:14" x14ac:dyDescent="0.2">
      <c r="A140" s="296"/>
      <c r="B140" s="296"/>
      <c r="C140" s="296"/>
      <c r="D140" s="296"/>
      <c r="E140" s="297"/>
      <c r="F140" s="302"/>
      <c r="G140" s="302"/>
      <c r="H140" s="301"/>
      <c r="I140" s="301"/>
      <c r="K140" s="301"/>
      <c r="L140" s="301"/>
      <c r="M140" s="301"/>
      <c r="N140" s="301"/>
    </row>
    <row r="141" spans="1:14" x14ac:dyDescent="0.2">
      <c r="A141" s="296"/>
      <c r="B141" s="296"/>
      <c r="C141" s="296"/>
      <c r="D141" s="296"/>
      <c r="E141" s="297"/>
      <c r="F141" s="302"/>
      <c r="G141" s="302"/>
      <c r="H141" s="301"/>
      <c r="I141" s="301"/>
      <c r="K141" s="301"/>
      <c r="L141" s="301"/>
      <c r="M141" s="301"/>
      <c r="N141" s="301"/>
    </row>
    <row r="142" spans="1:14" x14ac:dyDescent="0.2">
      <c r="A142" s="296"/>
      <c r="B142" s="296"/>
      <c r="C142" s="296"/>
      <c r="D142" s="296"/>
      <c r="E142" s="297"/>
      <c r="F142" s="302"/>
      <c r="G142" s="302"/>
      <c r="H142" s="301"/>
      <c r="I142" s="301"/>
      <c r="K142" s="301"/>
      <c r="L142" s="301"/>
      <c r="M142" s="301"/>
      <c r="N142" s="301"/>
    </row>
    <row r="143" spans="1:14" x14ac:dyDescent="0.2">
      <c r="A143" s="296"/>
      <c r="B143" s="296"/>
      <c r="C143" s="296"/>
      <c r="D143" s="296"/>
      <c r="E143" s="297"/>
      <c r="F143" s="302"/>
      <c r="G143" s="302"/>
      <c r="H143" s="301"/>
      <c r="I143" s="301"/>
      <c r="K143" s="301"/>
      <c r="L143" s="301"/>
      <c r="M143" s="301"/>
      <c r="N143" s="301"/>
    </row>
    <row r="144" spans="1:14" x14ac:dyDescent="0.2">
      <c r="A144" s="296"/>
      <c r="B144" s="296"/>
      <c r="C144" s="296"/>
      <c r="D144" s="296"/>
      <c r="E144" s="297"/>
      <c r="F144" s="302"/>
      <c r="G144" s="302"/>
      <c r="H144" s="301"/>
      <c r="I144" s="301"/>
      <c r="K144" s="301"/>
      <c r="L144" s="301"/>
      <c r="M144" s="301"/>
      <c r="N144" s="301"/>
    </row>
    <row r="145" spans="1:14" x14ac:dyDescent="0.2">
      <c r="A145" s="296"/>
      <c r="B145" s="296"/>
      <c r="C145" s="296"/>
      <c r="D145" s="296"/>
      <c r="E145" s="297"/>
      <c r="F145" s="302"/>
      <c r="G145" s="302"/>
      <c r="H145" s="301"/>
      <c r="I145" s="301"/>
      <c r="K145" s="301"/>
      <c r="L145" s="301"/>
      <c r="M145" s="301"/>
      <c r="N145" s="301"/>
    </row>
    <row r="146" spans="1:14" x14ac:dyDescent="0.2">
      <c r="A146" s="296"/>
      <c r="B146" s="296"/>
      <c r="C146" s="296"/>
      <c r="D146" s="296"/>
      <c r="E146" s="297"/>
      <c r="F146" s="302"/>
      <c r="G146" s="302"/>
      <c r="H146" s="301"/>
      <c r="I146" s="301"/>
      <c r="K146" s="301"/>
      <c r="L146" s="301"/>
      <c r="M146" s="301"/>
      <c r="N146" s="301"/>
    </row>
    <row r="147" spans="1:14" x14ac:dyDescent="0.2">
      <c r="A147" s="296"/>
      <c r="B147" s="296"/>
      <c r="C147" s="296"/>
      <c r="D147" s="296"/>
      <c r="E147" s="297"/>
      <c r="F147" s="302"/>
      <c r="G147" s="302"/>
      <c r="H147" s="301"/>
      <c r="I147" s="301"/>
      <c r="K147" s="301"/>
      <c r="L147" s="301"/>
      <c r="M147" s="301"/>
      <c r="N147" s="301"/>
    </row>
    <row r="148" spans="1:14" x14ac:dyDescent="0.2">
      <c r="A148" s="296"/>
      <c r="B148" s="296"/>
      <c r="C148" s="296"/>
      <c r="D148" s="296"/>
      <c r="E148" s="297"/>
      <c r="F148" s="302"/>
      <c r="G148" s="302"/>
      <c r="H148" s="301"/>
      <c r="I148" s="301"/>
      <c r="K148" s="301"/>
      <c r="L148" s="301"/>
      <c r="M148" s="301"/>
      <c r="N148" s="301"/>
    </row>
    <row r="149" spans="1:14" x14ac:dyDescent="0.2">
      <c r="A149" s="296"/>
      <c r="B149" s="296"/>
      <c r="C149" s="296"/>
      <c r="D149" s="296"/>
      <c r="E149" s="297"/>
      <c r="F149" s="302"/>
      <c r="G149" s="302"/>
      <c r="H149" s="301"/>
      <c r="I149" s="301"/>
      <c r="K149" s="301"/>
      <c r="L149" s="301"/>
      <c r="M149" s="301"/>
      <c r="N149" s="301"/>
    </row>
    <row r="150" spans="1:14" x14ac:dyDescent="0.2">
      <c r="A150" s="296"/>
      <c r="B150" s="296"/>
      <c r="C150" s="296"/>
      <c r="D150" s="296"/>
      <c r="E150" s="297"/>
      <c r="F150" s="302"/>
      <c r="G150" s="302"/>
      <c r="H150" s="301"/>
      <c r="I150" s="301"/>
      <c r="K150" s="301"/>
      <c r="L150" s="301"/>
      <c r="M150" s="301"/>
      <c r="N150" s="301"/>
    </row>
    <row r="151" spans="1:14" x14ac:dyDescent="0.2">
      <c r="A151" s="296"/>
      <c r="B151" s="296"/>
      <c r="C151" s="296"/>
      <c r="D151" s="296"/>
      <c r="E151" s="297"/>
      <c r="F151" s="302"/>
      <c r="G151" s="302"/>
      <c r="H151" s="301"/>
      <c r="I151" s="301"/>
      <c r="K151" s="301"/>
      <c r="L151" s="301"/>
      <c r="M151" s="301"/>
      <c r="N151" s="301"/>
    </row>
    <row r="152" spans="1:14" x14ac:dyDescent="0.2">
      <c r="A152" s="296"/>
      <c r="B152" s="296"/>
      <c r="C152" s="296"/>
      <c r="D152" s="296"/>
      <c r="E152" s="297"/>
      <c r="F152" s="302"/>
      <c r="G152" s="302"/>
      <c r="H152" s="301"/>
      <c r="I152" s="301"/>
      <c r="K152" s="301"/>
      <c r="L152" s="301"/>
      <c r="M152" s="301"/>
      <c r="N152" s="301"/>
    </row>
    <row r="153" spans="1:14" x14ac:dyDescent="0.2">
      <c r="A153" s="296"/>
      <c r="B153" s="296"/>
      <c r="C153" s="296"/>
      <c r="D153" s="296"/>
      <c r="E153" s="297"/>
      <c r="F153" s="302"/>
      <c r="G153" s="302"/>
      <c r="H153" s="301"/>
      <c r="I153" s="301"/>
      <c r="K153" s="301"/>
      <c r="L153" s="301"/>
      <c r="M153" s="301"/>
      <c r="N153" s="301"/>
    </row>
    <row r="154" spans="1:14" x14ac:dyDescent="0.2">
      <c r="A154" s="296"/>
      <c r="B154" s="296"/>
      <c r="C154" s="296"/>
      <c r="D154" s="296"/>
      <c r="E154" s="297"/>
      <c r="F154" s="302"/>
      <c r="G154" s="302"/>
      <c r="H154" s="301"/>
      <c r="I154" s="301"/>
      <c r="K154" s="301"/>
      <c r="L154" s="301"/>
      <c r="M154" s="301"/>
      <c r="N154" s="301"/>
    </row>
    <row r="155" spans="1:14" x14ac:dyDescent="0.2">
      <c r="A155" s="296"/>
      <c r="B155" s="296"/>
      <c r="C155" s="296"/>
      <c r="D155" s="296"/>
      <c r="E155" s="297"/>
      <c r="F155" s="302"/>
      <c r="G155" s="302"/>
      <c r="H155" s="301"/>
      <c r="I155" s="301"/>
      <c r="K155" s="301"/>
      <c r="L155" s="301"/>
      <c r="M155" s="301"/>
      <c r="N155" s="301"/>
    </row>
    <row r="156" spans="1:14" x14ac:dyDescent="0.2">
      <c r="A156" s="296"/>
      <c r="B156" s="296"/>
      <c r="C156" s="296"/>
      <c r="D156" s="296"/>
      <c r="E156" s="297"/>
      <c r="F156" s="302"/>
      <c r="G156" s="302"/>
      <c r="H156" s="301"/>
      <c r="I156" s="301"/>
      <c r="K156" s="301"/>
      <c r="L156" s="301"/>
      <c r="M156" s="301"/>
      <c r="N156" s="301"/>
    </row>
    <row r="157" spans="1:14" x14ac:dyDescent="0.2">
      <c r="A157" s="296"/>
      <c r="B157" s="296"/>
      <c r="C157" s="296"/>
      <c r="D157" s="296"/>
      <c r="E157" s="297"/>
      <c r="F157" s="302"/>
      <c r="G157" s="302"/>
      <c r="H157" s="301"/>
      <c r="I157" s="301"/>
      <c r="K157" s="301"/>
      <c r="L157" s="301"/>
      <c r="M157" s="301"/>
      <c r="N157" s="301"/>
    </row>
    <row r="158" spans="1:14" x14ac:dyDescent="0.2">
      <c r="A158" s="296"/>
      <c r="B158" s="296"/>
      <c r="C158" s="296"/>
      <c r="D158" s="296"/>
      <c r="E158" s="297"/>
      <c r="F158" s="302"/>
      <c r="G158" s="302"/>
      <c r="H158" s="301"/>
      <c r="I158" s="301"/>
      <c r="K158" s="301"/>
      <c r="L158" s="301"/>
      <c r="M158" s="301"/>
      <c r="N158" s="301"/>
    </row>
    <row r="159" spans="1:14" x14ac:dyDescent="0.2">
      <c r="A159" s="296"/>
      <c r="B159" s="296"/>
      <c r="C159" s="296"/>
      <c r="D159" s="296"/>
      <c r="E159" s="297"/>
      <c r="F159" s="302"/>
      <c r="G159" s="302"/>
      <c r="H159" s="301"/>
      <c r="I159" s="301"/>
      <c r="K159" s="301"/>
      <c r="L159" s="301"/>
      <c r="M159" s="301"/>
      <c r="N159" s="301"/>
    </row>
    <row r="160" spans="1:14" x14ac:dyDescent="0.2">
      <c r="A160" s="296"/>
      <c r="B160" s="296"/>
      <c r="C160" s="296"/>
      <c r="D160" s="296"/>
      <c r="E160" s="297"/>
      <c r="F160" s="302"/>
      <c r="G160" s="302"/>
      <c r="H160" s="301"/>
      <c r="I160" s="301"/>
      <c r="K160" s="301"/>
      <c r="L160" s="301"/>
      <c r="M160" s="301"/>
      <c r="N160" s="301"/>
    </row>
    <row r="161" spans="1:14" x14ac:dyDescent="0.2">
      <c r="A161" s="296"/>
      <c r="B161" s="296"/>
      <c r="C161" s="296"/>
      <c r="D161" s="296"/>
      <c r="E161" s="297"/>
      <c r="F161" s="302"/>
      <c r="G161" s="302"/>
      <c r="H161" s="301"/>
      <c r="I161" s="301"/>
      <c r="K161" s="301"/>
      <c r="L161" s="301"/>
      <c r="M161" s="301"/>
      <c r="N161" s="301"/>
    </row>
    <row r="162" spans="1:14" x14ac:dyDescent="0.2">
      <c r="A162" s="296"/>
      <c r="B162" s="296"/>
      <c r="C162" s="296"/>
      <c r="D162" s="296"/>
      <c r="E162" s="297"/>
      <c r="F162" s="302"/>
      <c r="G162" s="302"/>
      <c r="H162" s="301"/>
      <c r="I162" s="301"/>
      <c r="K162" s="301"/>
      <c r="L162" s="301"/>
      <c r="M162" s="301"/>
      <c r="N162" s="301"/>
    </row>
    <row r="163" spans="1:14" x14ac:dyDescent="0.2">
      <c r="A163" s="296"/>
      <c r="B163" s="296"/>
      <c r="C163" s="296"/>
      <c r="D163" s="296"/>
      <c r="E163" s="297"/>
      <c r="F163" s="302"/>
      <c r="G163" s="302"/>
      <c r="H163" s="301"/>
      <c r="I163" s="301"/>
      <c r="K163" s="301"/>
      <c r="L163" s="301"/>
      <c r="M163" s="301"/>
      <c r="N163" s="301"/>
    </row>
    <row r="164" spans="1:14" x14ac:dyDescent="0.2">
      <c r="A164" s="296"/>
      <c r="B164" s="296"/>
      <c r="C164" s="296"/>
      <c r="D164" s="296"/>
      <c r="E164" s="297"/>
      <c r="F164" s="302"/>
      <c r="G164" s="302"/>
      <c r="H164" s="301"/>
      <c r="I164" s="301"/>
      <c r="K164" s="301"/>
      <c r="L164" s="301"/>
      <c r="M164" s="301"/>
      <c r="N164" s="301"/>
    </row>
    <row r="165" spans="1:14" x14ac:dyDescent="0.2">
      <c r="A165" s="296"/>
      <c r="B165" s="296"/>
      <c r="C165" s="296"/>
      <c r="D165" s="296"/>
      <c r="E165" s="297"/>
      <c r="F165" s="302"/>
      <c r="G165" s="302"/>
      <c r="H165" s="301"/>
      <c r="I165" s="301"/>
      <c r="K165" s="301"/>
      <c r="L165" s="301"/>
      <c r="M165" s="301"/>
      <c r="N165" s="301"/>
    </row>
    <row r="166" spans="1:14" x14ac:dyDescent="0.2">
      <c r="A166" s="296"/>
      <c r="B166" s="296"/>
      <c r="C166" s="296"/>
      <c r="D166" s="296"/>
      <c r="E166" s="297"/>
      <c r="F166" s="302"/>
      <c r="G166" s="302"/>
      <c r="H166" s="301"/>
      <c r="I166" s="301"/>
      <c r="K166" s="301"/>
      <c r="L166" s="301"/>
      <c r="M166" s="301"/>
      <c r="N166" s="301"/>
    </row>
    <row r="167" spans="1:14" x14ac:dyDescent="0.2">
      <c r="A167" s="296"/>
      <c r="B167" s="296"/>
      <c r="C167" s="296"/>
      <c r="D167" s="296"/>
      <c r="E167" s="297"/>
      <c r="F167" s="302"/>
      <c r="G167" s="302"/>
      <c r="H167" s="301"/>
      <c r="I167" s="301"/>
      <c r="K167" s="301"/>
      <c r="L167" s="301"/>
      <c r="M167" s="301"/>
      <c r="N167" s="301"/>
    </row>
    <row r="168" spans="1:14" x14ac:dyDescent="0.2">
      <c r="A168" s="296"/>
      <c r="B168" s="296"/>
      <c r="C168" s="296"/>
      <c r="D168" s="296"/>
      <c r="E168" s="297"/>
      <c r="F168" s="302"/>
      <c r="G168" s="302"/>
      <c r="H168" s="301"/>
      <c r="I168" s="301"/>
      <c r="K168" s="301"/>
      <c r="L168" s="301"/>
      <c r="M168" s="301"/>
      <c r="N168" s="301"/>
    </row>
    <row r="169" spans="1:14" x14ac:dyDescent="0.2">
      <c r="A169" s="296"/>
      <c r="B169" s="296"/>
      <c r="C169" s="296"/>
      <c r="D169" s="296"/>
      <c r="E169" s="297"/>
      <c r="F169" s="302"/>
      <c r="G169" s="302"/>
      <c r="H169" s="301"/>
      <c r="I169" s="301"/>
      <c r="K169" s="301"/>
      <c r="L169" s="301"/>
      <c r="M169" s="301"/>
      <c r="N169" s="301"/>
    </row>
    <row r="170" spans="1:14" x14ac:dyDescent="0.2">
      <c r="A170" s="296"/>
      <c r="B170" s="296"/>
      <c r="C170" s="296"/>
      <c r="D170" s="296"/>
      <c r="E170" s="297"/>
      <c r="F170" s="302"/>
      <c r="G170" s="302"/>
      <c r="H170" s="301"/>
      <c r="I170" s="301"/>
      <c r="K170" s="301"/>
      <c r="L170" s="301"/>
      <c r="M170" s="301"/>
      <c r="N170" s="301"/>
    </row>
    <row r="171" spans="1:14" x14ac:dyDescent="0.2">
      <c r="A171" s="296"/>
      <c r="B171" s="296"/>
      <c r="C171" s="296"/>
      <c r="D171" s="296"/>
      <c r="E171" s="297"/>
      <c r="F171" s="302"/>
      <c r="G171" s="302"/>
      <c r="H171" s="301"/>
      <c r="I171" s="301"/>
      <c r="K171" s="301"/>
      <c r="L171" s="301"/>
      <c r="M171" s="301"/>
      <c r="N171" s="301"/>
    </row>
    <row r="172" spans="1:14" x14ac:dyDescent="0.2">
      <c r="A172" s="296"/>
      <c r="B172" s="296"/>
      <c r="C172" s="296"/>
      <c r="D172" s="296"/>
      <c r="E172" s="297"/>
      <c r="F172" s="302"/>
      <c r="G172" s="302"/>
      <c r="H172" s="301"/>
      <c r="I172" s="301"/>
      <c r="K172" s="301"/>
      <c r="L172" s="301"/>
      <c r="M172" s="301"/>
      <c r="N172" s="301"/>
    </row>
    <row r="173" spans="1:14" x14ac:dyDescent="0.2">
      <c r="A173" s="296"/>
      <c r="B173" s="296"/>
      <c r="C173" s="296"/>
      <c r="D173" s="296"/>
      <c r="E173" s="297"/>
      <c r="F173" s="302"/>
      <c r="G173" s="302"/>
      <c r="H173" s="301"/>
      <c r="I173" s="301"/>
      <c r="K173" s="301"/>
      <c r="L173" s="301"/>
      <c r="M173" s="301"/>
      <c r="N173" s="301"/>
    </row>
    <row r="174" spans="1:14" x14ac:dyDescent="0.2">
      <c r="A174" s="296"/>
      <c r="B174" s="296"/>
      <c r="C174" s="296"/>
      <c r="D174" s="296"/>
      <c r="E174" s="297"/>
      <c r="F174" s="302"/>
      <c r="G174" s="302"/>
      <c r="H174" s="301"/>
      <c r="I174" s="301"/>
      <c r="K174" s="301"/>
      <c r="L174" s="301"/>
      <c r="M174" s="301"/>
      <c r="N174" s="301"/>
    </row>
    <row r="175" spans="1:14" x14ac:dyDescent="0.2">
      <c r="A175" s="296"/>
      <c r="B175" s="296"/>
      <c r="C175" s="296"/>
      <c r="D175" s="296"/>
      <c r="E175" s="297"/>
      <c r="F175" s="302"/>
      <c r="G175" s="302"/>
      <c r="H175" s="301"/>
      <c r="I175" s="301"/>
      <c r="K175" s="301"/>
      <c r="L175" s="301"/>
      <c r="M175" s="301"/>
      <c r="N175" s="301"/>
    </row>
    <row r="176" spans="1:14" x14ac:dyDescent="0.2">
      <c r="A176" s="296"/>
      <c r="B176" s="296"/>
      <c r="C176" s="296"/>
      <c r="D176" s="296"/>
      <c r="E176" s="297"/>
      <c r="F176" s="302"/>
      <c r="G176" s="302"/>
      <c r="H176" s="301"/>
      <c r="I176" s="301"/>
      <c r="K176" s="301"/>
      <c r="L176" s="301"/>
      <c r="M176" s="301"/>
      <c r="N176" s="301"/>
    </row>
  </sheetData>
  <pageMargins left="0.31" right="0.36" top="0.75" bottom="0.28000000000000003" header="0.3" footer="0.19"/>
  <pageSetup scale="44" orientation="landscape" r:id="rId1"/>
  <headerFooter>
    <oddHeader>&amp;L&amp;"Arial,Bold"&amp;12Judicial Branch&amp;R&amp;"Arial,Bold"&amp;12Justice System Apropriation Subcommittee</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C1EC9-28D7-44F1-A8A2-18AF44F40DD4}">
  <dimension ref="A1:BS170"/>
  <sheetViews>
    <sheetView tabSelected="1" zoomScaleNormal="100" workbookViewId="0">
      <pane xSplit="39" ySplit="1" topLeftCell="AN56" activePane="bottomRight" state="frozen"/>
      <selection pane="topRight" activeCell="AN1" sqref="AN1"/>
      <selection pane="bottomLeft" activeCell="A2" sqref="A2"/>
      <selection pane="bottomRight" activeCell="E101" sqref="E101"/>
    </sheetView>
  </sheetViews>
  <sheetFormatPr defaultColWidth="9.140625" defaultRowHeight="12.75" x14ac:dyDescent="0.2"/>
  <cols>
    <col min="1" max="1" width="14" style="367" customWidth="1"/>
    <col min="2" max="2" width="0.7109375" style="307" customWidth="1"/>
    <col min="3" max="3" width="12.7109375" style="299" customWidth="1"/>
    <col min="4" max="4" width="0.7109375" style="307" customWidth="1"/>
    <col min="5" max="5" width="26.5703125" style="342" customWidth="1"/>
    <col min="6" max="6" width="1" style="308" customWidth="1"/>
    <col min="7" max="7" width="16.140625" style="342" customWidth="1"/>
    <col min="8" max="8" width="1" style="308" customWidth="1"/>
    <col min="9" max="9" width="12.7109375" style="366" customWidth="1"/>
    <col min="10" max="10" width="1.28515625" style="307" customWidth="1"/>
    <col min="11" max="11" width="12.7109375" style="366" customWidth="1"/>
    <col min="12" max="12" width="1" style="307" customWidth="1"/>
    <col min="13" max="13" width="15.28515625" style="366" customWidth="1"/>
    <col min="14" max="14" width="1" style="307" customWidth="1"/>
    <col min="15" max="15" width="9.42578125" style="366" customWidth="1"/>
    <col min="16" max="16" width="21.140625" style="366" customWidth="1"/>
    <col min="17" max="17" width="10.42578125" style="300" hidden="1" customWidth="1"/>
    <col min="18" max="18" width="0.85546875" style="300" hidden="1" customWidth="1"/>
    <col min="19" max="19" width="14" style="365" hidden="1" customWidth="1"/>
    <col min="20" max="20" width="0.85546875" style="300" hidden="1" customWidth="1"/>
    <col min="21" max="21" width="10.85546875" style="300" hidden="1" customWidth="1"/>
    <col min="22" max="22" width="1.42578125" style="300" hidden="1" customWidth="1"/>
    <col min="23" max="23" width="12" style="300" hidden="1" customWidth="1"/>
    <col min="24" max="24" width="0.85546875" style="300" hidden="1" customWidth="1"/>
    <col min="25" max="25" width="10.42578125" style="300" hidden="1" customWidth="1"/>
    <col min="26" max="26" width="0.85546875" style="300" hidden="1" customWidth="1"/>
    <col min="27" max="27" width="17" style="365" hidden="1" customWidth="1"/>
    <col min="28" max="28" width="2.7109375" style="300" hidden="1" customWidth="1"/>
    <col min="29" max="29" width="10.85546875" style="300" hidden="1" customWidth="1"/>
    <col min="30" max="30" width="1.42578125" style="300" hidden="1" customWidth="1"/>
    <col min="31" max="31" width="12" style="300" hidden="1" customWidth="1"/>
    <col min="32" max="32" width="10.85546875" style="300" hidden="1" customWidth="1"/>
    <col min="33" max="33" width="1.42578125" style="300" hidden="1" customWidth="1"/>
    <col min="34" max="34" width="12" style="300" hidden="1" customWidth="1"/>
    <col min="35" max="35" width="9.140625" style="364" hidden="1" customWidth="1"/>
    <col min="36" max="39" width="9.140625" style="296" hidden="1" customWidth="1"/>
    <col min="40" max="40" width="1.140625" style="259" customWidth="1"/>
    <col min="41" max="41" width="10.85546875" style="300" customWidth="1"/>
    <col min="42" max="42" width="1.42578125" style="307" customWidth="1"/>
    <col min="43" max="43" width="15.140625" style="300" bestFit="1" customWidth="1"/>
    <col min="44" max="44" width="10.85546875" style="300" customWidth="1"/>
    <col min="45" max="45" width="1.42578125" style="307" customWidth="1"/>
    <col min="46" max="46" width="15.140625" style="300" bestFit="1" customWidth="1"/>
    <col min="47" max="47" width="1.28515625" style="307" customWidth="1"/>
    <col min="48" max="48" width="11" style="363" customWidth="1"/>
    <col min="49" max="49" width="15.140625" style="300" customWidth="1"/>
    <col min="50" max="50" width="1.42578125" style="307" customWidth="1"/>
    <col min="51" max="51" width="15.140625" style="363" customWidth="1"/>
    <col min="52" max="52" width="15.140625" style="300" customWidth="1"/>
    <col min="53" max="53" width="1.28515625" style="307" customWidth="1"/>
    <col min="54" max="54" width="11" style="363" customWidth="1"/>
    <col min="55" max="55" width="15.140625" style="307" customWidth="1"/>
    <col min="56" max="56" width="1.42578125" style="307" customWidth="1"/>
    <col min="57" max="57" width="15.140625" style="363" customWidth="1"/>
    <col min="58" max="62" width="15.140625" style="300" customWidth="1"/>
    <col min="63" max="63" width="22" style="362" customWidth="1"/>
    <col min="64" max="71" width="9.140625" style="259"/>
    <col min="72" max="281" width="9.140625" style="296"/>
    <col min="282" max="282" width="2.140625" style="296" customWidth="1"/>
    <col min="283" max="283" width="14" style="296" customWidth="1"/>
    <col min="284" max="284" width="0.7109375" style="296" customWidth="1"/>
    <col min="285" max="285" width="17.140625" style="296" customWidth="1"/>
    <col min="286" max="286" width="1.140625" style="296" customWidth="1"/>
    <col min="287" max="287" width="26.5703125" style="296" customWidth="1"/>
    <col min="288" max="288" width="1" style="296" customWidth="1"/>
    <col min="289" max="289" width="32.85546875" style="296" customWidth="1"/>
    <col min="290" max="290" width="1" style="296" customWidth="1"/>
    <col min="291" max="291" width="12.7109375" style="296" customWidth="1"/>
    <col min="292" max="292" width="1.28515625" style="296" customWidth="1"/>
    <col min="293" max="293" width="11.42578125" style="296" customWidth="1"/>
    <col min="294" max="294" width="1" style="296" customWidth="1"/>
    <col min="295" max="295" width="10.42578125" style="296" customWidth="1"/>
    <col min="296" max="296" width="0.85546875" style="296" customWidth="1"/>
    <col min="297" max="297" width="14" style="296" customWidth="1"/>
    <col min="298" max="298" width="0.85546875" style="296" customWidth="1"/>
    <col min="299" max="299" width="10.85546875" style="296" customWidth="1"/>
    <col min="300" max="300" width="1.42578125" style="296" customWidth="1"/>
    <col min="301" max="301" width="10.85546875" style="296" customWidth="1"/>
    <col min="302" max="302" width="0.85546875" style="296" customWidth="1"/>
    <col min="303" max="303" width="16" style="296" customWidth="1"/>
    <col min="304" max="304" width="0.5703125" style="296" customWidth="1"/>
    <col min="305" max="305" width="9.42578125" style="296" bestFit="1" customWidth="1"/>
    <col min="306" max="306" width="1.140625" style="296" customWidth="1"/>
    <col min="307" max="537" width="9.140625" style="296"/>
    <col min="538" max="538" width="2.140625" style="296" customWidth="1"/>
    <col min="539" max="539" width="14" style="296" customWidth="1"/>
    <col min="540" max="540" width="0.7109375" style="296" customWidth="1"/>
    <col min="541" max="541" width="17.140625" style="296" customWidth="1"/>
    <col min="542" max="542" width="1.140625" style="296" customWidth="1"/>
    <col min="543" max="543" width="26.5703125" style="296" customWidth="1"/>
    <col min="544" max="544" width="1" style="296" customWidth="1"/>
    <col min="545" max="545" width="32.85546875" style="296" customWidth="1"/>
    <col min="546" max="546" width="1" style="296" customWidth="1"/>
    <col min="547" max="547" width="12.7109375" style="296" customWidth="1"/>
    <col min="548" max="548" width="1.28515625" style="296" customWidth="1"/>
    <col min="549" max="549" width="11.42578125" style="296" customWidth="1"/>
    <col min="550" max="550" width="1" style="296" customWidth="1"/>
    <col min="551" max="551" width="10.42578125" style="296" customWidth="1"/>
    <col min="552" max="552" width="0.85546875" style="296" customWidth="1"/>
    <col min="553" max="553" width="14" style="296" customWidth="1"/>
    <col min="554" max="554" width="0.85546875" style="296" customWidth="1"/>
    <col min="555" max="555" width="10.85546875" style="296" customWidth="1"/>
    <col min="556" max="556" width="1.42578125" style="296" customWidth="1"/>
    <col min="557" max="557" width="10.85546875" style="296" customWidth="1"/>
    <col min="558" max="558" width="0.85546875" style="296" customWidth="1"/>
    <col min="559" max="559" width="16" style="296" customWidth="1"/>
    <col min="560" max="560" width="0.5703125" style="296" customWidth="1"/>
    <col min="561" max="561" width="9.42578125" style="296" bestFit="1" customWidth="1"/>
    <col min="562" max="562" width="1.140625" style="296" customWidth="1"/>
    <col min="563" max="793" width="9.140625" style="296"/>
    <col min="794" max="794" width="2.140625" style="296" customWidth="1"/>
    <col min="795" max="795" width="14" style="296" customWidth="1"/>
    <col min="796" max="796" width="0.7109375" style="296" customWidth="1"/>
    <col min="797" max="797" width="17.140625" style="296" customWidth="1"/>
    <col min="798" max="798" width="1.140625" style="296" customWidth="1"/>
    <col min="799" max="799" width="26.5703125" style="296" customWidth="1"/>
    <col min="800" max="800" width="1" style="296" customWidth="1"/>
    <col min="801" max="801" width="32.85546875" style="296" customWidth="1"/>
    <col min="802" max="802" width="1" style="296" customWidth="1"/>
    <col min="803" max="803" width="12.7109375" style="296" customWidth="1"/>
    <col min="804" max="804" width="1.28515625" style="296" customWidth="1"/>
    <col min="805" max="805" width="11.42578125" style="296" customWidth="1"/>
    <col min="806" max="806" width="1" style="296" customWidth="1"/>
    <col min="807" max="807" width="10.42578125" style="296" customWidth="1"/>
    <col min="808" max="808" width="0.85546875" style="296" customWidth="1"/>
    <col min="809" max="809" width="14" style="296" customWidth="1"/>
    <col min="810" max="810" width="0.85546875" style="296" customWidth="1"/>
    <col min="811" max="811" width="10.85546875" style="296" customWidth="1"/>
    <col min="812" max="812" width="1.42578125" style="296" customWidth="1"/>
    <col min="813" max="813" width="10.85546875" style="296" customWidth="1"/>
    <col min="814" max="814" width="0.85546875" style="296" customWidth="1"/>
    <col min="815" max="815" width="16" style="296" customWidth="1"/>
    <col min="816" max="816" width="0.5703125" style="296" customWidth="1"/>
    <col min="817" max="817" width="9.42578125" style="296" bestFit="1" customWidth="1"/>
    <col min="818" max="818" width="1.140625" style="296" customWidth="1"/>
    <col min="819" max="1049" width="9.140625" style="296"/>
    <col min="1050" max="1050" width="2.140625" style="296" customWidth="1"/>
    <col min="1051" max="1051" width="14" style="296" customWidth="1"/>
    <col min="1052" max="1052" width="0.7109375" style="296" customWidth="1"/>
    <col min="1053" max="1053" width="17.140625" style="296" customWidth="1"/>
    <col min="1054" max="1054" width="1.140625" style="296" customWidth="1"/>
    <col min="1055" max="1055" width="26.5703125" style="296" customWidth="1"/>
    <col min="1056" max="1056" width="1" style="296" customWidth="1"/>
    <col min="1057" max="1057" width="32.85546875" style="296" customWidth="1"/>
    <col min="1058" max="1058" width="1" style="296" customWidth="1"/>
    <col min="1059" max="1059" width="12.7109375" style="296" customWidth="1"/>
    <col min="1060" max="1060" width="1.28515625" style="296" customWidth="1"/>
    <col min="1061" max="1061" width="11.42578125" style="296" customWidth="1"/>
    <col min="1062" max="1062" width="1" style="296" customWidth="1"/>
    <col min="1063" max="1063" width="10.42578125" style="296" customWidth="1"/>
    <col min="1064" max="1064" width="0.85546875" style="296" customWidth="1"/>
    <col min="1065" max="1065" width="14" style="296" customWidth="1"/>
    <col min="1066" max="1066" width="0.85546875" style="296" customWidth="1"/>
    <col min="1067" max="1067" width="10.85546875" style="296" customWidth="1"/>
    <col min="1068" max="1068" width="1.42578125" style="296" customWidth="1"/>
    <col min="1069" max="1069" width="10.85546875" style="296" customWidth="1"/>
    <col min="1070" max="1070" width="0.85546875" style="296" customWidth="1"/>
    <col min="1071" max="1071" width="16" style="296" customWidth="1"/>
    <col min="1072" max="1072" width="0.5703125" style="296" customWidth="1"/>
    <col min="1073" max="1073" width="9.42578125" style="296" bestFit="1" customWidth="1"/>
    <col min="1074" max="1074" width="1.140625" style="296" customWidth="1"/>
    <col min="1075" max="1305" width="9.140625" style="296"/>
    <col min="1306" max="1306" width="2.140625" style="296" customWidth="1"/>
    <col min="1307" max="1307" width="14" style="296" customWidth="1"/>
    <col min="1308" max="1308" width="0.7109375" style="296" customWidth="1"/>
    <col min="1309" max="1309" width="17.140625" style="296" customWidth="1"/>
    <col min="1310" max="1310" width="1.140625" style="296" customWidth="1"/>
    <col min="1311" max="1311" width="26.5703125" style="296" customWidth="1"/>
    <col min="1312" max="1312" width="1" style="296" customWidth="1"/>
    <col min="1313" max="1313" width="32.85546875" style="296" customWidth="1"/>
    <col min="1314" max="1314" width="1" style="296" customWidth="1"/>
    <col min="1315" max="1315" width="12.7109375" style="296" customWidth="1"/>
    <col min="1316" max="1316" width="1.28515625" style="296" customWidth="1"/>
    <col min="1317" max="1317" width="11.42578125" style="296" customWidth="1"/>
    <col min="1318" max="1318" width="1" style="296" customWidth="1"/>
    <col min="1319" max="1319" width="10.42578125" style="296" customWidth="1"/>
    <col min="1320" max="1320" width="0.85546875" style="296" customWidth="1"/>
    <col min="1321" max="1321" width="14" style="296" customWidth="1"/>
    <col min="1322" max="1322" width="0.85546875" style="296" customWidth="1"/>
    <col min="1323" max="1323" width="10.85546875" style="296" customWidth="1"/>
    <col min="1324" max="1324" width="1.42578125" style="296" customWidth="1"/>
    <col min="1325" max="1325" width="10.85546875" style="296" customWidth="1"/>
    <col min="1326" max="1326" width="0.85546875" style="296" customWidth="1"/>
    <col min="1327" max="1327" width="16" style="296" customWidth="1"/>
    <col min="1328" max="1328" width="0.5703125" style="296" customWidth="1"/>
    <col min="1329" max="1329" width="9.42578125" style="296" bestFit="1" customWidth="1"/>
    <col min="1330" max="1330" width="1.140625" style="296" customWidth="1"/>
    <col min="1331" max="1561" width="9.140625" style="296"/>
    <col min="1562" max="1562" width="2.140625" style="296" customWidth="1"/>
    <col min="1563" max="1563" width="14" style="296" customWidth="1"/>
    <col min="1564" max="1564" width="0.7109375" style="296" customWidth="1"/>
    <col min="1565" max="1565" width="17.140625" style="296" customWidth="1"/>
    <col min="1566" max="1566" width="1.140625" style="296" customWidth="1"/>
    <col min="1567" max="1567" width="26.5703125" style="296" customWidth="1"/>
    <col min="1568" max="1568" width="1" style="296" customWidth="1"/>
    <col min="1569" max="1569" width="32.85546875" style="296" customWidth="1"/>
    <col min="1570" max="1570" width="1" style="296" customWidth="1"/>
    <col min="1571" max="1571" width="12.7109375" style="296" customWidth="1"/>
    <col min="1572" max="1572" width="1.28515625" style="296" customWidth="1"/>
    <col min="1573" max="1573" width="11.42578125" style="296" customWidth="1"/>
    <col min="1574" max="1574" width="1" style="296" customWidth="1"/>
    <col min="1575" max="1575" width="10.42578125" style="296" customWidth="1"/>
    <col min="1576" max="1576" width="0.85546875" style="296" customWidth="1"/>
    <col min="1577" max="1577" width="14" style="296" customWidth="1"/>
    <col min="1578" max="1578" width="0.85546875" style="296" customWidth="1"/>
    <col min="1579" max="1579" width="10.85546875" style="296" customWidth="1"/>
    <col min="1580" max="1580" width="1.42578125" style="296" customWidth="1"/>
    <col min="1581" max="1581" width="10.85546875" style="296" customWidth="1"/>
    <col min="1582" max="1582" width="0.85546875" style="296" customWidth="1"/>
    <col min="1583" max="1583" width="16" style="296" customWidth="1"/>
    <col min="1584" max="1584" width="0.5703125" style="296" customWidth="1"/>
    <col min="1585" max="1585" width="9.42578125" style="296" bestFit="1" customWidth="1"/>
    <col min="1586" max="1586" width="1.140625" style="296" customWidth="1"/>
    <col min="1587" max="1817" width="9.140625" style="296"/>
    <col min="1818" max="1818" width="2.140625" style="296" customWidth="1"/>
    <col min="1819" max="1819" width="14" style="296" customWidth="1"/>
    <col min="1820" max="1820" width="0.7109375" style="296" customWidth="1"/>
    <col min="1821" max="1821" width="17.140625" style="296" customWidth="1"/>
    <col min="1822" max="1822" width="1.140625" style="296" customWidth="1"/>
    <col min="1823" max="1823" width="26.5703125" style="296" customWidth="1"/>
    <col min="1824" max="1824" width="1" style="296" customWidth="1"/>
    <col min="1825" max="1825" width="32.85546875" style="296" customWidth="1"/>
    <col min="1826" max="1826" width="1" style="296" customWidth="1"/>
    <col min="1827" max="1827" width="12.7109375" style="296" customWidth="1"/>
    <col min="1828" max="1828" width="1.28515625" style="296" customWidth="1"/>
    <col min="1829" max="1829" width="11.42578125" style="296" customWidth="1"/>
    <col min="1830" max="1830" width="1" style="296" customWidth="1"/>
    <col min="1831" max="1831" width="10.42578125" style="296" customWidth="1"/>
    <col min="1832" max="1832" width="0.85546875" style="296" customWidth="1"/>
    <col min="1833" max="1833" width="14" style="296" customWidth="1"/>
    <col min="1834" max="1834" width="0.85546875" style="296" customWidth="1"/>
    <col min="1835" max="1835" width="10.85546875" style="296" customWidth="1"/>
    <col min="1836" max="1836" width="1.42578125" style="296" customWidth="1"/>
    <col min="1837" max="1837" width="10.85546875" style="296" customWidth="1"/>
    <col min="1838" max="1838" width="0.85546875" style="296" customWidth="1"/>
    <col min="1839" max="1839" width="16" style="296" customWidth="1"/>
    <col min="1840" max="1840" width="0.5703125" style="296" customWidth="1"/>
    <col min="1841" max="1841" width="9.42578125" style="296" bestFit="1" customWidth="1"/>
    <col min="1842" max="1842" width="1.140625" style="296" customWidth="1"/>
    <col min="1843" max="2073" width="9.140625" style="296"/>
    <col min="2074" max="2074" width="2.140625" style="296" customWidth="1"/>
    <col min="2075" max="2075" width="14" style="296" customWidth="1"/>
    <col min="2076" max="2076" width="0.7109375" style="296" customWidth="1"/>
    <col min="2077" max="2077" width="17.140625" style="296" customWidth="1"/>
    <col min="2078" max="2078" width="1.140625" style="296" customWidth="1"/>
    <col min="2079" max="2079" width="26.5703125" style="296" customWidth="1"/>
    <col min="2080" max="2080" width="1" style="296" customWidth="1"/>
    <col min="2081" max="2081" width="32.85546875" style="296" customWidth="1"/>
    <col min="2082" max="2082" width="1" style="296" customWidth="1"/>
    <col min="2083" max="2083" width="12.7109375" style="296" customWidth="1"/>
    <col min="2084" max="2084" width="1.28515625" style="296" customWidth="1"/>
    <col min="2085" max="2085" width="11.42578125" style="296" customWidth="1"/>
    <col min="2086" max="2086" width="1" style="296" customWidth="1"/>
    <col min="2087" max="2087" width="10.42578125" style="296" customWidth="1"/>
    <col min="2088" max="2088" width="0.85546875" style="296" customWidth="1"/>
    <col min="2089" max="2089" width="14" style="296" customWidth="1"/>
    <col min="2090" max="2090" width="0.85546875" style="296" customWidth="1"/>
    <col min="2091" max="2091" width="10.85546875" style="296" customWidth="1"/>
    <col min="2092" max="2092" width="1.42578125" style="296" customWidth="1"/>
    <col min="2093" max="2093" width="10.85546875" style="296" customWidth="1"/>
    <col min="2094" max="2094" width="0.85546875" style="296" customWidth="1"/>
    <col min="2095" max="2095" width="16" style="296" customWidth="1"/>
    <col min="2096" max="2096" width="0.5703125" style="296" customWidth="1"/>
    <col min="2097" max="2097" width="9.42578125" style="296" bestFit="1" customWidth="1"/>
    <col min="2098" max="2098" width="1.140625" style="296" customWidth="1"/>
    <col min="2099" max="2329" width="9.140625" style="296"/>
    <col min="2330" max="2330" width="2.140625" style="296" customWidth="1"/>
    <col min="2331" max="2331" width="14" style="296" customWidth="1"/>
    <col min="2332" max="2332" width="0.7109375" style="296" customWidth="1"/>
    <col min="2333" max="2333" width="17.140625" style="296" customWidth="1"/>
    <col min="2334" max="2334" width="1.140625" style="296" customWidth="1"/>
    <col min="2335" max="2335" width="26.5703125" style="296" customWidth="1"/>
    <col min="2336" max="2336" width="1" style="296" customWidth="1"/>
    <col min="2337" max="2337" width="32.85546875" style="296" customWidth="1"/>
    <col min="2338" max="2338" width="1" style="296" customWidth="1"/>
    <col min="2339" max="2339" width="12.7109375" style="296" customWidth="1"/>
    <col min="2340" max="2340" width="1.28515625" style="296" customWidth="1"/>
    <col min="2341" max="2341" width="11.42578125" style="296" customWidth="1"/>
    <col min="2342" max="2342" width="1" style="296" customWidth="1"/>
    <col min="2343" max="2343" width="10.42578125" style="296" customWidth="1"/>
    <col min="2344" max="2344" width="0.85546875" style="296" customWidth="1"/>
    <col min="2345" max="2345" width="14" style="296" customWidth="1"/>
    <col min="2346" max="2346" width="0.85546875" style="296" customWidth="1"/>
    <col min="2347" max="2347" width="10.85546875" style="296" customWidth="1"/>
    <col min="2348" max="2348" width="1.42578125" style="296" customWidth="1"/>
    <col min="2349" max="2349" width="10.85546875" style="296" customWidth="1"/>
    <col min="2350" max="2350" width="0.85546875" style="296" customWidth="1"/>
    <col min="2351" max="2351" width="16" style="296" customWidth="1"/>
    <col min="2352" max="2352" width="0.5703125" style="296" customWidth="1"/>
    <col min="2353" max="2353" width="9.42578125" style="296" bestFit="1" customWidth="1"/>
    <col min="2354" max="2354" width="1.140625" style="296" customWidth="1"/>
    <col min="2355" max="2585" width="9.140625" style="296"/>
    <col min="2586" max="2586" width="2.140625" style="296" customWidth="1"/>
    <col min="2587" max="2587" width="14" style="296" customWidth="1"/>
    <col min="2588" max="2588" width="0.7109375" style="296" customWidth="1"/>
    <col min="2589" max="2589" width="17.140625" style="296" customWidth="1"/>
    <col min="2590" max="2590" width="1.140625" style="296" customWidth="1"/>
    <col min="2591" max="2591" width="26.5703125" style="296" customWidth="1"/>
    <col min="2592" max="2592" width="1" style="296" customWidth="1"/>
    <col min="2593" max="2593" width="32.85546875" style="296" customWidth="1"/>
    <col min="2594" max="2594" width="1" style="296" customWidth="1"/>
    <col min="2595" max="2595" width="12.7109375" style="296" customWidth="1"/>
    <col min="2596" max="2596" width="1.28515625" style="296" customWidth="1"/>
    <col min="2597" max="2597" width="11.42578125" style="296" customWidth="1"/>
    <col min="2598" max="2598" width="1" style="296" customWidth="1"/>
    <col min="2599" max="2599" width="10.42578125" style="296" customWidth="1"/>
    <col min="2600" max="2600" width="0.85546875" style="296" customWidth="1"/>
    <col min="2601" max="2601" width="14" style="296" customWidth="1"/>
    <col min="2602" max="2602" width="0.85546875" style="296" customWidth="1"/>
    <col min="2603" max="2603" width="10.85546875" style="296" customWidth="1"/>
    <col min="2604" max="2604" width="1.42578125" style="296" customWidth="1"/>
    <col min="2605" max="2605" width="10.85546875" style="296" customWidth="1"/>
    <col min="2606" max="2606" width="0.85546875" style="296" customWidth="1"/>
    <col min="2607" max="2607" width="16" style="296" customWidth="1"/>
    <col min="2608" max="2608" width="0.5703125" style="296" customWidth="1"/>
    <col min="2609" max="2609" width="9.42578125" style="296" bestFit="1" customWidth="1"/>
    <col min="2610" max="2610" width="1.140625" style="296" customWidth="1"/>
    <col min="2611" max="2841" width="9.140625" style="296"/>
    <col min="2842" max="2842" width="2.140625" style="296" customWidth="1"/>
    <col min="2843" max="2843" width="14" style="296" customWidth="1"/>
    <col min="2844" max="2844" width="0.7109375" style="296" customWidth="1"/>
    <col min="2845" max="2845" width="17.140625" style="296" customWidth="1"/>
    <col min="2846" max="2846" width="1.140625" style="296" customWidth="1"/>
    <col min="2847" max="2847" width="26.5703125" style="296" customWidth="1"/>
    <col min="2848" max="2848" width="1" style="296" customWidth="1"/>
    <col min="2849" max="2849" width="32.85546875" style="296" customWidth="1"/>
    <col min="2850" max="2850" width="1" style="296" customWidth="1"/>
    <col min="2851" max="2851" width="12.7109375" style="296" customWidth="1"/>
    <col min="2852" max="2852" width="1.28515625" style="296" customWidth="1"/>
    <col min="2853" max="2853" width="11.42578125" style="296" customWidth="1"/>
    <col min="2854" max="2854" width="1" style="296" customWidth="1"/>
    <col min="2855" max="2855" width="10.42578125" style="296" customWidth="1"/>
    <col min="2856" max="2856" width="0.85546875" style="296" customWidth="1"/>
    <col min="2857" max="2857" width="14" style="296" customWidth="1"/>
    <col min="2858" max="2858" width="0.85546875" style="296" customWidth="1"/>
    <col min="2859" max="2859" width="10.85546875" style="296" customWidth="1"/>
    <col min="2860" max="2860" width="1.42578125" style="296" customWidth="1"/>
    <col min="2861" max="2861" width="10.85546875" style="296" customWidth="1"/>
    <col min="2862" max="2862" width="0.85546875" style="296" customWidth="1"/>
    <col min="2863" max="2863" width="16" style="296" customWidth="1"/>
    <col min="2864" max="2864" width="0.5703125" style="296" customWidth="1"/>
    <col min="2865" max="2865" width="9.42578125" style="296" bestFit="1" customWidth="1"/>
    <col min="2866" max="2866" width="1.140625" style="296" customWidth="1"/>
    <col min="2867" max="3097" width="9.140625" style="296"/>
    <col min="3098" max="3098" width="2.140625" style="296" customWidth="1"/>
    <col min="3099" max="3099" width="14" style="296" customWidth="1"/>
    <col min="3100" max="3100" width="0.7109375" style="296" customWidth="1"/>
    <col min="3101" max="3101" width="17.140625" style="296" customWidth="1"/>
    <col min="3102" max="3102" width="1.140625" style="296" customWidth="1"/>
    <col min="3103" max="3103" width="26.5703125" style="296" customWidth="1"/>
    <col min="3104" max="3104" width="1" style="296" customWidth="1"/>
    <col min="3105" max="3105" width="32.85546875" style="296" customWidth="1"/>
    <col min="3106" max="3106" width="1" style="296" customWidth="1"/>
    <col min="3107" max="3107" width="12.7109375" style="296" customWidth="1"/>
    <col min="3108" max="3108" width="1.28515625" style="296" customWidth="1"/>
    <col min="3109" max="3109" width="11.42578125" style="296" customWidth="1"/>
    <col min="3110" max="3110" width="1" style="296" customWidth="1"/>
    <col min="3111" max="3111" width="10.42578125" style="296" customWidth="1"/>
    <col min="3112" max="3112" width="0.85546875" style="296" customWidth="1"/>
    <col min="3113" max="3113" width="14" style="296" customWidth="1"/>
    <col min="3114" max="3114" width="0.85546875" style="296" customWidth="1"/>
    <col min="3115" max="3115" width="10.85546875" style="296" customWidth="1"/>
    <col min="3116" max="3116" width="1.42578125" style="296" customWidth="1"/>
    <col min="3117" max="3117" width="10.85546875" style="296" customWidth="1"/>
    <col min="3118" max="3118" width="0.85546875" style="296" customWidth="1"/>
    <col min="3119" max="3119" width="16" style="296" customWidth="1"/>
    <col min="3120" max="3120" width="0.5703125" style="296" customWidth="1"/>
    <col min="3121" max="3121" width="9.42578125" style="296" bestFit="1" customWidth="1"/>
    <col min="3122" max="3122" width="1.140625" style="296" customWidth="1"/>
    <col min="3123" max="3353" width="9.140625" style="296"/>
    <col min="3354" max="3354" width="2.140625" style="296" customWidth="1"/>
    <col min="3355" max="3355" width="14" style="296" customWidth="1"/>
    <col min="3356" max="3356" width="0.7109375" style="296" customWidth="1"/>
    <col min="3357" max="3357" width="17.140625" style="296" customWidth="1"/>
    <col min="3358" max="3358" width="1.140625" style="296" customWidth="1"/>
    <col min="3359" max="3359" width="26.5703125" style="296" customWidth="1"/>
    <col min="3360" max="3360" width="1" style="296" customWidth="1"/>
    <col min="3361" max="3361" width="32.85546875" style="296" customWidth="1"/>
    <col min="3362" max="3362" width="1" style="296" customWidth="1"/>
    <col min="3363" max="3363" width="12.7109375" style="296" customWidth="1"/>
    <col min="3364" max="3364" width="1.28515625" style="296" customWidth="1"/>
    <col min="3365" max="3365" width="11.42578125" style="296" customWidth="1"/>
    <col min="3366" max="3366" width="1" style="296" customWidth="1"/>
    <col min="3367" max="3367" width="10.42578125" style="296" customWidth="1"/>
    <col min="3368" max="3368" width="0.85546875" style="296" customWidth="1"/>
    <col min="3369" max="3369" width="14" style="296" customWidth="1"/>
    <col min="3370" max="3370" width="0.85546875" style="296" customWidth="1"/>
    <col min="3371" max="3371" width="10.85546875" style="296" customWidth="1"/>
    <col min="3372" max="3372" width="1.42578125" style="296" customWidth="1"/>
    <col min="3373" max="3373" width="10.85546875" style="296" customWidth="1"/>
    <col min="3374" max="3374" width="0.85546875" style="296" customWidth="1"/>
    <col min="3375" max="3375" width="16" style="296" customWidth="1"/>
    <col min="3376" max="3376" width="0.5703125" style="296" customWidth="1"/>
    <col min="3377" max="3377" width="9.42578125" style="296" bestFit="1" customWidth="1"/>
    <col min="3378" max="3378" width="1.140625" style="296" customWidth="1"/>
    <col min="3379" max="3609" width="9.140625" style="296"/>
    <col min="3610" max="3610" width="2.140625" style="296" customWidth="1"/>
    <col min="3611" max="3611" width="14" style="296" customWidth="1"/>
    <col min="3612" max="3612" width="0.7109375" style="296" customWidth="1"/>
    <col min="3613" max="3613" width="17.140625" style="296" customWidth="1"/>
    <col min="3614" max="3614" width="1.140625" style="296" customWidth="1"/>
    <col min="3615" max="3615" width="26.5703125" style="296" customWidth="1"/>
    <col min="3616" max="3616" width="1" style="296" customWidth="1"/>
    <col min="3617" max="3617" width="32.85546875" style="296" customWidth="1"/>
    <col min="3618" max="3618" width="1" style="296" customWidth="1"/>
    <col min="3619" max="3619" width="12.7109375" style="296" customWidth="1"/>
    <col min="3620" max="3620" width="1.28515625" style="296" customWidth="1"/>
    <col min="3621" max="3621" width="11.42578125" style="296" customWidth="1"/>
    <col min="3622" max="3622" width="1" style="296" customWidth="1"/>
    <col min="3623" max="3623" width="10.42578125" style="296" customWidth="1"/>
    <col min="3624" max="3624" width="0.85546875" style="296" customWidth="1"/>
    <col min="3625" max="3625" width="14" style="296" customWidth="1"/>
    <col min="3626" max="3626" width="0.85546875" style="296" customWidth="1"/>
    <col min="3627" max="3627" width="10.85546875" style="296" customWidth="1"/>
    <col min="3628" max="3628" width="1.42578125" style="296" customWidth="1"/>
    <col min="3629" max="3629" width="10.85546875" style="296" customWidth="1"/>
    <col min="3630" max="3630" width="0.85546875" style="296" customWidth="1"/>
    <col min="3631" max="3631" width="16" style="296" customWidth="1"/>
    <col min="3632" max="3632" width="0.5703125" style="296" customWidth="1"/>
    <col min="3633" max="3633" width="9.42578125" style="296" bestFit="1" customWidth="1"/>
    <col min="3634" max="3634" width="1.140625" style="296" customWidth="1"/>
    <col min="3635" max="3865" width="9.140625" style="296"/>
    <col min="3866" max="3866" width="2.140625" style="296" customWidth="1"/>
    <col min="3867" max="3867" width="14" style="296" customWidth="1"/>
    <col min="3868" max="3868" width="0.7109375" style="296" customWidth="1"/>
    <col min="3869" max="3869" width="17.140625" style="296" customWidth="1"/>
    <col min="3870" max="3870" width="1.140625" style="296" customWidth="1"/>
    <col min="3871" max="3871" width="26.5703125" style="296" customWidth="1"/>
    <col min="3872" max="3872" width="1" style="296" customWidth="1"/>
    <col min="3873" max="3873" width="32.85546875" style="296" customWidth="1"/>
    <col min="3874" max="3874" width="1" style="296" customWidth="1"/>
    <col min="3875" max="3875" width="12.7109375" style="296" customWidth="1"/>
    <col min="3876" max="3876" width="1.28515625" style="296" customWidth="1"/>
    <col min="3877" max="3877" width="11.42578125" style="296" customWidth="1"/>
    <col min="3878" max="3878" width="1" style="296" customWidth="1"/>
    <col min="3879" max="3879" width="10.42578125" style="296" customWidth="1"/>
    <col min="3880" max="3880" width="0.85546875" style="296" customWidth="1"/>
    <col min="3881" max="3881" width="14" style="296" customWidth="1"/>
    <col min="3882" max="3882" width="0.85546875" style="296" customWidth="1"/>
    <col min="3883" max="3883" width="10.85546875" style="296" customWidth="1"/>
    <col min="3884" max="3884" width="1.42578125" style="296" customWidth="1"/>
    <col min="3885" max="3885" width="10.85546875" style="296" customWidth="1"/>
    <col min="3886" max="3886" width="0.85546875" style="296" customWidth="1"/>
    <col min="3887" max="3887" width="16" style="296" customWidth="1"/>
    <col min="3888" max="3888" width="0.5703125" style="296" customWidth="1"/>
    <col min="3889" max="3889" width="9.42578125" style="296" bestFit="1" customWidth="1"/>
    <col min="3890" max="3890" width="1.140625" style="296" customWidth="1"/>
    <col min="3891" max="4121" width="9.140625" style="296"/>
    <col min="4122" max="4122" width="2.140625" style="296" customWidth="1"/>
    <col min="4123" max="4123" width="14" style="296" customWidth="1"/>
    <col min="4124" max="4124" width="0.7109375" style="296" customWidth="1"/>
    <col min="4125" max="4125" width="17.140625" style="296" customWidth="1"/>
    <col min="4126" max="4126" width="1.140625" style="296" customWidth="1"/>
    <col min="4127" max="4127" width="26.5703125" style="296" customWidth="1"/>
    <col min="4128" max="4128" width="1" style="296" customWidth="1"/>
    <col min="4129" max="4129" width="32.85546875" style="296" customWidth="1"/>
    <col min="4130" max="4130" width="1" style="296" customWidth="1"/>
    <col min="4131" max="4131" width="12.7109375" style="296" customWidth="1"/>
    <col min="4132" max="4132" width="1.28515625" style="296" customWidth="1"/>
    <col min="4133" max="4133" width="11.42578125" style="296" customWidth="1"/>
    <col min="4134" max="4134" width="1" style="296" customWidth="1"/>
    <col min="4135" max="4135" width="10.42578125" style="296" customWidth="1"/>
    <col min="4136" max="4136" width="0.85546875" style="296" customWidth="1"/>
    <col min="4137" max="4137" width="14" style="296" customWidth="1"/>
    <col min="4138" max="4138" width="0.85546875" style="296" customWidth="1"/>
    <col min="4139" max="4139" width="10.85546875" style="296" customWidth="1"/>
    <col min="4140" max="4140" width="1.42578125" style="296" customWidth="1"/>
    <col min="4141" max="4141" width="10.85546875" style="296" customWidth="1"/>
    <col min="4142" max="4142" width="0.85546875" style="296" customWidth="1"/>
    <col min="4143" max="4143" width="16" style="296" customWidth="1"/>
    <col min="4144" max="4144" width="0.5703125" style="296" customWidth="1"/>
    <col min="4145" max="4145" width="9.42578125" style="296" bestFit="1" customWidth="1"/>
    <col min="4146" max="4146" width="1.140625" style="296" customWidth="1"/>
    <col min="4147" max="4377" width="9.140625" style="296"/>
    <col min="4378" max="4378" width="2.140625" style="296" customWidth="1"/>
    <col min="4379" max="4379" width="14" style="296" customWidth="1"/>
    <col min="4380" max="4380" width="0.7109375" style="296" customWidth="1"/>
    <col min="4381" max="4381" width="17.140625" style="296" customWidth="1"/>
    <col min="4382" max="4382" width="1.140625" style="296" customWidth="1"/>
    <col min="4383" max="4383" width="26.5703125" style="296" customWidth="1"/>
    <col min="4384" max="4384" width="1" style="296" customWidth="1"/>
    <col min="4385" max="4385" width="32.85546875" style="296" customWidth="1"/>
    <col min="4386" max="4386" width="1" style="296" customWidth="1"/>
    <col min="4387" max="4387" width="12.7109375" style="296" customWidth="1"/>
    <col min="4388" max="4388" width="1.28515625" style="296" customWidth="1"/>
    <col min="4389" max="4389" width="11.42578125" style="296" customWidth="1"/>
    <col min="4390" max="4390" width="1" style="296" customWidth="1"/>
    <col min="4391" max="4391" width="10.42578125" style="296" customWidth="1"/>
    <col min="4392" max="4392" width="0.85546875" style="296" customWidth="1"/>
    <col min="4393" max="4393" width="14" style="296" customWidth="1"/>
    <col min="4394" max="4394" width="0.85546875" style="296" customWidth="1"/>
    <col min="4395" max="4395" width="10.85546875" style="296" customWidth="1"/>
    <col min="4396" max="4396" width="1.42578125" style="296" customWidth="1"/>
    <col min="4397" max="4397" width="10.85546875" style="296" customWidth="1"/>
    <col min="4398" max="4398" width="0.85546875" style="296" customWidth="1"/>
    <col min="4399" max="4399" width="16" style="296" customWidth="1"/>
    <col min="4400" max="4400" width="0.5703125" style="296" customWidth="1"/>
    <col min="4401" max="4401" width="9.42578125" style="296" bestFit="1" customWidth="1"/>
    <col min="4402" max="4402" width="1.140625" style="296" customWidth="1"/>
    <col min="4403" max="4633" width="9.140625" style="296"/>
    <col min="4634" max="4634" width="2.140625" style="296" customWidth="1"/>
    <col min="4635" max="4635" width="14" style="296" customWidth="1"/>
    <col min="4636" max="4636" width="0.7109375" style="296" customWidth="1"/>
    <col min="4637" max="4637" width="17.140625" style="296" customWidth="1"/>
    <col min="4638" max="4638" width="1.140625" style="296" customWidth="1"/>
    <col min="4639" max="4639" width="26.5703125" style="296" customWidth="1"/>
    <col min="4640" max="4640" width="1" style="296" customWidth="1"/>
    <col min="4641" max="4641" width="32.85546875" style="296" customWidth="1"/>
    <col min="4642" max="4642" width="1" style="296" customWidth="1"/>
    <col min="4643" max="4643" width="12.7109375" style="296" customWidth="1"/>
    <col min="4644" max="4644" width="1.28515625" style="296" customWidth="1"/>
    <col min="4645" max="4645" width="11.42578125" style="296" customWidth="1"/>
    <col min="4646" max="4646" width="1" style="296" customWidth="1"/>
    <col min="4647" max="4647" width="10.42578125" style="296" customWidth="1"/>
    <col min="4648" max="4648" width="0.85546875" style="296" customWidth="1"/>
    <col min="4649" max="4649" width="14" style="296" customWidth="1"/>
    <col min="4650" max="4650" width="0.85546875" style="296" customWidth="1"/>
    <col min="4651" max="4651" width="10.85546875" style="296" customWidth="1"/>
    <col min="4652" max="4652" width="1.42578125" style="296" customWidth="1"/>
    <col min="4653" max="4653" width="10.85546875" style="296" customWidth="1"/>
    <col min="4654" max="4654" width="0.85546875" style="296" customWidth="1"/>
    <col min="4655" max="4655" width="16" style="296" customWidth="1"/>
    <col min="4656" max="4656" width="0.5703125" style="296" customWidth="1"/>
    <col min="4657" max="4657" width="9.42578125" style="296" bestFit="1" customWidth="1"/>
    <col min="4658" max="4658" width="1.140625" style="296" customWidth="1"/>
    <col min="4659" max="4889" width="9.140625" style="296"/>
    <col min="4890" max="4890" width="2.140625" style="296" customWidth="1"/>
    <col min="4891" max="4891" width="14" style="296" customWidth="1"/>
    <col min="4892" max="4892" width="0.7109375" style="296" customWidth="1"/>
    <col min="4893" max="4893" width="17.140625" style="296" customWidth="1"/>
    <col min="4894" max="4894" width="1.140625" style="296" customWidth="1"/>
    <col min="4895" max="4895" width="26.5703125" style="296" customWidth="1"/>
    <col min="4896" max="4896" width="1" style="296" customWidth="1"/>
    <col min="4897" max="4897" width="32.85546875" style="296" customWidth="1"/>
    <col min="4898" max="4898" width="1" style="296" customWidth="1"/>
    <col min="4899" max="4899" width="12.7109375" style="296" customWidth="1"/>
    <col min="4900" max="4900" width="1.28515625" style="296" customWidth="1"/>
    <col min="4901" max="4901" width="11.42578125" style="296" customWidth="1"/>
    <col min="4902" max="4902" width="1" style="296" customWidth="1"/>
    <col min="4903" max="4903" width="10.42578125" style="296" customWidth="1"/>
    <col min="4904" max="4904" width="0.85546875" style="296" customWidth="1"/>
    <col min="4905" max="4905" width="14" style="296" customWidth="1"/>
    <col min="4906" max="4906" width="0.85546875" style="296" customWidth="1"/>
    <col min="4907" max="4907" width="10.85546875" style="296" customWidth="1"/>
    <col min="4908" max="4908" width="1.42578125" style="296" customWidth="1"/>
    <col min="4909" max="4909" width="10.85546875" style="296" customWidth="1"/>
    <col min="4910" max="4910" width="0.85546875" style="296" customWidth="1"/>
    <col min="4911" max="4911" width="16" style="296" customWidth="1"/>
    <col min="4912" max="4912" width="0.5703125" style="296" customWidth="1"/>
    <col min="4913" max="4913" width="9.42578125" style="296" bestFit="1" customWidth="1"/>
    <col min="4914" max="4914" width="1.140625" style="296" customWidth="1"/>
    <col min="4915" max="5145" width="9.140625" style="296"/>
    <col min="5146" max="5146" width="2.140625" style="296" customWidth="1"/>
    <col min="5147" max="5147" width="14" style="296" customWidth="1"/>
    <col min="5148" max="5148" width="0.7109375" style="296" customWidth="1"/>
    <col min="5149" max="5149" width="17.140625" style="296" customWidth="1"/>
    <col min="5150" max="5150" width="1.140625" style="296" customWidth="1"/>
    <col min="5151" max="5151" width="26.5703125" style="296" customWidth="1"/>
    <col min="5152" max="5152" width="1" style="296" customWidth="1"/>
    <col min="5153" max="5153" width="32.85546875" style="296" customWidth="1"/>
    <col min="5154" max="5154" width="1" style="296" customWidth="1"/>
    <col min="5155" max="5155" width="12.7109375" style="296" customWidth="1"/>
    <col min="5156" max="5156" width="1.28515625" style="296" customWidth="1"/>
    <col min="5157" max="5157" width="11.42578125" style="296" customWidth="1"/>
    <col min="5158" max="5158" width="1" style="296" customWidth="1"/>
    <col min="5159" max="5159" width="10.42578125" style="296" customWidth="1"/>
    <col min="5160" max="5160" width="0.85546875" style="296" customWidth="1"/>
    <col min="5161" max="5161" width="14" style="296" customWidth="1"/>
    <col min="5162" max="5162" width="0.85546875" style="296" customWidth="1"/>
    <col min="5163" max="5163" width="10.85546875" style="296" customWidth="1"/>
    <col min="5164" max="5164" width="1.42578125" style="296" customWidth="1"/>
    <col min="5165" max="5165" width="10.85546875" style="296" customWidth="1"/>
    <col min="5166" max="5166" width="0.85546875" style="296" customWidth="1"/>
    <col min="5167" max="5167" width="16" style="296" customWidth="1"/>
    <col min="5168" max="5168" width="0.5703125" style="296" customWidth="1"/>
    <col min="5169" max="5169" width="9.42578125" style="296" bestFit="1" customWidth="1"/>
    <col min="5170" max="5170" width="1.140625" style="296" customWidth="1"/>
    <col min="5171" max="5401" width="9.140625" style="296"/>
    <col min="5402" max="5402" width="2.140625" style="296" customWidth="1"/>
    <col min="5403" max="5403" width="14" style="296" customWidth="1"/>
    <col min="5404" max="5404" width="0.7109375" style="296" customWidth="1"/>
    <col min="5405" max="5405" width="17.140625" style="296" customWidth="1"/>
    <col min="5406" max="5406" width="1.140625" style="296" customWidth="1"/>
    <col min="5407" max="5407" width="26.5703125" style="296" customWidth="1"/>
    <col min="5408" max="5408" width="1" style="296" customWidth="1"/>
    <col min="5409" max="5409" width="32.85546875" style="296" customWidth="1"/>
    <col min="5410" max="5410" width="1" style="296" customWidth="1"/>
    <col min="5411" max="5411" width="12.7109375" style="296" customWidth="1"/>
    <col min="5412" max="5412" width="1.28515625" style="296" customWidth="1"/>
    <col min="5413" max="5413" width="11.42578125" style="296" customWidth="1"/>
    <col min="5414" max="5414" width="1" style="296" customWidth="1"/>
    <col min="5415" max="5415" width="10.42578125" style="296" customWidth="1"/>
    <col min="5416" max="5416" width="0.85546875" style="296" customWidth="1"/>
    <col min="5417" max="5417" width="14" style="296" customWidth="1"/>
    <col min="5418" max="5418" width="0.85546875" style="296" customWidth="1"/>
    <col min="5419" max="5419" width="10.85546875" style="296" customWidth="1"/>
    <col min="5420" max="5420" width="1.42578125" style="296" customWidth="1"/>
    <col min="5421" max="5421" width="10.85546875" style="296" customWidth="1"/>
    <col min="5422" max="5422" width="0.85546875" style="296" customWidth="1"/>
    <col min="5423" max="5423" width="16" style="296" customWidth="1"/>
    <col min="5424" max="5424" width="0.5703125" style="296" customWidth="1"/>
    <col min="5425" max="5425" width="9.42578125" style="296" bestFit="1" customWidth="1"/>
    <col min="5426" max="5426" width="1.140625" style="296" customWidth="1"/>
    <col min="5427" max="5657" width="9.140625" style="296"/>
    <col min="5658" max="5658" width="2.140625" style="296" customWidth="1"/>
    <col min="5659" max="5659" width="14" style="296" customWidth="1"/>
    <col min="5660" max="5660" width="0.7109375" style="296" customWidth="1"/>
    <col min="5661" max="5661" width="17.140625" style="296" customWidth="1"/>
    <col min="5662" max="5662" width="1.140625" style="296" customWidth="1"/>
    <col min="5663" max="5663" width="26.5703125" style="296" customWidth="1"/>
    <col min="5664" max="5664" width="1" style="296" customWidth="1"/>
    <col min="5665" max="5665" width="32.85546875" style="296" customWidth="1"/>
    <col min="5666" max="5666" width="1" style="296" customWidth="1"/>
    <col min="5667" max="5667" width="12.7109375" style="296" customWidth="1"/>
    <col min="5668" max="5668" width="1.28515625" style="296" customWidth="1"/>
    <col min="5669" max="5669" width="11.42578125" style="296" customWidth="1"/>
    <col min="5670" max="5670" width="1" style="296" customWidth="1"/>
    <col min="5671" max="5671" width="10.42578125" style="296" customWidth="1"/>
    <col min="5672" max="5672" width="0.85546875" style="296" customWidth="1"/>
    <col min="5673" max="5673" width="14" style="296" customWidth="1"/>
    <col min="5674" max="5674" width="0.85546875" style="296" customWidth="1"/>
    <col min="5675" max="5675" width="10.85546875" style="296" customWidth="1"/>
    <col min="5676" max="5676" width="1.42578125" style="296" customWidth="1"/>
    <col min="5677" max="5677" width="10.85546875" style="296" customWidth="1"/>
    <col min="5678" max="5678" width="0.85546875" style="296" customWidth="1"/>
    <col min="5679" max="5679" width="16" style="296" customWidth="1"/>
    <col min="5680" max="5680" width="0.5703125" style="296" customWidth="1"/>
    <col min="5681" max="5681" width="9.42578125" style="296" bestFit="1" customWidth="1"/>
    <col min="5682" max="5682" width="1.140625" style="296" customWidth="1"/>
    <col min="5683" max="5913" width="9.140625" style="296"/>
    <col min="5914" max="5914" width="2.140625" style="296" customWidth="1"/>
    <col min="5915" max="5915" width="14" style="296" customWidth="1"/>
    <col min="5916" max="5916" width="0.7109375" style="296" customWidth="1"/>
    <col min="5917" max="5917" width="17.140625" style="296" customWidth="1"/>
    <col min="5918" max="5918" width="1.140625" style="296" customWidth="1"/>
    <col min="5919" max="5919" width="26.5703125" style="296" customWidth="1"/>
    <col min="5920" max="5920" width="1" style="296" customWidth="1"/>
    <col min="5921" max="5921" width="32.85546875" style="296" customWidth="1"/>
    <col min="5922" max="5922" width="1" style="296" customWidth="1"/>
    <col min="5923" max="5923" width="12.7109375" style="296" customWidth="1"/>
    <col min="5924" max="5924" width="1.28515625" style="296" customWidth="1"/>
    <col min="5925" max="5925" width="11.42578125" style="296" customWidth="1"/>
    <col min="5926" max="5926" width="1" style="296" customWidth="1"/>
    <col min="5927" max="5927" width="10.42578125" style="296" customWidth="1"/>
    <col min="5928" max="5928" width="0.85546875" style="296" customWidth="1"/>
    <col min="5929" max="5929" width="14" style="296" customWidth="1"/>
    <col min="5930" max="5930" width="0.85546875" style="296" customWidth="1"/>
    <col min="5931" max="5931" width="10.85546875" style="296" customWidth="1"/>
    <col min="5932" max="5932" width="1.42578125" style="296" customWidth="1"/>
    <col min="5933" max="5933" width="10.85546875" style="296" customWidth="1"/>
    <col min="5934" max="5934" width="0.85546875" style="296" customWidth="1"/>
    <col min="5935" max="5935" width="16" style="296" customWidth="1"/>
    <col min="5936" max="5936" width="0.5703125" style="296" customWidth="1"/>
    <col min="5937" max="5937" width="9.42578125" style="296" bestFit="1" customWidth="1"/>
    <col min="5938" max="5938" width="1.140625" style="296" customWidth="1"/>
    <col min="5939" max="6169" width="9.140625" style="296"/>
    <col min="6170" max="6170" width="2.140625" style="296" customWidth="1"/>
    <col min="6171" max="6171" width="14" style="296" customWidth="1"/>
    <col min="6172" max="6172" width="0.7109375" style="296" customWidth="1"/>
    <col min="6173" max="6173" width="17.140625" style="296" customWidth="1"/>
    <col min="6174" max="6174" width="1.140625" style="296" customWidth="1"/>
    <col min="6175" max="6175" width="26.5703125" style="296" customWidth="1"/>
    <col min="6176" max="6176" width="1" style="296" customWidth="1"/>
    <col min="6177" max="6177" width="32.85546875" style="296" customWidth="1"/>
    <col min="6178" max="6178" width="1" style="296" customWidth="1"/>
    <col min="6179" max="6179" width="12.7109375" style="296" customWidth="1"/>
    <col min="6180" max="6180" width="1.28515625" style="296" customWidth="1"/>
    <col min="6181" max="6181" width="11.42578125" style="296" customWidth="1"/>
    <col min="6182" max="6182" width="1" style="296" customWidth="1"/>
    <col min="6183" max="6183" width="10.42578125" style="296" customWidth="1"/>
    <col min="6184" max="6184" width="0.85546875" style="296" customWidth="1"/>
    <col min="6185" max="6185" width="14" style="296" customWidth="1"/>
    <col min="6186" max="6186" width="0.85546875" style="296" customWidth="1"/>
    <col min="6187" max="6187" width="10.85546875" style="296" customWidth="1"/>
    <col min="6188" max="6188" width="1.42578125" style="296" customWidth="1"/>
    <col min="6189" max="6189" width="10.85546875" style="296" customWidth="1"/>
    <col min="6190" max="6190" width="0.85546875" style="296" customWidth="1"/>
    <col min="6191" max="6191" width="16" style="296" customWidth="1"/>
    <col min="6192" max="6192" width="0.5703125" style="296" customWidth="1"/>
    <col min="6193" max="6193" width="9.42578125" style="296" bestFit="1" customWidth="1"/>
    <col min="6194" max="6194" width="1.140625" style="296" customWidth="1"/>
    <col min="6195" max="6425" width="9.140625" style="296"/>
    <col min="6426" max="6426" width="2.140625" style="296" customWidth="1"/>
    <col min="6427" max="6427" width="14" style="296" customWidth="1"/>
    <col min="6428" max="6428" width="0.7109375" style="296" customWidth="1"/>
    <col min="6429" max="6429" width="17.140625" style="296" customWidth="1"/>
    <col min="6430" max="6430" width="1.140625" style="296" customWidth="1"/>
    <col min="6431" max="6431" width="26.5703125" style="296" customWidth="1"/>
    <col min="6432" max="6432" width="1" style="296" customWidth="1"/>
    <col min="6433" max="6433" width="32.85546875" style="296" customWidth="1"/>
    <col min="6434" max="6434" width="1" style="296" customWidth="1"/>
    <col min="6435" max="6435" width="12.7109375" style="296" customWidth="1"/>
    <col min="6436" max="6436" width="1.28515625" style="296" customWidth="1"/>
    <col min="6437" max="6437" width="11.42578125" style="296" customWidth="1"/>
    <col min="6438" max="6438" width="1" style="296" customWidth="1"/>
    <col min="6439" max="6439" width="10.42578125" style="296" customWidth="1"/>
    <col min="6440" max="6440" width="0.85546875" style="296" customWidth="1"/>
    <col min="6441" max="6441" width="14" style="296" customWidth="1"/>
    <col min="6442" max="6442" width="0.85546875" style="296" customWidth="1"/>
    <col min="6443" max="6443" width="10.85546875" style="296" customWidth="1"/>
    <col min="6444" max="6444" width="1.42578125" style="296" customWidth="1"/>
    <col min="6445" max="6445" width="10.85546875" style="296" customWidth="1"/>
    <col min="6446" max="6446" width="0.85546875" style="296" customWidth="1"/>
    <col min="6447" max="6447" width="16" style="296" customWidth="1"/>
    <col min="6448" max="6448" width="0.5703125" style="296" customWidth="1"/>
    <col min="6449" max="6449" width="9.42578125" style="296" bestFit="1" customWidth="1"/>
    <col min="6450" max="6450" width="1.140625" style="296" customWidth="1"/>
    <col min="6451" max="6681" width="9.140625" style="296"/>
    <col min="6682" max="6682" width="2.140625" style="296" customWidth="1"/>
    <col min="6683" max="6683" width="14" style="296" customWidth="1"/>
    <col min="6684" max="6684" width="0.7109375" style="296" customWidth="1"/>
    <col min="6685" max="6685" width="17.140625" style="296" customWidth="1"/>
    <col min="6686" max="6686" width="1.140625" style="296" customWidth="1"/>
    <col min="6687" max="6687" width="26.5703125" style="296" customWidth="1"/>
    <col min="6688" max="6688" width="1" style="296" customWidth="1"/>
    <col min="6689" max="6689" width="32.85546875" style="296" customWidth="1"/>
    <col min="6690" max="6690" width="1" style="296" customWidth="1"/>
    <col min="6691" max="6691" width="12.7109375" style="296" customWidth="1"/>
    <col min="6692" max="6692" width="1.28515625" style="296" customWidth="1"/>
    <col min="6693" max="6693" width="11.42578125" style="296" customWidth="1"/>
    <col min="6694" max="6694" width="1" style="296" customWidth="1"/>
    <col min="6695" max="6695" width="10.42578125" style="296" customWidth="1"/>
    <col min="6696" max="6696" width="0.85546875" style="296" customWidth="1"/>
    <col min="6697" max="6697" width="14" style="296" customWidth="1"/>
    <col min="6698" max="6698" width="0.85546875" style="296" customWidth="1"/>
    <col min="6699" max="6699" width="10.85546875" style="296" customWidth="1"/>
    <col min="6700" max="6700" width="1.42578125" style="296" customWidth="1"/>
    <col min="6701" max="6701" width="10.85546875" style="296" customWidth="1"/>
    <col min="6702" max="6702" width="0.85546875" style="296" customWidth="1"/>
    <col min="6703" max="6703" width="16" style="296" customWidth="1"/>
    <col min="6704" max="6704" width="0.5703125" style="296" customWidth="1"/>
    <col min="6705" max="6705" width="9.42578125" style="296" bestFit="1" customWidth="1"/>
    <col min="6706" max="6706" width="1.140625" style="296" customWidth="1"/>
    <col min="6707" max="6937" width="9.140625" style="296"/>
    <col min="6938" max="6938" width="2.140625" style="296" customWidth="1"/>
    <col min="6939" max="6939" width="14" style="296" customWidth="1"/>
    <col min="6940" max="6940" width="0.7109375" style="296" customWidth="1"/>
    <col min="6941" max="6941" width="17.140625" style="296" customWidth="1"/>
    <col min="6942" max="6942" width="1.140625" style="296" customWidth="1"/>
    <col min="6943" max="6943" width="26.5703125" style="296" customWidth="1"/>
    <col min="6944" max="6944" width="1" style="296" customWidth="1"/>
    <col min="6945" max="6945" width="32.85546875" style="296" customWidth="1"/>
    <col min="6946" max="6946" width="1" style="296" customWidth="1"/>
    <col min="6947" max="6947" width="12.7109375" style="296" customWidth="1"/>
    <col min="6948" max="6948" width="1.28515625" style="296" customWidth="1"/>
    <col min="6949" max="6949" width="11.42578125" style="296" customWidth="1"/>
    <col min="6950" max="6950" width="1" style="296" customWidth="1"/>
    <col min="6951" max="6951" width="10.42578125" style="296" customWidth="1"/>
    <col min="6952" max="6952" width="0.85546875" style="296" customWidth="1"/>
    <col min="6953" max="6953" width="14" style="296" customWidth="1"/>
    <col min="6954" max="6954" width="0.85546875" style="296" customWidth="1"/>
    <col min="6955" max="6955" width="10.85546875" style="296" customWidth="1"/>
    <col min="6956" max="6956" width="1.42578125" style="296" customWidth="1"/>
    <col min="6957" max="6957" width="10.85546875" style="296" customWidth="1"/>
    <col min="6958" max="6958" width="0.85546875" style="296" customWidth="1"/>
    <col min="6959" max="6959" width="16" style="296" customWidth="1"/>
    <col min="6960" max="6960" width="0.5703125" style="296" customWidth="1"/>
    <col min="6961" max="6961" width="9.42578125" style="296" bestFit="1" customWidth="1"/>
    <col min="6962" max="6962" width="1.140625" style="296" customWidth="1"/>
    <col min="6963" max="7193" width="9.140625" style="296"/>
    <col min="7194" max="7194" width="2.140625" style="296" customWidth="1"/>
    <col min="7195" max="7195" width="14" style="296" customWidth="1"/>
    <col min="7196" max="7196" width="0.7109375" style="296" customWidth="1"/>
    <col min="7197" max="7197" width="17.140625" style="296" customWidth="1"/>
    <col min="7198" max="7198" width="1.140625" style="296" customWidth="1"/>
    <col min="7199" max="7199" width="26.5703125" style="296" customWidth="1"/>
    <col min="7200" max="7200" width="1" style="296" customWidth="1"/>
    <col min="7201" max="7201" width="32.85546875" style="296" customWidth="1"/>
    <col min="7202" max="7202" width="1" style="296" customWidth="1"/>
    <col min="7203" max="7203" width="12.7109375" style="296" customWidth="1"/>
    <col min="7204" max="7204" width="1.28515625" style="296" customWidth="1"/>
    <col min="7205" max="7205" width="11.42578125" style="296" customWidth="1"/>
    <col min="7206" max="7206" width="1" style="296" customWidth="1"/>
    <col min="7207" max="7207" width="10.42578125" style="296" customWidth="1"/>
    <col min="7208" max="7208" width="0.85546875" style="296" customWidth="1"/>
    <col min="7209" max="7209" width="14" style="296" customWidth="1"/>
    <col min="7210" max="7210" width="0.85546875" style="296" customWidth="1"/>
    <col min="7211" max="7211" width="10.85546875" style="296" customWidth="1"/>
    <col min="7212" max="7212" width="1.42578125" style="296" customWidth="1"/>
    <col min="7213" max="7213" width="10.85546875" style="296" customWidth="1"/>
    <col min="7214" max="7214" width="0.85546875" style="296" customWidth="1"/>
    <col min="7215" max="7215" width="16" style="296" customWidth="1"/>
    <col min="7216" max="7216" width="0.5703125" style="296" customWidth="1"/>
    <col min="7217" max="7217" width="9.42578125" style="296" bestFit="1" customWidth="1"/>
    <col min="7218" max="7218" width="1.140625" style="296" customWidth="1"/>
    <col min="7219" max="7449" width="9.140625" style="296"/>
    <col min="7450" max="7450" width="2.140625" style="296" customWidth="1"/>
    <col min="7451" max="7451" width="14" style="296" customWidth="1"/>
    <col min="7452" max="7452" width="0.7109375" style="296" customWidth="1"/>
    <col min="7453" max="7453" width="17.140625" style="296" customWidth="1"/>
    <col min="7454" max="7454" width="1.140625" style="296" customWidth="1"/>
    <col min="7455" max="7455" width="26.5703125" style="296" customWidth="1"/>
    <col min="7456" max="7456" width="1" style="296" customWidth="1"/>
    <col min="7457" max="7457" width="32.85546875" style="296" customWidth="1"/>
    <col min="7458" max="7458" width="1" style="296" customWidth="1"/>
    <col min="7459" max="7459" width="12.7109375" style="296" customWidth="1"/>
    <col min="7460" max="7460" width="1.28515625" style="296" customWidth="1"/>
    <col min="7461" max="7461" width="11.42578125" style="296" customWidth="1"/>
    <col min="7462" max="7462" width="1" style="296" customWidth="1"/>
    <col min="7463" max="7463" width="10.42578125" style="296" customWidth="1"/>
    <col min="7464" max="7464" width="0.85546875" style="296" customWidth="1"/>
    <col min="7465" max="7465" width="14" style="296" customWidth="1"/>
    <col min="7466" max="7466" width="0.85546875" style="296" customWidth="1"/>
    <col min="7467" max="7467" width="10.85546875" style="296" customWidth="1"/>
    <col min="7468" max="7468" width="1.42578125" style="296" customWidth="1"/>
    <col min="7469" max="7469" width="10.85546875" style="296" customWidth="1"/>
    <col min="7470" max="7470" width="0.85546875" style="296" customWidth="1"/>
    <col min="7471" max="7471" width="16" style="296" customWidth="1"/>
    <col min="7472" max="7472" width="0.5703125" style="296" customWidth="1"/>
    <col min="7473" max="7473" width="9.42578125" style="296" bestFit="1" customWidth="1"/>
    <col min="7474" max="7474" width="1.140625" style="296" customWidth="1"/>
    <col min="7475" max="7705" width="9.140625" style="296"/>
    <col min="7706" max="7706" width="2.140625" style="296" customWidth="1"/>
    <col min="7707" max="7707" width="14" style="296" customWidth="1"/>
    <col min="7708" max="7708" width="0.7109375" style="296" customWidth="1"/>
    <col min="7709" max="7709" width="17.140625" style="296" customWidth="1"/>
    <col min="7710" max="7710" width="1.140625" style="296" customWidth="1"/>
    <col min="7711" max="7711" width="26.5703125" style="296" customWidth="1"/>
    <col min="7712" max="7712" width="1" style="296" customWidth="1"/>
    <col min="7713" max="7713" width="32.85546875" style="296" customWidth="1"/>
    <col min="7714" max="7714" width="1" style="296" customWidth="1"/>
    <col min="7715" max="7715" width="12.7109375" style="296" customWidth="1"/>
    <col min="7716" max="7716" width="1.28515625" style="296" customWidth="1"/>
    <col min="7717" max="7717" width="11.42578125" style="296" customWidth="1"/>
    <col min="7718" max="7718" width="1" style="296" customWidth="1"/>
    <col min="7719" max="7719" width="10.42578125" style="296" customWidth="1"/>
    <col min="7720" max="7720" width="0.85546875" style="296" customWidth="1"/>
    <col min="7721" max="7721" width="14" style="296" customWidth="1"/>
    <col min="7722" max="7722" width="0.85546875" style="296" customWidth="1"/>
    <col min="7723" max="7723" width="10.85546875" style="296" customWidth="1"/>
    <col min="7724" max="7724" width="1.42578125" style="296" customWidth="1"/>
    <col min="7725" max="7725" width="10.85546875" style="296" customWidth="1"/>
    <col min="7726" max="7726" width="0.85546875" style="296" customWidth="1"/>
    <col min="7727" max="7727" width="16" style="296" customWidth="1"/>
    <col min="7728" max="7728" width="0.5703125" style="296" customWidth="1"/>
    <col min="7729" max="7729" width="9.42578125" style="296" bestFit="1" customWidth="1"/>
    <col min="7730" max="7730" width="1.140625" style="296" customWidth="1"/>
    <col min="7731" max="7961" width="9.140625" style="296"/>
    <col min="7962" max="7962" width="2.140625" style="296" customWidth="1"/>
    <col min="7963" max="7963" width="14" style="296" customWidth="1"/>
    <col min="7964" max="7964" width="0.7109375" style="296" customWidth="1"/>
    <col min="7965" max="7965" width="17.140625" style="296" customWidth="1"/>
    <col min="7966" max="7966" width="1.140625" style="296" customWidth="1"/>
    <col min="7967" max="7967" width="26.5703125" style="296" customWidth="1"/>
    <col min="7968" max="7968" width="1" style="296" customWidth="1"/>
    <col min="7969" max="7969" width="32.85546875" style="296" customWidth="1"/>
    <col min="7970" max="7970" width="1" style="296" customWidth="1"/>
    <col min="7971" max="7971" width="12.7109375" style="296" customWidth="1"/>
    <col min="7972" max="7972" width="1.28515625" style="296" customWidth="1"/>
    <col min="7973" max="7973" width="11.42578125" style="296" customWidth="1"/>
    <col min="7974" max="7974" width="1" style="296" customWidth="1"/>
    <col min="7975" max="7975" width="10.42578125" style="296" customWidth="1"/>
    <col min="7976" max="7976" width="0.85546875" style="296" customWidth="1"/>
    <col min="7977" max="7977" width="14" style="296" customWidth="1"/>
    <col min="7978" max="7978" width="0.85546875" style="296" customWidth="1"/>
    <col min="7979" max="7979" width="10.85546875" style="296" customWidth="1"/>
    <col min="7980" max="7980" width="1.42578125" style="296" customWidth="1"/>
    <col min="7981" max="7981" width="10.85546875" style="296" customWidth="1"/>
    <col min="7982" max="7982" width="0.85546875" style="296" customWidth="1"/>
    <col min="7983" max="7983" width="16" style="296" customWidth="1"/>
    <col min="7984" max="7984" width="0.5703125" style="296" customWidth="1"/>
    <col min="7985" max="7985" width="9.42578125" style="296" bestFit="1" customWidth="1"/>
    <col min="7986" max="7986" width="1.140625" style="296" customWidth="1"/>
    <col min="7987" max="8217" width="9.140625" style="296"/>
    <col min="8218" max="8218" width="2.140625" style="296" customWidth="1"/>
    <col min="8219" max="8219" width="14" style="296" customWidth="1"/>
    <col min="8220" max="8220" width="0.7109375" style="296" customWidth="1"/>
    <col min="8221" max="8221" width="17.140625" style="296" customWidth="1"/>
    <col min="8222" max="8222" width="1.140625" style="296" customWidth="1"/>
    <col min="8223" max="8223" width="26.5703125" style="296" customWidth="1"/>
    <col min="8224" max="8224" width="1" style="296" customWidth="1"/>
    <col min="8225" max="8225" width="32.85546875" style="296" customWidth="1"/>
    <col min="8226" max="8226" width="1" style="296" customWidth="1"/>
    <col min="8227" max="8227" width="12.7109375" style="296" customWidth="1"/>
    <col min="8228" max="8228" width="1.28515625" style="296" customWidth="1"/>
    <col min="8229" max="8229" width="11.42578125" style="296" customWidth="1"/>
    <col min="8230" max="8230" width="1" style="296" customWidth="1"/>
    <col min="8231" max="8231" width="10.42578125" style="296" customWidth="1"/>
    <col min="8232" max="8232" width="0.85546875" style="296" customWidth="1"/>
    <col min="8233" max="8233" width="14" style="296" customWidth="1"/>
    <col min="8234" max="8234" width="0.85546875" style="296" customWidth="1"/>
    <col min="8235" max="8235" width="10.85546875" style="296" customWidth="1"/>
    <col min="8236" max="8236" width="1.42578125" style="296" customWidth="1"/>
    <col min="8237" max="8237" width="10.85546875" style="296" customWidth="1"/>
    <col min="8238" max="8238" width="0.85546875" style="296" customWidth="1"/>
    <col min="8239" max="8239" width="16" style="296" customWidth="1"/>
    <col min="8240" max="8240" width="0.5703125" style="296" customWidth="1"/>
    <col min="8241" max="8241" width="9.42578125" style="296" bestFit="1" customWidth="1"/>
    <col min="8242" max="8242" width="1.140625" style="296" customWidth="1"/>
    <col min="8243" max="8473" width="9.140625" style="296"/>
    <col min="8474" max="8474" width="2.140625" style="296" customWidth="1"/>
    <col min="8475" max="8475" width="14" style="296" customWidth="1"/>
    <col min="8476" max="8476" width="0.7109375" style="296" customWidth="1"/>
    <col min="8477" max="8477" width="17.140625" style="296" customWidth="1"/>
    <col min="8478" max="8478" width="1.140625" style="296" customWidth="1"/>
    <col min="8479" max="8479" width="26.5703125" style="296" customWidth="1"/>
    <col min="8480" max="8480" width="1" style="296" customWidth="1"/>
    <col min="8481" max="8481" width="32.85546875" style="296" customWidth="1"/>
    <col min="8482" max="8482" width="1" style="296" customWidth="1"/>
    <col min="8483" max="8483" width="12.7109375" style="296" customWidth="1"/>
    <col min="8484" max="8484" width="1.28515625" style="296" customWidth="1"/>
    <col min="8485" max="8485" width="11.42578125" style="296" customWidth="1"/>
    <col min="8486" max="8486" width="1" style="296" customWidth="1"/>
    <col min="8487" max="8487" width="10.42578125" style="296" customWidth="1"/>
    <col min="8488" max="8488" width="0.85546875" style="296" customWidth="1"/>
    <col min="8489" max="8489" width="14" style="296" customWidth="1"/>
    <col min="8490" max="8490" width="0.85546875" style="296" customWidth="1"/>
    <col min="8491" max="8491" width="10.85546875" style="296" customWidth="1"/>
    <col min="8492" max="8492" width="1.42578125" style="296" customWidth="1"/>
    <col min="8493" max="8493" width="10.85546875" style="296" customWidth="1"/>
    <col min="8494" max="8494" width="0.85546875" style="296" customWidth="1"/>
    <col min="8495" max="8495" width="16" style="296" customWidth="1"/>
    <col min="8496" max="8496" width="0.5703125" style="296" customWidth="1"/>
    <col min="8497" max="8497" width="9.42578125" style="296" bestFit="1" customWidth="1"/>
    <col min="8498" max="8498" width="1.140625" style="296" customWidth="1"/>
    <col min="8499" max="8729" width="9.140625" style="296"/>
    <col min="8730" max="8730" width="2.140625" style="296" customWidth="1"/>
    <col min="8731" max="8731" width="14" style="296" customWidth="1"/>
    <col min="8732" max="8732" width="0.7109375" style="296" customWidth="1"/>
    <col min="8733" max="8733" width="17.140625" style="296" customWidth="1"/>
    <col min="8734" max="8734" width="1.140625" style="296" customWidth="1"/>
    <col min="8735" max="8735" width="26.5703125" style="296" customWidth="1"/>
    <col min="8736" max="8736" width="1" style="296" customWidth="1"/>
    <col min="8737" max="8737" width="32.85546875" style="296" customWidth="1"/>
    <col min="8738" max="8738" width="1" style="296" customWidth="1"/>
    <col min="8739" max="8739" width="12.7109375" style="296" customWidth="1"/>
    <col min="8740" max="8740" width="1.28515625" style="296" customWidth="1"/>
    <col min="8741" max="8741" width="11.42578125" style="296" customWidth="1"/>
    <col min="8742" max="8742" width="1" style="296" customWidth="1"/>
    <col min="8743" max="8743" width="10.42578125" style="296" customWidth="1"/>
    <col min="8744" max="8744" width="0.85546875" style="296" customWidth="1"/>
    <col min="8745" max="8745" width="14" style="296" customWidth="1"/>
    <col min="8746" max="8746" width="0.85546875" style="296" customWidth="1"/>
    <col min="8747" max="8747" width="10.85546875" style="296" customWidth="1"/>
    <col min="8748" max="8748" width="1.42578125" style="296" customWidth="1"/>
    <col min="8749" max="8749" width="10.85546875" style="296" customWidth="1"/>
    <col min="8750" max="8750" width="0.85546875" style="296" customWidth="1"/>
    <col min="8751" max="8751" width="16" style="296" customWidth="1"/>
    <col min="8752" max="8752" width="0.5703125" style="296" customWidth="1"/>
    <col min="8753" max="8753" width="9.42578125" style="296" bestFit="1" customWidth="1"/>
    <col min="8754" max="8754" width="1.140625" style="296" customWidth="1"/>
    <col min="8755" max="8985" width="9.140625" style="296"/>
    <col min="8986" max="8986" width="2.140625" style="296" customWidth="1"/>
    <col min="8987" max="8987" width="14" style="296" customWidth="1"/>
    <col min="8988" max="8988" width="0.7109375" style="296" customWidth="1"/>
    <col min="8989" max="8989" width="17.140625" style="296" customWidth="1"/>
    <col min="8990" max="8990" width="1.140625" style="296" customWidth="1"/>
    <col min="8991" max="8991" width="26.5703125" style="296" customWidth="1"/>
    <col min="8992" max="8992" width="1" style="296" customWidth="1"/>
    <col min="8993" max="8993" width="32.85546875" style="296" customWidth="1"/>
    <col min="8994" max="8994" width="1" style="296" customWidth="1"/>
    <col min="8995" max="8995" width="12.7109375" style="296" customWidth="1"/>
    <col min="8996" max="8996" width="1.28515625" style="296" customWidth="1"/>
    <col min="8997" max="8997" width="11.42578125" style="296" customWidth="1"/>
    <col min="8998" max="8998" width="1" style="296" customWidth="1"/>
    <col min="8999" max="8999" width="10.42578125" style="296" customWidth="1"/>
    <col min="9000" max="9000" width="0.85546875" style="296" customWidth="1"/>
    <col min="9001" max="9001" width="14" style="296" customWidth="1"/>
    <col min="9002" max="9002" width="0.85546875" style="296" customWidth="1"/>
    <col min="9003" max="9003" width="10.85546875" style="296" customWidth="1"/>
    <col min="9004" max="9004" width="1.42578125" style="296" customWidth="1"/>
    <col min="9005" max="9005" width="10.85546875" style="296" customWidth="1"/>
    <col min="9006" max="9006" width="0.85546875" style="296" customWidth="1"/>
    <col min="9007" max="9007" width="16" style="296" customWidth="1"/>
    <col min="9008" max="9008" width="0.5703125" style="296" customWidth="1"/>
    <col min="9009" max="9009" width="9.42578125" style="296" bestFit="1" customWidth="1"/>
    <col min="9010" max="9010" width="1.140625" style="296" customWidth="1"/>
    <col min="9011" max="9241" width="9.140625" style="296"/>
    <col min="9242" max="9242" width="2.140625" style="296" customWidth="1"/>
    <col min="9243" max="9243" width="14" style="296" customWidth="1"/>
    <col min="9244" max="9244" width="0.7109375" style="296" customWidth="1"/>
    <col min="9245" max="9245" width="17.140625" style="296" customWidth="1"/>
    <col min="9246" max="9246" width="1.140625" style="296" customWidth="1"/>
    <col min="9247" max="9247" width="26.5703125" style="296" customWidth="1"/>
    <col min="9248" max="9248" width="1" style="296" customWidth="1"/>
    <col min="9249" max="9249" width="32.85546875" style="296" customWidth="1"/>
    <col min="9250" max="9250" width="1" style="296" customWidth="1"/>
    <col min="9251" max="9251" width="12.7109375" style="296" customWidth="1"/>
    <col min="9252" max="9252" width="1.28515625" style="296" customWidth="1"/>
    <col min="9253" max="9253" width="11.42578125" style="296" customWidth="1"/>
    <col min="9254" max="9254" width="1" style="296" customWidth="1"/>
    <col min="9255" max="9255" width="10.42578125" style="296" customWidth="1"/>
    <col min="9256" max="9256" width="0.85546875" style="296" customWidth="1"/>
    <col min="9257" max="9257" width="14" style="296" customWidth="1"/>
    <col min="9258" max="9258" width="0.85546875" style="296" customWidth="1"/>
    <col min="9259" max="9259" width="10.85546875" style="296" customWidth="1"/>
    <col min="9260" max="9260" width="1.42578125" style="296" customWidth="1"/>
    <col min="9261" max="9261" width="10.85546875" style="296" customWidth="1"/>
    <col min="9262" max="9262" width="0.85546875" style="296" customWidth="1"/>
    <col min="9263" max="9263" width="16" style="296" customWidth="1"/>
    <col min="9264" max="9264" width="0.5703125" style="296" customWidth="1"/>
    <col min="9265" max="9265" width="9.42578125" style="296" bestFit="1" customWidth="1"/>
    <col min="9266" max="9266" width="1.140625" style="296" customWidth="1"/>
    <col min="9267" max="9497" width="9.140625" style="296"/>
    <col min="9498" max="9498" width="2.140625" style="296" customWidth="1"/>
    <col min="9499" max="9499" width="14" style="296" customWidth="1"/>
    <col min="9500" max="9500" width="0.7109375" style="296" customWidth="1"/>
    <col min="9501" max="9501" width="17.140625" style="296" customWidth="1"/>
    <col min="9502" max="9502" width="1.140625" style="296" customWidth="1"/>
    <col min="9503" max="9503" width="26.5703125" style="296" customWidth="1"/>
    <col min="9504" max="9504" width="1" style="296" customWidth="1"/>
    <col min="9505" max="9505" width="32.85546875" style="296" customWidth="1"/>
    <col min="9506" max="9506" width="1" style="296" customWidth="1"/>
    <col min="9507" max="9507" width="12.7109375" style="296" customWidth="1"/>
    <col min="9508" max="9508" width="1.28515625" style="296" customWidth="1"/>
    <col min="9509" max="9509" width="11.42578125" style="296" customWidth="1"/>
    <col min="9510" max="9510" width="1" style="296" customWidth="1"/>
    <col min="9511" max="9511" width="10.42578125" style="296" customWidth="1"/>
    <col min="9512" max="9512" width="0.85546875" style="296" customWidth="1"/>
    <col min="9513" max="9513" width="14" style="296" customWidth="1"/>
    <col min="9514" max="9514" width="0.85546875" style="296" customWidth="1"/>
    <col min="9515" max="9515" width="10.85546875" style="296" customWidth="1"/>
    <col min="9516" max="9516" width="1.42578125" style="296" customWidth="1"/>
    <col min="9517" max="9517" width="10.85546875" style="296" customWidth="1"/>
    <col min="9518" max="9518" width="0.85546875" style="296" customWidth="1"/>
    <col min="9519" max="9519" width="16" style="296" customWidth="1"/>
    <col min="9520" max="9520" width="0.5703125" style="296" customWidth="1"/>
    <col min="9521" max="9521" width="9.42578125" style="296" bestFit="1" customWidth="1"/>
    <col min="9522" max="9522" width="1.140625" style="296" customWidth="1"/>
    <col min="9523" max="9753" width="9.140625" style="296"/>
    <col min="9754" max="9754" width="2.140625" style="296" customWidth="1"/>
    <col min="9755" max="9755" width="14" style="296" customWidth="1"/>
    <col min="9756" max="9756" width="0.7109375" style="296" customWidth="1"/>
    <col min="9757" max="9757" width="17.140625" style="296" customWidth="1"/>
    <col min="9758" max="9758" width="1.140625" style="296" customWidth="1"/>
    <col min="9759" max="9759" width="26.5703125" style="296" customWidth="1"/>
    <col min="9760" max="9760" width="1" style="296" customWidth="1"/>
    <col min="9761" max="9761" width="32.85546875" style="296" customWidth="1"/>
    <col min="9762" max="9762" width="1" style="296" customWidth="1"/>
    <col min="9763" max="9763" width="12.7109375" style="296" customWidth="1"/>
    <col min="9764" max="9764" width="1.28515625" style="296" customWidth="1"/>
    <col min="9765" max="9765" width="11.42578125" style="296" customWidth="1"/>
    <col min="9766" max="9766" width="1" style="296" customWidth="1"/>
    <col min="9767" max="9767" width="10.42578125" style="296" customWidth="1"/>
    <col min="9768" max="9768" width="0.85546875" style="296" customWidth="1"/>
    <col min="9769" max="9769" width="14" style="296" customWidth="1"/>
    <col min="9770" max="9770" width="0.85546875" style="296" customWidth="1"/>
    <col min="9771" max="9771" width="10.85546875" style="296" customWidth="1"/>
    <col min="9772" max="9772" width="1.42578125" style="296" customWidth="1"/>
    <col min="9773" max="9773" width="10.85546875" style="296" customWidth="1"/>
    <col min="9774" max="9774" width="0.85546875" style="296" customWidth="1"/>
    <col min="9775" max="9775" width="16" style="296" customWidth="1"/>
    <col min="9776" max="9776" width="0.5703125" style="296" customWidth="1"/>
    <col min="9777" max="9777" width="9.42578125" style="296" bestFit="1" customWidth="1"/>
    <col min="9778" max="9778" width="1.140625" style="296" customWidth="1"/>
    <col min="9779" max="10009" width="9.140625" style="296"/>
    <col min="10010" max="10010" width="2.140625" style="296" customWidth="1"/>
    <col min="10011" max="10011" width="14" style="296" customWidth="1"/>
    <col min="10012" max="10012" width="0.7109375" style="296" customWidth="1"/>
    <col min="10013" max="10013" width="17.140625" style="296" customWidth="1"/>
    <col min="10014" max="10014" width="1.140625" style="296" customWidth="1"/>
    <col min="10015" max="10015" width="26.5703125" style="296" customWidth="1"/>
    <col min="10016" max="10016" width="1" style="296" customWidth="1"/>
    <col min="10017" max="10017" width="32.85546875" style="296" customWidth="1"/>
    <col min="10018" max="10018" width="1" style="296" customWidth="1"/>
    <col min="10019" max="10019" width="12.7109375" style="296" customWidth="1"/>
    <col min="10020" max="10020" width="1.28515625" style="296" customWidth="1"/>
    <col min="10021" max="10021" width="11.42578125" style="296" customWidth="1"/>
    <col min="10022" max="10022" width="1" style="296" customWidth="1"/>
    <col min="10023" max="10023" width="10.42578125" style="296" customWidth="1"/>
    <col min="10024" max="10024" width="0.85546875" style="296" customWidth="1"/>
    <col min="10025" max="10025" width="14" style="296" customWidth="1"/>
    <col min="10026" max="10026" width="0.85546875" style="296" customWidth="1"/>
    <col min="10027" max="10027" width="10.85546875" style="296" customWidth="1"/>
    <col min="10028" max="10028" width="1.42578125" style="296" customWidth="1"/>
    <col min="10029" max="10029" width="10.85546875" style="296" customWidth="1"/>
    <col min="10030" max="10030" width="0.85546875" style="296" customWidth="1"/>
    <col min="10031" max="10031" width="16" style="296" customWidth="1"/>
    <col min="10032" max="10032" width="0.5703125" style="296" customWidth="1"/>
    <col min="10033" max="10033" width="9.42578125" style="296" bestFit="1" customWidth="1"/>
    <col min="10034" max="10034" width="1.140625" style="296" customWidth="1"/>
    <col min="10035" max="10265" width="9.140625" style="296"/>
    <col min="10266" max="10266" width="2.140625" style="296" customWidth="1"/>
    <col min="10267" max="10267" width="14" style="296" customWidth="1"/>
    <col min="10268" max="10268" width="0.7109375" style="296" customWidth="1"/>
    <col min="10269" max="10269" width="17.140625" style="296" customWidth="1"/>
    <col min="10270" max="10270" width="1.140625" style="296" customWidth="1"/>
    <col min="10271" max="10271" width="26.5703125" style="296" customWidth="1"/>
    <col min="10272" max="10272" width="1" style="296" customWidth="1"/>
    <col min="10273" max="10273" width="32.85546875" style="296" customWidth="1"/>
    <col min="10274" max="10274" width="1" style="296" customWidth="1"/>
    <col min="10275" max="10275" width="12.7109375" style="296" customWidth="1"/>
    <col min="10276" max="10276" width="1.28515625" style="296" customWidth="1"/>
    <col min="10277" max="10277" width="11.42578125" style="296" customWidth="1"/>
    <col min="10278" max="10278" width="1" style="296" customWidth="1"/>
    <col min="10279" max="10279" width="10.42578125" style="296" customWidth="1"/>
    <col min="10280" max="10280" width="0.85546875" style="296" customWidth="1"/>
    <col min="10281" max="10281" width="14" style="296" customWidth="1"/>
    <col min="10282" max="10282" width="0.85546875" style="296" customWidth="1"/>
    <col min="10283" max="10283" width="10.85546875" style="296" customWidth="1"/>
    <col min="10284" max="10284" width="1.42578125" style="296" customWidth="1"/>
    <col min="10285" max="10285" width="10.85546875" style="296" customWidth="1"/>
    <col min="10286" max="10286" width="0.85546875" style="296" customWidth="1"/>
    <col min="10287" max="10287" width="16" style="296" customWidth="1"/>
    <col min="10288" max="10288" width="0.5703125" style="296" customWidth="1"/>
    <col min="10289" max="10289" width="9.42578125" style="296" bestFit="1" customWidth="1"/>
    <col min="10290" max="10290" width="1.140625" style="296" customWidth="1"/>
    <col min="10291" max="10521" width="9.140625" style="296"/>
    <col min="10522" max="10522" width="2.140625" style="296" customWidth="1"/>
    <col min="10523" max="10523" width="14" style="296" customWidth="1"/>
    <col min="10524" max="10524" width="0.7109375" style="296" customWidth="1"/>
    <col min="10525" max="10525" width="17.140625" style="296" customWidth="1"/>
    <col min="10526" max="10526" width="1.140625" style="296" customWidth="1"/>
    <col min="10527" max="10527" width="26.5703125" style="296" customWidth="1"/>
    <col min="10528" max="10528" width="1" style="296" customWidth="1"/>
    <col min="10529" max="10529" width="32.85546875" style="296" customWidth="1"/>
    <col min="10530" max="10530" width="1" style="296" customWidth="1"/>
    <col min="10531" max="10531" width="12.7109375" style="296" customWidth="1"/>
    <col min="10532" max="10532" width="1.28515625" style="296" customWidth="1"/>
    <col min="10533" max="10533" width="11.42578125" style="296" customWidth="1"/>
    <col min="10534" max="10534" width="1" style="296" customWidth="1"/>
    <col min="10535" max="10535" width="10.42578125" style="296" customWidth="1"/>
    <col min="10536" max="10536" width="0.85546875" style="296" customWidth="1"/>
    <col min="10537" max="10537" width="14" style="296" customWidth="1"/>
    <col min="10538" max="10538" width="0.85546875" style="296" customWidth="1"/>
    <col min="10539" max="10539" width="10.85546875" style="296" customWidth="1"/>
    <col min="10540" max="10540" width="1.42578125" style="296" customWidth="1"/>
    <col min="10541" max="10541" width="10.85546875" style="296" customWidth="1"/>
    <col min="10542" max="10542" width="0.85546875" style="296" customWidth="1"/>
    <col min="10543" max="10543" width="16" style="296" customWidth="1"/>
    <col min="10544" max="10544" width="0.5703125" style="296" customWidth="1"/>
    <col min="10545" max="10545" width="9.42578125" style="296" bestFit="1" customWidth="1"/>
    <col min="10546" max="10546" width="1.140625" style="296" customWidth="1"/>
    <col min="10547" max="10777" width="9.140625" style="296"/>
    <col min="10778" max="10778" width="2.140625" style="296" customWidth="1"/>
    <col min="10779" max="10779" width="14" style="296" customWidth="1"/>
    <col min="10780" max="10780" width="0.7109375" style="296" customWidth="1"/>
    <col min="10781" max="10781" width="17.140625" style="296" customWidth="1"/>
    <col min="10782" max="10782" width="1.140625" style="296" customWidth="1"/>
    <col min="10783" max="10783" width="26.5703125" style="296" customWidth="1"/>
    <col min="10784" max="10784" width="1" style="296" customWidth="1"/>
    <col min="10785" max="10785" width="32.85546875" style="296" customWidth="1"/>
    <col min="10786" max="10786" width="1" style="296" customWidth="1"/>
    <col min="10787" max="10787" width="12.7109375" style="296" customWidth="1"/>
    <col min="10788" max="10788" width="1.28515625" style="296" customWidth="1"/>
    <col min="10789" max="10789" width="11.42578125" style="296" customWidth="1"/>
    <col min="10790" max="10790" width="1" style="296" customWidth="1"/>
    <col min="10791" max="10791" width="10.42578125" style="296" customWidth="1"/>
    <col min="10792" max="10792" width="0.85546875" style="296" customWidth="1"/>
    <col min="10793" max="10793" width="14" style="296" customWidth="1"/>
    <col min="10794" max="10794" width="0.85546875" style="296" customWidth="1"/>
    <col min="10795" max="10795" width="10.85546875" style="296" customWidth="1"/>
    <col min="10796" max="10796" width="1.42578125" style="296" customWidth="1"/>
    <col min="10797" max="10797" width="10.85546875" style="296" customWidth="1"/>
    <col min="10798" max="10798" width="0.85546875" style="296" customWidth="1"/>
    <col min="10799" max="10799" width="16" style="296" customWidth="1"/>
    <col min="10800" max="10800" width="0.5703125" style="296" customWidth="1"/>
    <col min="10801" max="10801" width="9.42578125" style="296" bestFit="1" customWidth="1"/>
    <col min="10802" max="10802" width="1.140625" style="296" customWidth="1"/>
    <col min="10803" max="11033" width="9.140625" style="296"/>
    <col min="11034" max="11034" width="2.140625" style="296" customWidth="1"/>
    <col min="11035" max="11035" width="14" style="296" customWidth="1"/>
    <col min="11036" max="11036" width="0.7109375" style="296" customWidth="1"/>
    <col min="11037" max="11037" width="17.140625" style="296" customWidth="1"/>
    <col min="11038" max="11038" width="1.140625" style="296" customWidth="1"/>
    <col min="11039" max="11039" width="26.5703125" style="296" customWidth="1"/>
    <col min="11040" max="11040" width="1" style="296" customWidth="1"/>
    <col min="11041" max="11041" width="32.85546875" style="296" customWidth="1"/>
    <col min="11042" max="11042" width="1" style="296" customWidth="1"/>
    <col min="11043" max="11043" width="12.7109375" style="296" customWidth="1"/>
    <col min="11044" max="11044" width="1.28515625" style="296" customWidth="1"/>
    <col min="11045" max="11045" width="11.42578125" style="296" customWidth="1"/>
    <col min="11046" max="11046" width="1" style="296" customWidth="1"/>
    <col min="11047" max="11047" width="10.42578125" style="296" customWidth="1"/>
    <col min="11048" max="11048" width="0.85546875" style="296" customWidth="1"/>
    <col min="11049" max="11049" width="14" style="296" customWidth="1"/>
    <col min="11050" max="11050" width="0.85546875" style="296" customWidth="1"/>
    <col min="11051" max="11051" width="10.85546875" style="296" customWidth="1"/>
    <col min="11052" max="11052" width="1.42578125" style="296" customWidth="1"/>
    <col min="11053" max="11053" width="10.85546875" style="296" customWidth="1"/>
    <col min="11054" max="11054" width="0.85546875" style="296" customWidth="1"/>
    <col min="11055" max="11055" width="16" style="296" customWidth="1"/>
    <col min="11056" max="11056" width="0.5703125" style="296" customWidth="1"/>
    <col min="11057" max="11057" width="9.42578125" style="296" bestFit="1" customWidth="1"/>
    <col min="11058" max="11058" width="1.140625" style="296" customWidth="1"/>
    <col min="11059" max="11289" width="9.140625" style="296"/>
    <col min="11290" max="11290" width="2.140625" style="296" customWidth="1"/>
    <col min="11291" max="11291" width="14" style="296" customWidth="1"/>
    <col min="11292" max="11292" width="0.7109375" style="296" customWidth="1"/>
    <col min="11293" max="11293" width="17.140625" style="296" customWidth="1"/>
    <col min="11294" max="11294" width="1.140625" style="296" customWidth="1"/>
    <col min="11295" max="11295" width="26.5703125" style="296" customWidth="1"/>
    <col min="11296" max="11296" width="1" style="296" customWidth="1"/>
    <col min="11297" max="11297" width="32.85546875" style="296" customWidth="1"/>
    <col min="11298" max="11298" width="1" style="296" customWidth="1"/>
    <col min="11299" max="11299" width="12.7109375" style="296" customWidth="1"/>
    <col min="11300" max="11300" width="1.28515625" style="296" customWidth="1"/>
    <col min="11301" max="11301" width="11.42578125" style="296" customWidth="1"/>
    <col min="11302" max="11302" width="1" style="296" customWidth="1"/>
    <col min="11303" max="11303" width="10.42578125" style="296" customWidth="1"/>
    <col min="11304" max="11304" width="0.85546875" style="296" customWidth="1"/>
    <col min="11305" max="11305" width="14" style="296" customWidth="1"/>
    <col min="11306" max="11306" width="0.85546875" style="296" customWidth="1"/>
    <col min="11307" max="11307" width="10.85546875" style="296" customWidth="1"/>
    <col min="11308" max="11308" width="1.42578125" style="296" customWidth="1"/>
    <col min="11309" max="11309" width="10.85546875" style="296" customWidth="1"/>
    <col min="11310" max="11310" width="0.85546875" style="296" customWidth="1"/>
    <col min="11311" max="11311" width="16" style="296" customWidth="1"/>
    <col min="11312" max="11312" width="0.5703125" style="296" customWidth="1"/>
    <col min="11313" max="11313" width="9.42578125" style="296" bestFit="1" customWidth="1"/>
    <col min="11314" max="11314" width="1.140625" style="296" customWidth="1"/>
    <col min="11315" max="11545" width="9.140625" style="296"/>
    <col min="11546" max="11546" width="2.140625" style="296" customWidth="1"/>
    <col min="11547" max="11547" width="14" style="296" customWidth="1"/>
    <col min="11548" max="11548" width="0.7109375" style="296" customWidth="1"/>
    <col min="11549" max="11549" width="17.140625" style="296" customWidth="1"/>
    <col min="11550" max="11550" width="1.140625" style="296" customWidth="1"/>
    <col min="11551" max="11551" width="26.5703125" style="296" customWidth="1"/>
    <col min="11552" max="11552" width="1" style="296" customWidth="1"/>
    <col min="11553" max="11553" width="32.85546875" style="296" customWidth="1"/>
    <col min="11554" max="11554" width="1" style="296" customWidth="1"/>
    <col min="11555" max="11555" width="12.7109375" style="296" customWidth="1"/>
    <col min="11556" max="11556" width="1.28515625" style="296" customWidth="1"/>
    <col min="11557" max="11557" width="11.42578125" style="296" customWidth="1"/>
    <col min="11558" max="11558" width="1" style="296" customWidth="1"/>
    <col min="11559" max="11559" width="10.42578125" style="296" customWidth="1"/>
    <col min="11560" max="11560" width="0.85546875" style="296" customWidth="1"/>
    <col min="11561" max="11561" width="14" style="296" customWidth="1"/>
    <col min="11562" max="11562" width="0.85546875" style="296" customWidth="1"/>
    <col min="11563" max="11563" width="10.85546875" style="296" customWidth="1"/>
    <col min="11564" max="11564" width="1.42578125" style="296" customWidth="1"/>
    <col min="11565" max="11565" width="10.85546875" style="296" customWidth="1"/>
    <col min="11566" max="11566" width="0.85546875" style="296" customWidth="1"/>
    <col min="11567" max="11567" width="16" style="296" customWidth="1"/>
    <col min="11568" max="11568" width="0.5703125" style="296" customWidth="1"/>
    <col min="11569" max="11569" width="9.42578125" style="296" bestFit="1" customWidth="1"/>
    <col min="11570" max="11570" width="1.140625" style="296" customWidth="1"/>
    <col min="11571" max="11801" width="9.140625" style="296"/>
    <col min="11802" max="11802" width="2.140625" style="296" customWidth="1"/>
    <col min="11803" max="11803" width="14" style="296" customWidth="1"/>
    <col min="11804" max="11804" width="0.7109375" style="296" customWidth="1"/>
    <col min="11805" max="11805" width="17.140625" style="296" customWidth="1"/>
    <col min="11806" max="11806" width="1.140625" style="296" customWidth="1"/>
    <col min="11807" max="11807" width="26.5703125" style="296" customWidth="1"/>
    <col min="11808" max="11808" width="1" style="296" customWidth="1"/>
    <col min="11809" max="11809" width="32.85546875" style="296" customWidth="1"/>
    <col min="11810" max="11810" width="1" style="296" customWidth="1"/>
    <col min="11811" max="11811" width="12.7109375" style="296" customWidth="1"/>
    <col min="11812" max="11812" width="1.28515625" style="296" customWidth="1"/>
    <col min="11813" max="11813" width="11.42578125" style="296" customWidth="1"/>
    <col min="11814" max="11814" width="1" style="296" customWidth="1"/>
    <col min="11815" max="11815" width="10.42578125" style="296" customWidth="1"/>
    <col min="11816" max="11816" width="0.85546875" style="296" customWidth="1"/>
    <col min="11817" max="11817" width="14" style="296" customWidth="1"/>
    <col min="11818" max="11818" width="0.85546875" style="296" customWidth="1"/>
    <col min="11819" max="11819" width="10.85546875" style="296" customWidth="1"/>
    <col min="11820" max="11820" width="1.42578125" style="296" customWidth="1"/>
    <col min="11821" max="11821" width="10.85546875" style="296" customWidth="1"/>
    <col min="11822" max="11822" width="0.85546875" style="296" customWidth="1"/>
    <col min="11823" max="11823" width="16" style="296" customWidth="1"/>
    <col min="11824" max="11824" width="0.5703125" style="296" customWidth="1"/>
    <col min="11825" max="11825" width="9.42578125" style="296" bestFit="1" customWidth="1"/>
    <col min="11826" max="11826" width="1.140625" style="296" customWidth="1"/>
    <col min="11827" max="12057" width="9.140625" style="296"/>
    <col min="12058" max="12058" width="2.140625" style="296" customWidth="1"/>
    <col min="12059" max="12059" width="14" style="296" customWidth="1"/>
    <col min="12060" max="12060" width="0.7109375" style="296" customWidth="1"/>
    <col min="12061" max="12061" width="17.140625" style="296" customWidth="1"/>
    <col min="12062" max="12062" width="1.140625" style="296" customWidth="1"/>
    <col min="12063" max="12063" width="26.5703125" style="296" customWidth="1"/>
    <col min="12064" max="12064" width="1" style="296" customWidth="1"/>
    <col min="12065" max="12065" width="32.85546875" style="296" customWidth="1"/>
    <col min="12066" max="12066" width="1" style="296" customWidth="1"/>
    <col min="12067" max="12067" width="12.7109375" style="296" customWidth="1"/>
    <col min="12068" max="12068" width="1.28515625" style="296" customWidth="1"/>
    <col min="12069" max="12069" width="11.42578125" style="296" customWidth="1"/>
    <col min="12070" max="12070" width="1" style="296" customWidth="1"/>
    <col min="12071" max="12071" width="10.42578125" style="296" customWidth="1"/>
    <col min="12072" max="12072" width="0.85546875" style="296" customWidth="1"/>
    <col min="12073" max="12073" width="14" style="296" customWidth="1"/>
    <col min="12074" max="12074" width="0.85546875" style="296" customWidth="1"/>
    <col min="12075" max="12075" width="10.85546875" style="296" customWidth="1"/>
    <col min="12076" max="12076" width="1.42578125" style="296" customWidth="1"/>
    <col min="12077" max="12077" width="10.85546875" style="296" customWidth="1"/>
    <col min="12078" max="12078" width="0.85546875" style="296" customWidth="1"/>
    <col min="12079" max="12079" width="16" style="296" customWidth="1"/>
    <col min="12080" max="12080" width="0.5703125" style="296" customWidth="1"/>
    <col min="12081" max="12081" width="9.42578125" style="296" bestFit="1" customWidth="1"/>
    <col min="12082" max="12082" width="1.140625" style="296" customWidth="1"/>
    <col min="12083" max="12313" width="9.140625" style="296"/>
    <col min="12314" max="12314" width="2.140625" style="296" customWidth="1"/>
    <col min="12315" max="12315" width="14" style="296" customWidth="1"/>
    <col min="12316" max="12316" width="0.7109375" style="296" customWidth="1"/>
    <col min="12317" max="12317" width="17.140625" style="296" customWidth="1"/>
    <col min="12318" max="12318" width="1.140625" style="296" customWidth="1"/>
    <col min="12319" max="12319" width="26.5703125" style="296" customWidth="1"/>
    <col min="12320" max="12320" width="1" style="296" customWidth="1"/>
    <col min="12321" max="12321" width="32.85546875" style="296" customWidth="1"/>
    <col min="12322" max="12322" width="1" style="296" customWidth="1"/>
    <col min="12323" max="12323" width="12.7109375" style="296" customWidth="1"/>
    <col min="12324" max="12324" width="1.28515625" style="296" customWidth="1"/>
    <col min="12325" max="12325" width="11.42578125" style="296" customWidth="1"/>
    <col min="12326" max="12326" width="1" style="296" customWidth="1"/>
    <col min="12327" max="12327" width="10.42578125" style="296" customWidth="1"/>
    <col min="12328" max="12328" width="0.85546875" style="296" customWidth="1"/>
    <col min="12329" max="12329" width="14" style="296" customWidth="1"/>
    <col min="12330" max="12330" width="0.85546875" style="296" customWidth="1"/>
    <col min="12331" max="12331" width="10.85546875" style="296" customWidth="1"/>
    <col min="12332" max="12332" width="1.42578125" style="296" customWidth="1"/>
    <col min="12333" max="12333" width="10.85546875" style="296" customWidth="1"/>
    <col min="12334" max="12334" width="0.85546875" style="296" customWidth="1"/>
    <col min="12335" max="12335" width="16" style="296" customWidth="1"/>
    <col min="12336" max="12336" width="0.5703125" style="296" customWidth="1"/>
    <col min="12337" max="12337" width="9.42578125" style="296" bestFit="1" customWidth="1"/>
    <col min="12338" max="12338" width="1.140625" style="296" customWidth="1"/>
    <col min="12339" max="12569" width="9.140625" style="296"/>
    <col min="12570" max="12570" width="2.140625" style="296" customWidth="1"/>
    <col min="12571" max="12571" width="14" style="296" customWidth="1"/>
    <col min="12572" max="12572" width="0.7109375" style="296" customWidth="1"/>
    <col min="12573" max="12573" width="17.140625" style="296" customWidth="1"/>
    <col min="12574" max="12574" width="1.140625" style="296" customWidth="1"/>
    <col min="12575" max="12575" width="26.5703125" style="296" customWidth="1"/>
    <col min="12576" max="12576" width="1" style="296" customWidth="1"/>
    <col min="12577" max="12577" width="32.85546875" style="296" customWidth="1"/>
    <col min="12578" max="12578" width="1" style="296" customWidth="1"/>
    <col min="12579" max="12579" width="12.7109375" style="296" customWidth="1"/>
    <col min="12580" max="12580" width="1.28515625" style="296" customWidth="1"/>
    <col min="12581" max="12581" width="11.42578125" style="296" customWidth="1"/>
    <col min="12582" max="12582" width="1" style="296" customWidth="1"/>
    <col min="12583" max="12583" width="10.42578125" style="296" customWidth="1"/>
    <col min="12584" max="12584" width="0.85546875" style="296" customWidth="1"/>
    <col min="12585" max="12585" width="14" style="296" customWidth="1"/>
    <col min="12586" max="12586" width="0.85546875" style="296" customWidth="1"/>
    <col min="12587" max="12587" width="10.85546875" style="296" customWidth="1"/>
    <col min="12588" max="12588" width="1.42578125" style="296" customWidth="1"/>
    <col min="12589" max="12589" width="10.85546875" style="296" customWidth="1"/>
    <col min="12590" max="12590" width="0.85546875" style="296" customWidth="1"/>
    <col min="12591" max="12591" width="16" style="296" customWidth="1"/>
    <col min="12592" max="12592" width="0.5703125" style="296" customWidth="1"/>
    <col min="12593" max="12593" width="9.42578125" style="296" bestFit="1" customWidth="1"/>
    <col min="12594" max="12594" width="1.140625" style="296" customWidth="1"/>
    <col min="12595" max="12825" width="9.140625" style="296"/>
    <col min="12826" max="12826" width="2.140625" style="296" customWidth="1"/>
    <col min="12827" max="12827" width="14" style="296" customWidth="1"/>
    <col min="12828" max="12828" width="0.7109375" style="296" customWidth="1"/>
    <col min="12829" max="12829" width="17.140625" style="296" customWidth="1"/>
    <col min="12830" max="12830" width="1.140625" style="296" customWidth="1"/>
    <col min="12831" max="12831" width="26.5703125" style="296" customWidth="1"/>
    <col min="12832" max="12832" width="1" style="296" customWidth="1"/>
    <col min="12833" max="12833" width="32.85546875" style="296" customWidth="1"/>
    <col min="12834" max="12834" width="1" style="296" customWidth="1"/>
    <col min="12835" max="12835" width="12.7109375" style="296" customWidth="1"/>
    <col min="12836" max="12836" width="1.28515625" style="296" customWidth="1"/>
    <col min="12837" max="12837" width="11.42578125" style="296" customWidth="1"/>
    <col min="12838" max="12838" width="1" style="296" customWidth="1"/>
    <col min="12839" max="12839" width="10.42578125" style="296" customWidth="1"/>
    <col min="12840" max="12840" width="0.85546875" style="296" customWidth="1"/>
    <col min="12841" max="12841" width="14" style="296" customWidth="1"/>
    <col min="12842" max="12842" width="0.85546875" style="296" customWidth="1"/>
    <col min="12843" max="12843" width="10.85546875" style="296" customWidth="1"/>
    <col min="12844" max="12844" width="1.42578125" style="296" customWidth="1"/>
    <col min="12845" max="12845" width="10.85546875" style="296" customWidth="1"/>
    <col min="12846" max="12846" width="0.85546875" style="296" customWidth="1"/>
    <col min="12847" max="12847" width="16" style="296" customWidth="1"/>
    <col min="12848" max="12848" width="0.5703125" style="296" customWidth="1"/>
    <col min="12849" max="12849" width="9.42578125" style="296" bestFit="1" customWidth="1"/>
    <col min="12850" max="12850" width="1.140625" style="296" customWidth="1"/>
    <col min="12851" max="13081" width="9.140625" style="296"/>
    <col min="13082" max="13082" width="2.140625" style="296" customWidth="1"/>
    <col min="13083" max="13083" width="14" style="296" customWidth="1"/>
    <col min="13084" max="13084" width="0.7109375" style="296" customWidth="1"/>
    <col min="13085" max="13085" width="17.140625" style="296" customWidth="1"/>
    <col min="13086" max="13086" width="1.140625" style="296" customWidth="1"/>
    <col min="13087" max="13087" width="26.5703125" style="296" customWidth="1"/>
    <col min="13088" max="13088" width="1" style="296" customWidth="1"/>
    <col min="13089" max="13089" width="32.85546875" style="296" customWidth="1"/>
    <col min="13090" max="13090" width="1" style="296" customWidth="1"/>
    <col min="13091" max="13091" width="12.7109375" style="296" customWidth="1"/>
    <col min="13092" max="13092" width="1.28515625" style="296" customWidth="1"/>
    <col min="13093" max="13093" width="11.42578125" style="296" customWidth="1"/>
    <col min="13094" max="13094" width="1" style="296" customWidth="1"/>
    <col min="13095" max="13095" width="10.42578125" style="296" customWidth="1"/>
    <col min="13096" max="13096" width="0.85546875" style="296" customWidth="1"/>
    <col min="13097" max="13097" width="14" style="296" customWidth="1"/>
    <col min="13098" max="13098" width="0.85546875" style="296" customWidth="1"/>
    <col min="13099" max="13099" width="10.85546875" style="296" customWidth="1"/>
    <col min="13100" max="13100" width="1.42578125" style="296" customWidth="1"/>
    <col min="13101" max="13101" width="10.85546875" style="296" customWidth="1"/>
    <col min="13102" max="13102" width="0.85546875" style="296" customWidth="1"/>
    <col min="13103" max="13103" width="16" style="296" customWidth="1"/>
    <col min="13104" max="13104" width="0.5703125" style="296" customWidth="1"/>
    <col min="13105" max="13105" width="9.42578125" style="296" bestFit="1" customWidth="1"/>
    <col min="13106" max="13106" width="1.140625" style="296" customWidth="1"/>
    <col min="13107" max="13337" width="9.140625" style="296"/>
    <col min="13338" max="13338" width="2.140625" style="296" customWidth="1"/>
    <col min="13339" max="13339" width="14" style="296" customWidth="1"/>
    <col min="13340" max="13340" width="0.7109375" style="296" customWidth="1"/>
    <col min="13341" max="13341" width="17.140625" style="296" customWidth="1"/>
    <col min="13342" max="13342" width="1.140625" style="296" customWidth="1"/>
    <col min="13343" max="13343" width="26.5703125" style="296" customWidth="1"/>
    <col min="13344" max="13344" width="1" style="296" customWidth="1"/>
    <col min="13345" max="13345" width="32.85546875" style="296" customWidth="1"/>
    <col min="13346" max="13346" width="1" style="296" customWidth="1"/>
    <col min="13347" max="13347" width="12.7109375" style="296" customWidth="1"/>
    <col min="13348" max="13348" width="1.28515625" style="296" customWidth="1"/>
    <col min="13349" max="13349" width="11.42578125" style="296" customWidth="1"/>
    <col min="13350" max="13350" width="1" style="296" customWidth="1"/>
    <col min="13351" max="13351" width="10.42578125" style="296" customWidth="1"/>
    <col min="13352" max="13352" width="0.85546875" style="296" customWidth="1"/>
    <col min="13353" max="13353" width="14" style="296" customWidth="1"/>
    <col min="13354" max="13354" width="0.85546875" style="296" customWidth="1"/>
    <col min="13355" max="13355" width="10.85546875" style="296" customWidth="1"/>
    <col min="13356" max="13356" width="1.42578125" style="296" customWidth="1"/>
    <col min="13357" max="13357" width="10.85546875" style="296" customWidth="1"/>
    <col min="13358" max="13358" width="0.85546875" style="296" customWidth="1"/>
    <col min="13359" max="13359" width="16" style="296" customWidth="1"/>
    <col min="13360" max="13360" width="0.5703125" style="296" customWidth="1"/>
    <col min="13361" max="13361" width="9.42578125" style="296" bestFit="1" customWidth="1"/>
    <col min="13362" max="13362" width="1.140625" style="296" customWidth="1"/>
    <col min="13363" max="13593" width="9.140625" style="296"/>
    <col min="13594" max="13594" width="2.140625" style="296" customWidth="1"/>
    <col min="13595" max="13595" width="14" style="296" customWidth="1"/>
    <col min="13596" max="13596" width="0.7109375" style="296" customWidth="1"/>
    <col min="13597" max="13597" width="17.140625" style="296" customWidth="1"/>
    <col min="13598" max="13598" width="1.140625" style="296" customWidth="1"/>
    <col min="13599" max="13599" width="26.5703125" style="296" customWidth="1"/>
    <col min="13600" max="13600" width="1" style="296" customWidth="1"/>
    <col min="13601" max="13601" width="32.85546875" style="296" customWidth="1"/>
    <col min="13602" max="13602" width="1" style="296" customWidth="1"/>
    <col min="13603" max="13603" width="12.7109375" style="296" customWidth="1"/>
    <col min="13604" max="13604" width="1.28515625" style="296" customWidth="1"/>
    <col min="13605" max="13605" width="11.42578125" style="296" customWidth="1"/>
    <col min="13606" max="13606" width="1" style="296" customWidth="1"/>
    <col min="13607" max="13607" width="10.42578125" style="296" customWidth="1"/>
    <col min="13608" max="13608" width="0.85546875" style="296" customWidth="1"/>
    <col min="13609" max="13609" width="14" style="296" customWidth="1"/>
    <col min="13610" max="13610" width="0.85546875" style="296" customWidth="1"/>
    <col min="13611" max="13611" width="10.85546875" style="296" customWidth="1"/>
    <col min="13612" max="13612" width="1.42578125" style="296" customWidth="1"/>
    <col min="13613" max="13613" width="10.85546875" style="296" customWidth="1"/>
    <col min="13614" max="13614" width="0.85546875" style="296" customWidth="1"/>
    <col min="13615" max="13615" width="16" style="296" customWidth="1"/>
    <col min="13616" max="13616" width="0.5703125" style="296" customWidth="1"/>
    <col min="13617" max="13617" width="9.42578125" style="296" bestFit="1" customWidth="1"/>
    <col min="13618" max="13618" width="1.140625" style="296" customWidth="1"/>
    <col min="13619" max="13849" width="9.140625" style="296"/>
    <col min="13850" max="13850" width="2.140625" style="296" customWidth="1"/>
    <col min="13851" max="13851" width="14" style="296" customWidth="1"/>
    <col min="13852" max="13852" width="0.7109375" style="296" customWidth="1"/>
    <col min="13853" max="13853" width="17.140625" style="296" customWidth="1"/>
    <col min="13854" max="13854" width="1.140625" style="296" customWidth="1"/>
    <col min="13855" max="13855" width="26.5703125" style="296" customWidth="1"/>
    <col min="13856" max="13856" width="1" style="296" customWidth="1"/>
    <col min="13857" max="13857" width="32.85546875" style="296" customWidth="1"/>
    <col min="13858" max="13858" width="1" style="296" customWidth="1"/>
    <col min="13859" max="13859" width="12.7109375" style="296" customWidth="1"/>
    <col min="13860" max="13860" width="1.28515625" style="296" customWidth="1"/>
    <col min="13861" max="13861" width="11.42578125" style="296" customWidth="1"/>
    <col min="13862" max="13862" width="1" style="296" customWidth="1"/>
    <col min="13863" max="13863" width="10.42578125" style="296" customWidth="1"/>
    <col min="13864" max="13864" width="0.85546875" style="296" customWidth="1"/>
    <col min="13865" max="13865" width="14" style="296" customWidth="1"/>
    <col min="13866" max="13866" width="0.85546875" style="296" customWidth="1"/>
    <col min="13867" max="13867" width="10.85546875" style="296" customWidth="1"/>
    <col min="13868" max="13868" width="1.42578125" style="296" customWidth="1"/>
    <col min="13869" max="13869" width="10.85546875" style="296" customWidth="1"/>
    <col min="13870" max="13870" width="0.85546875" style="296" customWidth="1"/>
    <col min="13871" max="13871" width="16" style="296" customWidth="1"/>
    <col min="13872" max="13872" width="0.5703125" style="296" customWidth="1"/>
    <col min="13873" max="13873" width="9.42578125" style="296" bestFit="1" customWidth="1"/>
    <col min="13874" max="13874" width="1.140625" style="296" customWidth="1"/>
    <col min="13875" max="14105" width="9.140625" style="296"/>
    <col min="14106" max="14106" width="2.140625" style="296" customWidth="1"/>
    <col min="14107" max="14107" width="14" style="296" customWidth="1"/>
    <col min="14108" max="14108" width="0.7109375" style="296" customWidth="1"/>
    <col min="14109" max="14109" width="17.140625" style="296" customWidth="1"/>
    <col min="14110" max="14110" width="1.140625" style="296" customWidth="1"/>
    <col min="14111" max="14111" width="26.5703125" style="296" customWidth="1"/>
    <col min="14112" max="14112" width="1" style="296" customWidth="1"/>
    <col min="14113" max="14113" width="32.85546875" style="296" customWidth="1"/>
    <col min="14114" max="14114" width="1" style="296" customWidth="1"/>
    <col min="14115" max="14115" width="12.7109375" style="296" customWidth="1"/>
    <col min="14116" max="14116" width="1.28515625" style="296" customWidth="1"/>
    <col min="14117" max="14117" width="11.42578125" style="296" customWidth="1"/>
    <col min="14118" max="14118" width="1" style="296" customWidth="1"/>
    <col min="14119" max="14119" width="10.42578125" style="296" customWidth="1"/>
    <col min="14120" max="14120" width="0.85546875" style="296" customWidth="1"/>
    <col min="14121" max="14121" width="14" style="296" customWidth="1"/>
    <col min="14122" max="14122" width="0.85546875" style="296" customWidth="1"/>
    <col min="14123" max="14123" width="10.85546875" style="296" customWidth="1"/>
    <col min="14124" max="14124" width="1.42578125" style="296" customWidth="1"/>
    <col min="14125" max="14125" width="10.85546875" style="296" customWidth="1"/>
    <col min="14126" max="14126" width="0.85546875" style="296" customWidth="1"/>
    <col min="14127" max="14127" width="16" style="296" customWidth="1"/>
    <col min="14128" max="14128" width="0.5703125" style="296" customWidth="1"/>
    <col min="14129" max="14129" width="9.42578125" style="296" bestFit="1" customWidth="1"/>
    <col min="14130" max="14130" width="1.140625" style="296" customWidth="1"/>
    <col min="14131" max="14361" width="9.140625" style="296"/>
    <col min="14362" max="14362" width="2.140625" style="296" customWidth="1"/>
    <col min="14363" max="14363" width="14" style="296" customWidth="1"/>
    <col min="14364" max="14364" width="0.7109375" style="296" customWidth="1"/>
    <col min="14365" max="14365" width="17.140625" style="296" customWidth="1"/>
    <col min="14366" max="14366" width="1.140625" style="296" customWidth="1"/>
    <col min="14367" max="14367" width="26.5703125" style="296" customWidth="1"/>
    <col min="14368" max="14368" width="1" style="296" customWidth="1"/>
    <col min="14369" max="14369" width="32.85546875" style="296" customWidth="1"/>
    <col min="14370" max="14370" width="1" style="296" customWidth="1"/>
    <col min="14371" max="14371" width="12.7109375" style="296" customWidth="1"/>
    <col min="14372" max="14372" width="1.28515625" style="296" customWidth="1"/>
    <col min="14373" max="14373" width="11.42578125" style="296" customWidth="1"/>
    <col min="14374" max="14374" width="1" style="296" customWidth="1"/>
    <col min="14375" max="14375" width="10.42578125" style="296" customWidth="1"/>
    <col min="14376" max="14376" width="0.85546875" style="296" customWidth="1"/>
    <col min="14377" max="14377" width="14" style="296" customWidth="1"/>
    <col min="14378" max="14378" width="0.85546875" style="296" customWidth="1"/>
    <col min="14379" max="14379" width="10.85546875" style="296" customWidth="1"/>
    <col min="14380" max="14380" width="1.42578125" style="296" customWidth="1"/>
    <col min="14381" max="14381" width="10.85546875" style="296" customWidth="1"/>
    <col min="14382" max="14382" width="0.85546875" style="296" customWidth="1"/>
    <col min="14383" max="14383" width="16" style="296" customWidth="1"/>
    <col min="14384" max="14384" width="0.5703125" style="296" customWidth="1"/>
    <col min="14385" max="14385" width="9.42578125" style="296" bestFit="1" customWidth="1"/>
    <col min="14386" max="14386" width="1.140625" style="296" customWidth="1"/>
    <col min="14387" max="14617" width="9.140625" style="296"/>
    <col min="14618" max="14618" width="2.140625" style="296" customWidth="1"/>
    <col min="14619" max="14619" width="14" style="296" customWidth="1"/>
    <col min="14620" max="14620" width="0.7109375" style="296" customWidth="1"/>
    <col min="14621" max="14621" width="17.140625" style="296" customWidth="1"/>
    <col min="14622" max="14622" width="1.140625" style="296" customWidth="1"/>
    <col min="14623" max="14623" width="26.5703125" style="296" customWidth="1"/>
    <col min="14624" max="14624" width="1" style="296" customWidth="1"/>
    <col min="14625" max="14625" width="32.85546875" style="296" customWidth="1"/>
    <col min="14626" max="14626" width="1" style="296" customWidth="1"/>
    <col min="14627" max="14627" width="12.7109375" style="296" customWidth="1"/>
    <col min="14628" max="14628" width="1.28515625" style="296" customWidth="1"/>
    <col min="14629" max="14629" width="11.42578125" style="296" customWidth="1"/>
    <col min="14630" max="14630" width="1" style="296" customWidth="1"/>
    <col min="14631" max="14631" width="10.42578125" style="296" customWidth="1"/>
    <col min="14632" max="14632" width="0.85546875" style="296" customWidth="1"/>
    <col min="14633" max="14633" width="14" style="296" customWidth="1"/>
    <col min="14634" max="14634" width="0.85546875" style="296" customWidth="1"/>
    <col min="14635" max="14635" width="10.85546875" style="296" customWidth="1"/>
    <col min="14636" max="14636" width="1.42578125" style="296" customWidth="1"/>
    <col min="14637" max="14637" width="10.85546875" style="296" customWidth="1"/>
    <col min="14638" max="14638" width="0.85546875" style="296" customWidth="1"/>
    <col min="14639" max="14639" width="16" style="296" customWidth="1"/>
    <col min="14640" max="14640" width="0.5703125" style="296" customWidth="1"/>
    <col min="14641" max="14641" width="9.42578125" style="296" bestFit="1" customWidth="1"/>
    <col min="14642" max="14642" width="1.140625" style="296" customWidth="1"/>
    <col min="14643" max="14873" width="9.140625" style="296"/>
    <col min="14874" max="14874" width="2.140625" style="296" customWidth="1"/>
    <col min="14875" max="14875" width="14" style="296" customWidth="1"/>
    <col min="14876" max="14876" width="0.7109375" style="296" customWidth="1"/>
    <col min="14877" max="14877" width="17.140625" style="296" customWidth="1"/>
    <col min="14878" max="14878" width="1.140625" style="296" customWidth="1"/>
    <col min="14879" max="14879" width="26.5703125" style="296" customWidth="1"/>
    <col min="14880" max="14880" width="1" style="296" customWidth="1"/>
    <col min="14881" max="14881" width="32.85546875" style="296" customWidth="1"/>
    <col min="14882" max="14882" width="1" style="296" customWidth="1"/>
    <col min="14883" max="14883" width="12.7109375" style="296" customWidth="1"/>
    <col min="14884" max="14884" width="1.28515625" style="296" customWidth="1"/>
    <col min="14885" max="14885" width="11.42578125" style="296" customWidth="1"/>
    <col min="14886" max="14886" width="1" style="296" customWidth="1"/>
    <col min="14887" max="14887" width="10.42578125" style="296" customWidth="1"/>
    <col min="14888" max="14888" width="0.85546875" style="296" customWidth="1"/>
    <col min="14889" max="14889" width="14" style="296" customWidth="1"/>
    <col min="14890" max="14890" width="0.85546875" style="296" customWidth="1"/>
    <col min="14891" max="14891" width="10.85546875" style="296" customWidth="1"/>
    <col min="14892" max="14892" width="1.42578125" style="296" customWidth="1"/>
    <col min="14893" max="14893" width="10.85546875" style="296" customWidth="1"/>
    <col min="14894" max="14894" width="0.85546875" style="296" customWidth="1"/>
    <col min="14895" max="14895" width="16" style="296" customWidth="1"/>
    <col min="14896" max="14896" width="0.5703125" style="296" customWidth="1"/>
    <col min="14897" max="14897" width="9.42578125" style="296" bestFit="1" customWidth="1"/>
    <col min="14898" max="14898" width="1.140625" style="296" customWidth="1"/>
    <col min="14899" max="15129" width="9.140625" style="296"/>
    <col min="15130" max="15130" width="2.140625" style="296" customWidth="1"/>
    <col min="15131" max="15131" width="14" style="296" customWidth="1"/>
    <col min="15132" max="15132" width="0.7109375" style="296" customWidth="1"/>
    <col min="15133" max="15133" width="17.140625" style="296" customWidth="1"/>
    <col min="15134" max="15134" width="1.140625" style="296" customWidth="1"/>
    <col min="15135" max="15135" width="26.5703125" style="296" customWidth="1"/>
    <col min="15136" max="15136" width="1" style="296" customWidth="1"/>
    <col min="15137" max="15137" width="32.85546875" style="296" customWidth="1"/>
    <col min="15138" max="15138" width="1" style="296" customWidth="1"/>
    <col min="15139" max="15139" width="12.7109375" style="296" customWidth="1"/>
    <col min="15140" max="15140" width="1.28515625" style="296" customWidth="1"/>
    <col min="15141" max="15141" width="11.42578125" style="296" customWidth="1"/>
    <col min="15142" max="15142" width="1" style="296" customWidth="1"/>
    <col min="15143" max="15143" width="10.42578125" style="296" customWidth="1"/>
    <col min="15144" max="15144" width="0.85546875" style="296" customWidth="1"/>
    <col min="15145" max="15145" width="14" style="296" customWidth="1"/>
    <col min="15146" max="15146" width="0.85546875" style="296" customWidth="1"/>
    <col min="15147" max="15147" width="10.85546875" style="296" customWidth="1"/>
    <col min="15148" max="15148" width="1.42578125" style="296" customWidth="1"/>
    <col min="15149" max="15149" width="10.85546875" style="296" customWidth="1"/>
    <col min="15150" max="15150" width="0.85546875" style="296" customWidth="1"/>
    <col min="15151" max="15151" width="16" style="296" customWidth="1"/>
    <col min="15152" max="15152" width="0.5703125" style="296" customWidth="1"/>
    <col min="15153" max="15153" width="9.42578125" style="296" bestFit="1" customWidth="1"/>
    <col min="15154" max="15154" width="1.140625" style="296" customWidth="1"/>
    <col min="15155" max="15385" width="9.140625" style="296"/>
    <col min="15386" max="15386" width="2.140625" style="296" customWidth="1"/>
    <col min="15387" max="15387" width="14" style="296" customWidth="1"/>
    <col min="15388" max="15388" width="0.7109375" style="296" customWidth="1"/>
    <col min="15389" max="15389" width="17.140625" style="296" customWidth="1"/>
    <col min="15390" max="15390" width="1.140625" style="296" customWidth="1"/>
    <col min="15391" max="15391" width="26.5703125" style="296" customWidth="1"/>
    <col min="15392" max="15392" width="1" style="296" customWidth="1"/>
    <col min="15393" max="15393" width="32.85546875" style="296" customWidth="1"/>
    <col min="15394" max="15394" width="1" style="296" customWidth="1"/>
    <col min="15395" max="15395" width="12.7109375" style="296" customWidth="1"/>
    <col min="15396" max="15396" width="1.28515625" style="296" customWidth="1"/>
    <col min="15397" max="15397" width="11.42578125" style="296" customWidth="1"/>
    <col min="15398" max="15398" width="1" style="296" customWidth="1"/>
    <col min="15399" max="15399" width="10.42578125" style="296" customWidth="1"/>
    <col min="15400" max="15400" width="0.85546875" style="296" customWidth="1"/>
    <col min="15401" max="15401" width="14" style="296" customWidth="1"/>
    <col min="15402" max="15402" width="0.85546875" style="296" customWidth="1"/>
    <col min="15403" max="15403" width="10.85546875" style="296" customWidth="1"/>
    <col min="15404" max="15404" width="1.42578125" style="296" customWidth="1"/>
    <col min="15405" max="15405" width="10.85546875" style="296" customWidth="1"/>
    <col min="15406" max="15406" width="0.85546875" style="296" customWidth="1"/>
    <col min="15407" max="15407" width="16" style="296" customWidth="1"/>
    <col min="15408" max="15408" width="0.5703125" style="296" customWidth="1"/>
    <col min="15409" max="15409" width="9.42578125" style="296" bestFit="1" customWidth="1"/>
    <col min="15410" max="15410" width="1.140625" style="296" customWidth="1"/>
    <col min="15411" max="15641" width="9.140625" style="296"/>
    <col min="15642" max="15642" width="2.140625" style="296" customWidth="1"/>
    <col min="15643" max="15643" width="14" style="296" customWidth="1"/>
    <col min="15644" max="15644" width="0.7109375" style="296" customWidth="1"/>
    <col min="15645" max="15645" width="17.140625" style="296" customWidth="1"/>
    <col min="15646" max="15646" width="1.140625" style="296" customWidth="1"/>
    <col min="15647" max="15647" width="26.5703125" style="296" customWidth="1"/>
    <col min="15648" max="15648" width="1" style="296" customWidth="1"/>
    <col min="15649" max="15649" width="32.85546875" style="296" customWidth="1"/>
    <col min="15650" max="15650" width="1" style="296" customWidth="1"/>
    <col min="15651" max="15651" width="12.7109375" style="296" customWidth="1"/>
    <col min="15652" max="15652" width="1.28515625" style="296" customWidth="1"/>
    <col min="15653" max="15653" width="11.42578125" style="296" customWidth="1"/>
    <col min="15654" max="15654" width="1" style="296" customWidth="1"/>
    <col min="15655" max="15655" width="10.42578125" style="296" customWidth="1"/>
    <col min="15656" max="15656" width="0.85546875" style="296" customWidth="1"/>
    <col min="15657" max="15657" width="14" style="296" customWidth="1"/>
    <col min="15658" max="15658" width="0.85546875" style="296" customWidth="1"/>
    <col min="15659" max="15659" width="10.85546875" style="296" customWidth="1"/>
    <col min="15660" max="15660" width="1.42578125" style="296" customWidth="1"/>
    <col min="15661" max="15661" width="10.85546875" style="296" customWidth="1"/>
    <col min="15662" max="15662" width="0.85546875" style="296" customWidth="1"/>
    <col min="15663" max="15663" width="16" style="296" customWidth="1"/>
    <col min="15664" max="15664" width="0.5703125" style="296" customWidth="1"/>
    <col min="15665" max="15665" width="9.42578125" style="296" bestFit="1" customWidth="1"/>
    <col min="15666" max="15666" width="1.140625" style="296" customWidth="1"/>
    <col min="15667" max="15897" width="9.140625" style="296"/>
    <col min="15898" max="15898" width="2.140625" style="296" customWidth="1"/>
    <col min="15899" max="15899" width="14" style="296" customWidth="1"/>
    <col min="15900" max="15900" width="0.7109375" style="296" customWidth="1"/>
    <col min="15901" max="15901" width="17.140625" style="296" customWidth="1"/>
    <col min="15902" max="15902" width="1.140625" style="296" customWidth="1"/>
    <col min="15903" max="15903" width="26.5703125" style="296" customWidth="1"/>
    <col min="15904" max="15904" width="1" style="296" customWidth="1"/>
    <col min="15905" max="15905" width="32.85546875" style="296" customWidth="1"/>
    <col min="15906" max="15906" width="1" style="296" customWidth="1"/>
    <col min="15907" max="15907" width="12.7109375" style="296" customWidth="1"/>
    <col min="15908" max="15908" width="1.28515625" style="296" customWidth="1"/>
    <col min="15909" max="15909" width="11.42578125" style="296" customWidth="1"/>
    <col min="15910" max="15910" width="1" style="296" customWidth="1"/>
    <col min="15911" max="15911" width="10.42578125" style="296" customWidth="1"/>
    <col min="15912" max="15912" width="0.85546875" style="296" customWidth="1"/>
    <col min="15913" max="15913" width="14" style="296" customWidth="1"/>
    <col min="15914" max="15914" width="0.85546875" style="296" customWidth="1"/>
    <col min="15915" max="15915" width="10.85546875" style="296" customWidth="1"/>
    <col min="15916" max="15916" width="1.42578125" style="296" customWidth="1"/>
    <col min="15917" max="15917" width="10.85546875" style="296" customWidth="1"/>
    <col min="15918" max="15918" width="0.85546875" style="296" customWidth="1"/>
    <col min="15919" max="15919" width="16" style="296" customWidth="1"/>
    <col min="15920" max="15920" width="0.5703125" style="296" customWidth="1"/>
    <col min="15921" max="15921" width="9.42578125" style="296" bestFit="1" customWidth="1"/>
    <col min="15922" max="15922" width="1.140625" style="296" customWidth="1"/>
    <col min="15923" max="16153" width="9.140625" style="296"/>
    <col min="16154" max="16154" width="2.140625" style="296" customWidth="1"/>
    <col min="16155" max="16155" width="14" style="296" customWidth="1"/>
    <col min="16156" max="16156" width="0.7109375" style="296" customWidth="1"/>
    <col min="16157" max="16157" width="17.140625" style="296" customWidth="1"/>
    <col min="16158" max="16158" width="1.140625" style="296" customWidth="1"/>
    <col min="16159" max="16159" width="26.5703125" style="296" customWidth="1"/>
    <col min="16160" max="16160" width="1" style="296" customWidth="1"/>
    <col min="16161" max="16161" width="32.85546875" style="296" customWidth="1"/>
    <col min="16162" max="16162" width="1" style="296" customWidth="1"/>
    <col min="16163" max="16163" width="12.7109375" style="296" customWidth="1"/>
    <col min="16164" max="16164" width="1.28515625" style="296" customWidth="1"/>
    <col min="16165" max="16165" width="11.42578125" style="296" customWidth="1"/>
    <col min="16166" max="16166" width="1" style="296" customWidth="1"/>
    <col min="16167" max="16167" width="10.42578125" style="296" customWidth="1"/>
    <col min="16168" max="16168" width="0.85546875" style="296" customWidth="1"/>
    <col min="16169" max="16169" width="14" style="296" customWidth="1"/>
    <col min="16170" max="16170" width="0.85546875" style="296" customWidth="1"/>
    <col min="16171" max="16171" width="10.85546875" style="296" customWidth="1"/>
    <col min="16172" max="16172" width="1.42578125" style="296" customWidth="1"/>
    <col min="16173" max="16173" width="10.85546875" style="296" customWidth="1"/>
    <col min="16174" max="16174" width="0.85546875" style="296" customWidth="1"/>
    <col min="16175" max="16175" width="16" style="296" customWidth="1"/>
    <col min="16176" max="16176" width="0.5703125" style="296" customWidth="1"/>
    <col min="16177" max="16177" width="9.42578125" style="296" bestFit="1" customWidth="1"/>
    <col min="16178" max="16178" width="1.140625" style="296" customWidth="1"/>
    <col min="16179" max="16384" width="9.140625" style="296"/>
  </cols>
  <sheetData>
    <row r="1" spans="1:71" s="450" customFormat="1" ht="51" x14ac:dyDescent="0.2">
      <c r="A1" s="468" t="s">
        <v>0</v>
      </c>
      <c r="B1" s="458"/>
      <c r="C1" s="466" t="s">
        <v>1</v>
      </c>
      <c r="D1" s="458"/>
      <c r="E1" s="466" t="s">
        <v>2</v>
      </c>
      <c r="F1" s="458"/>
      <c r="G1" s="466" t="s">
        <v>3</v>
      </c>
      <c r="H1" s="458"/>
      <c r="I1" s="467" t="s">
        <v>4</v>
      </c>
      <c r="J1" s="458"/>
      <c r="K1" s="466" t="s">
        <v>5</v>
      </c>
      <c r="L1" s="458"/>
      <c r="M1" s="466" t="s">
        <v>6</v>
      </c>
      <c r="N1" s="458"/>
      <c r="O1" s="463" t="s">
        <v>7</v>
      </c>
      <c r="P1" s="465" t="s">
        <v>8</v>
      </c>
      <c r="Q1" s="464" t="s">
        <v>957</v>
      </c>
      <c r="R1" s="463"/>
      <c r="S1" s="454" t="s">
        <v>956</v>
      </c>
      <c r="T1" s="463"/>
      <c r="U1" s="464" t="s">
        <v>955</v>
      </c>
      <c r="V1" s="463"/>
      <c r="W1" s="454" t="s">
        <v>954</v>
      </c>
      <c r="X1" s="463"/>
      <c r="Y1" s="464" t="s">
        <v>953</v>
      </c>
      <c r="Z1" s="463"/>
      <c r="AA1" s="454" t="s">
        <v>952</v>
      </c>
      <c r="AB1" s="463"/>
      <c r="AC1" s="464" t="s">
        <v>951</v>
      </c>
      <c r="AD1" s="463"/>
      <c r="AE1" s="454" t="s">
        <v>950</v>
      </c>
      <c r="AF1" s="464" t="s">
        <v>949</v>
      </c>
      <c r="AG1" s="463"/>
      <c r="AH1" s="454" t="s">
        <v>948</v>
      </c>
      <c r="AI1" s="462"/>
      <c r="AJ1" s="462"/>
      <c r="AK1" s="462" t="s">
        <v>14</v>
      </c>
      <c r="AL1" s="462"/>
      <c r="AM1" s="461" t="s">
        <v>15</v>
      </c>
      <c r="AN1" s="451"/>
      <c r="AO1" s="460" t="s">
        <v>947</v>
      </c>
      <c r="AP1" s="458"/>
      <c r="AQ1" s="454" t="s">
        <v>946</v>
      </c>
      <c r="AR1" s="459" t="s">
        <v>945</v>
      </c>
      <c r="AS1" s="458"/>
      <c r="AT1" s="456" t="s">
        <v>944</v>
      </c>
      <c r="AU1" s="453"/>
      <c r="AV1" s="457" t="s">
        <v>943</v>
      </c>
      <c r="AW1" s="456" t="s">
        <v>942</v>
      </c>
      <c r="AX1" s="356"/>
      <c r="AY1" s="455" t="s">
        <v>941</v>
      </c>
      <c r="AZ1" s="454" t="s">
        <v>940</v>
      </c>
      <c r="BA1" s="453"/>
      <c r="BB1" s="457" t="s">
        <v>939</v>
      </c>
      <c r="BC1" s="456" t="s">
        <v>938</v>
      </c>
      <c r="BD1" s="356"/>
      <c r="BE1" s="455" t="s">
        <v>937</v>
      </c>
      <c r="BF1" s="454" t="s">
        <v>936</v>
      </c>
      <c r="BG1" s="453" t="s">
        <v>9</v>
      </c>
      <c r="BH1" s="453" t="s">
        <v>935</v>
      </c>
      <c r="BI1" s="453" t="s">
        <v>11</v>
      </c>
      <c r="BJ1" s="453" t="s">
        <v>12</v>
      </c>
      <c r="BK1" s="452" t="s">
        <v>549</v>
      </c>
      <c r="BL1" s="451"/>
      <c r="BM1" s="451"/>
      <c r="BN1" s="451"/>
      <c r="BO1" s="451"/>
      <c r="BP1" s="451"/>
      <c r="BQ1" s="451"/>
      <c r="BR1" s="451"/>
      <c r="BS1" s="451"/>
    </row>
    <row r="2" spans="1:71" ht="55.15" customHeight="1" x14ac:dyDescent="0.2">
      <c r="A2" s="449" t="s">
        <v>697</v>
      </c>
      <c r="C2" s="408" t="s">
        <v>906</v>
      </c>
      <c r="E2" s="411" t="s">
        <v>934</v>
      </c>
      <c r="F2" s="422"/>
      <c r="G2" s="411" t="s">
        <v>933</v>
      </c>
      <c r="H2" s="422"/>
      <c r="I2" s="408" t="s">
        <v>932</v>
      </c>
      <c r="J2" s="397"/>
      <c r="K2" s="408" t="s">
        <v>282</v>
      </c>
      <c r="L2" s="397"/>
      <c r="M2" s="408" t="s">
        <v>20</v>
      </c>
      <c r="N2" s="397"/>
      <c r="O2" s="407">
        <v>2007</v>
      </c>
      <c r="P2" s="406" t="s">
        <v>931</v>
      </c>
      <c r="Q2" s="404" t="s">
        <v>225</v>
      </c>
      <c r="R2" s="404"/>
      <c r="S2" s="335">
        <v>1548318</v>
      </c>
      <c r="T2" s="404"/>
      <c r="U2" s="407" t="s">
        <v>225</v>
      </c>
      <c r="V2" s="404"/>
      <c r="W2" s="335">
        <v>1654792</v>
      </c>
      <c r="X2" s="404"/>
      <c r="Y2" s="407" t="s">
        <v>225</v>
      </c>
      <c r="Z2" s="404"/>
      <c r="AA2" s="335">
        <v>1672377</v>
      </c>
      <c r="AB2" s="404"/>
      <c r="AC2" s="407" t="s">
        <v>225</v>
      </c>
      <c r="AD2" s="404"/>
      <c r="AE2" s="335">
        <v>1962389</v>
      </c>
      <c r="AF2" s="407" t="s">
        <v>225</v>
      </c>
      <c r="AG2" s="404"/>
      <c r="AH2" s="335">
        <v>1907978</v>
      </c>
      <c r="AK2" s="296" t="s">
        <v>930</v>
      </c>
      <c r="AO2" s="287" t="s">
        <v>225</v>
      </c>
      <c r="AP2" s="397"/>
      <c r="AQ2" s="335">
        <v>1787473.56</v>
      </c>
      <c r="AR2" s="408" t="s">
        <v>225</v>
      </c>
      <c r="AS2" s="397"/>
      <c r="AT2" s="396">
        <v>1789894.53</v>
      </c>
      <c r="AU2" s="395"/>
      <c r="AV2" s="287" t="s">
        <v>225</v>
      </c>
      <c r="AW2" s="396">
        <v>1845640</v>
      </c>
      <c r="AX2" s="395"/>
      <c r="AY2" s="287" t="s">
        <v>225</v>
      </c>
      <c r="AZ2" s="335">
        <v>1890705</v>
      </c>
      <c r="BA2" s="395"/>
      <c r="BB2" s="287" t="s">
        <v>225</v>
      </c>
      <c r="BC2" s="396">
        <v>1853957.52</v>
      </c>
      <c r="BD2" s="395"/>
      <c r="BE2" s="287" t="s">
        <v>225</v>
      </c>
      <c r="BF2" s="335">
        <v>1774458.6</v>
      </c>
      <c r="BG2" s="415" t="s">
        <v>225</v>
      </c>
      <c r="BH2" s="415">
        <v>1949153</v>
      </c>
      <c r="BI2" s="415" t="s">
        <v>225</v>
      </c>
      <c r="BJ2" s="415">
        <v>1838889</v>
      </c>
      <c r="BK2" s="392" t="s">
        <v>28</v>
      </c>
    </row>
    <row r="3" spans="1:71" ht="55.15" customHeight="1" x14ac:dyDescent="0.2">
      <c r="A3" s="430" t="s">
        <v>697</v>
      </c>
      <c r="B3" s="333"/>
      <c r="C3" s="408" t="s">
        <v>906</v>
      </c>
      <c r="D3" s="333"/>
      <c r="E3" s="411" t="s">
        <v>929</v>
      </c>
      <c r="F3" s="422"/>
      <c r="G3" s="411" t="s">
        <v>923</v>
      </c>
      <c r="H3" s="422"/>
      <c r="I3" s="419">
        <v>50</v>
      </c>
      <c r="J3" s="397"/>
      <c r="K3" s="408" t="s">
        <v>922</v>
      </c>
      <c r="L3" s="397"/>
      <c r="M3" s="408" t="s">
        <v>20</v>
      </c>
      <c r="N3" s="397"/>
      <c r="O3" s="407">
        <v>2010</v>
      </c>
      <c r="P3" s="406" t="s">
        <v>921</v>
      </c>
      <c r="Q3" s="404" t="s">
        <v>225</v>
      </c>
      <c r="R3" s="404"/>
      <c r="S3" s="335">
        <v>45950</v>
      </c>
      <c r="T3" s="407"/>
      <c r="U3" s="407" t="s">
        <v>225</v>
      </c>
      <c r="V3" s="404"/>
      <c r="W3" s="335">
        <v>674906</v>
      </c>
      <c r="X3" s="404"/>
      <c r="Y3" s="407" t="s">
        <v>225</v>
      </c>
      <c r="Z3" s="404"/>
      <c r="AA3" s="335">
        <v>145342</v>
      </c>
      <c r="AB3" s="407"/>
      <c r="AC3" s="407" t="s">
        <v>225</v>
      </c>
      <c r="AD3" s="404"/>
      <c r="AE3" s="335">
        <v>99293</v>
      </c>
      <c r="AF3" s="407" t="s">
        <v>225</v>
      </c>
      <c r="AG3" s="404"/>
      <c r="AH3" s="335">
        <v>195898</v>
      </c>
      <c r="AK3" s="296" t="s">
        <v>907</v>
      </c>
      <c r="AM3" s="296" t="s">
        <v>928</v>
      </c>
      <c r="AO3" s="287" t="s">
        <v>225</v>
      </c>
      <c r="AP3" s="397"/>
      <c r="AQ3" s="335">
        <v>269313</v>
      </c>
      <c r="AR3" s="408" t="s">
        <v>225</v>
      </c>
      <c r="AS3" s="397"/>
      <c r="AT3" s="396">
        <v>311525</v>
      </c>
      <c r="AU3" s="395"/>
      <c r="AV3" s="287" t="s">
        <v>225</v>
      </c>
      <c r="AW3" s="396">
        <v>692583</v>
      </c>
      <c r="AX3" s="395"/>
      <c r="AY3" s="287" t="s">
        <v>225</v>
      </c>
      <c r="AZ3" s="335">
        <v>575698</v>
      </c>
      <c r="BA3" s="395"/>
      <c r="BB3" s="287" t="s">
        <v>225</v>
      </c>
      <c r="BC3" s="396">
        <v>391925</v>
      </c>
      <c r="BD3" s="395"/>
      <c r="BE3" s="287" t="s">
        <v>225</v>
      </c>
      <c r="BF3" s="335">
        <v>411880</v>
      </c>
      <c r="BG3" s="415" t="s">
        <v>225</v>
      </c>
      <c r="BH3" s="415">
        <v>771450</v>
      </c>
      <c r="BI3" s="415" t="s">
        <v>225</v>
      </c>
      <c r="BJ3" s="415">
        <v>349850</v>
      </c>
      <c r="BK3" s="392" t="s">
        <v>22</v>
      </c>
    </row>
    <row r="4" spans="1:71" ht="55.15" customHeight="1" x14ac:dyDescent="0.2">
      <c r="A4" s="430" t="s">
        <v>697</v>
      </c>
      <c r="C4" s="408" t="s">
        <v>906</v>
      </c>
      <c r="E4" s="411" t="s">
        <v>927</v>
      </c>
      <c r="F4" s="422"/>
      <c r="G4" s="411" t="s">
        <v>923</v>
      </c>
      <c r="H4" s="422"/>
      <c r="I4" s="419">
        <v>25</v>
      </c>
      <c r="J4" s="397"/>
      <c r="K4" s="408" t="s">
        <v>922</v>
      </c>
      <c r="L4" s="397"/>
      <c r="M4" s="408" t="s">
        <v>20</v>
      </c>
      <c r="N4" s="397"/>
      <c r="O4" s="407">
        <v>2010</v>
      </c>
      <c r="P4" s="406" t="s">
        <v>921</v>
      </c>
      <c r="Q4" s="404" t="s">
        <v>225</v>
      </c>
      <c r="R4" s="404"/>
      <c r="S4" s="335" t="s">
        <v>714</v>
      </c>
      <c r="T4" s="407"/>
      <c r="U4" s="407" t="s">
        <v>225</v>
      </c>
      <c r="V4" s="404"/>
      <c r="W4" s="335" t="s">
        <v>715</v>
      </c>
      <c r="X4" s="404"/>
      <c r="Y4" s="407" t="s">
        <v>225</v>
      </c>
      <c r="Z4" s="404"/>
      <c r="AA4" s="335" t="s">
        <v>714</v>
      </c>
      <c r="AB4" s="407"/>
      <c r="AC4" s="407" t="s">
        <v>225</v>
      </c>
      <c r="AD4" s="404"/>
      <c r="AE4" s="335" t="s">
        <v>714</v>
      </c>
      <c r="AF4" s="407" t="s">
        <v>225</v>
      </c>
      <c r="AG4" s="404"/>
      <c r="AH4" s="335" t="s">
        <v>714</v>
      </c>
      <c r="AK4" s="296" t="s">
        <v>907</v>
      </c>
      <c r="AM4" s="296" t="s">
        <v>926</v>
      </c>
      <c r="AO4" s="287" t="s">
        <v>225</v>
      </c>
      <c r="AP4" s="397"/>
      <c r="AQ4" s="335" t="s">
        <v>714</v>
      </c>
      <c r="AR4" s="408" t="s">
        <v>225</v>
      </c>
      <c r="AS4" s="397"/>
      <c r="AT4" s="396" t="s">
        <v>714</v>
      </c>
      <c r="AU4" s="395"/>
      <c r="AV4" s="287" t="s">
        <v>225</v>
      </c>
      <c r="AW4" s="396" t="s">
        <v>714</v>
      </c>
      <c r="AX4" s="395"/>
      <c r="AY4" s="287" t="s">
        <v>225</v>
      </c>
      <c r="AZ4" s="335" t="s">
        <v>714</v>
      </c>
      <c r="BA4" s="395"/>
      <c r="BB4" s="287" t="s">
        <v>225</v>
      </c>
      <c r="BC4" s="396" t="s">
        <v>714</v>
      </c>
      <c r="BD4" s="395"/>
      <c r="BE4" s="287" t="s">
        <v>225</v>
      </c>
      <c r="BF4" s="335" t="s">
        <v>714</v>
      </c>
      <c r="BG4" s="415" t="s">
        <v>225</v>
      </c>
      <c r="BH4" s="415" t="s">
        <v>714</v>
      </c>
      <c r="BI4" s="415" t="s">
        <v>225</v>
      </c>
      <c r="BJ4" s="415" t="s">
        <v>714</v>
      </c>
      <c r="BK4" s="392" t="s">
        <v>22</v>
      </c>
    </row>
    <row r="5" spans="1:71" ht="55.15" customHeight="1" x14ac:dyDescent="0.2">
      <c r="A5" s="430" t="s">
        <v>697</v>
      </c>
      <c r="B5" s="333"/>
      <c r="C5" s="408" t="s">
        <v>906</v>
      </c>
      <c r="D5" s="333"/>
      <c r="E5" s="411" t="s">
        <v>925</v>
      </c>
      <c r="F5" s="422"/>
      <c r="G5" s="411" t="s">
        <v>923</v>
      </c>
      <c r="H5" s="422"/>
      <c r="I5" s="419">
        <v>50</v>
      </c>
      <c r="J5" s="397"/>
      <c r="K5" s="408" t="s">
        <v>922</v>
      </c>
      <c r="L5" s="397"/>
      <c r="M5" s="408" t="s">
        <v>20</v>
      </c>
      <c r="N5" s="397"/>
      <c r="O5" s="407">
        <v>2010</v>
      </c>
      <c r="P5" s="406" t="s">
        <v>921</v>
      </c>
      <c r="Q5" s="404" t="s">
        <v>225</v>
      </c>
      <c r="R5" s="404"/>
      <c r="S5" s="335" t="s">
        <v>714</v>
      </c>
      <c r="T5" s="407"/>
      <c r="U5" s="407" t="s">
        <v>225</v>
      </c>
      <c r="V5" s="404"/>
      <c r="W5" s="335" t="s">
        <v>715</v>
      </c>
      <c r="X5" s="404"/>
      <c r="Y5" s="407" t="s">
        <v>225</v>
      </c>
      <c r="Z5" s="404"/>
      <c r="AA5" s="335" t="s">
        <v>714</v>
      </c>
      <c r="AB5" s="407"/>
      <c r="AC5" s="407" t="s">
        <v>225</v>
      </c>
      <c r="AD5" s="404"/>
      <c r="AE5" s="335" t="s">
        <v>714</v>
      </c>
      <c r="AF5" s="407" t="s">
        <v>225</v>
      </c>
      <c r="AG5" s="404"/>
      <c r="AH5" s="335" t="s">
        <v>714</v>
      </c>
      <c r="AK5" s="296" t="s">
        <v>907</v>
      </c>
      <c r="AM5" s="296" t="s">
        <v>920</v>
      </c>
      <c r="AO5" s="287" t="s">
        <v>225</v>
      </c>
      <c r="AP5" s="397"/>
      <c r="AQ5" s="335" t="s">
        <v>714</v>
      </c>
      <c r="AR5" s="408" t="s">
        <v>225</v>
      </c>
      <c r="AS5" s="397"/>
      <c r="AT5" s="396" t="s">
        <v>714</v>
      </c>
      <c r="AU5" s="395"/>
      <c r="AV5" s="287" t="s">
        <v>225</v>
      </c>
      <c r="AW5" s="396" t="s">
        <v>714</v>
      </c>
      <c r="AX5" s="395"/>
      <c r="AY5" s="287" t="s">
        <v>225</v>
      </c>
      <c r="AZ5" s="335" t="s">
        <v>714</v>
      </c>
      <c r="BA5" s="395"/>
      <c r="BB5" s="287" t="s">
        <v>225</v>
      </c>
      <c r="BC5" s="396" t="s">
        <v>714</v>
      </c>
      <c r="BD5" s="395"/>
      <c r="BE5" s="287" t="s">
        <v>225</v>
      </c>
      <c r="BF5" s="335" t="s">
        <v>714</v>
      </c>
      <c r="BG5" s="415" t="s">
        <v>225</v>
      </c>
      <c r="BH5" s="415" t="s">
        <v>714</v>
      </c>
      <c r="BI5" s="415" t="s">
        <v>225</v>
      </c>
      <c r="BJ5" s="415" t="s">
        <v>714</v>
      </c>
      <c r="BK5" s="392" t="s">
        <v>22</v>
      </c>
    </row>
    <row r="6" spans="1:71" ht="55.15" customHeight="1" x14ac:dyDescent="0.2">
      <c r="A6" s="430" t="s">
        <v>697</v>
      </c>
      <c r="C6" s="408" t="s">
        <v>906</v>
      </c>
      <c r="E6" s="411" t="s">
        <v>924</v>
      </c>
      <c r="F6" s="422"/>
      <c r="G6" s="411" t="s">
        <v>923</v>
      </c>
      <c r="H6" s="422"/>
      <c r="I6" s="419">
        <v>25</v>
      </c>
      <c r="J6" s="397"/>
      <c r="K6" s="408" t="s">
        <v>922</v>
      </c>
      <c r="L6" s="397"/>
      <c r="M6" s="408" t="s">
        <v>20</v>
      </c>
      <c r="N6" s="397"/>
      <c r="O6" s="407">
        <v>2010</v>
      </c>
      <c r="P6" s="406" t="s">
        <v>921</v>
      </c>
      <c r="Q6" s="404" t="s">
        <v>225</v>
      </c>
      <c r="R6" s="404"/>
      <c r="S6" s="335" t="s">
        <v>714</v>
      </c>
      <c r="T6" s="407"/>
      <c r="U6" s="407" t="s">
        <v>225</v>
      </c>
      <c r="V6" s="404"/>
      <c r="W6" s="335" t="s">
        <v>715</v>
      </c>
      <c r="X6" s="404"/>
      <c r="Y6" s="407" t="s">
        <v>225</v>
      </c>
      <c r="Z6" s="404"/>
      <c r="AA6" s="335" t="s">
        <v>714</v>
      </c>
      <c r="AB6" s="407"/>
      <c r="AC6" s="407" t="s">
        <v>225</v>
      </c>
      <c r="AD6" s="404"/>
      <c r="AE6" s="335" t="s">
        <v>714</v>
      </c>
      <c r="AF6" s="407" t="s">
        <v>225</v>
      </c>
      <c r="AG6" s="404"/>
      <c r="AH6" s="335" t="s">
        <v>714</v>
      </c>
      <c r="AK6" s="296" t="s">
        <v>907</v>
      </c>
      <c r="AM6" s="296" t="s">
        <v>920</v>
      </c>
      <c r="AO6" s="287" t="s">
        <v>225</v>
      </c>
      <c r="AP6" s="397"/>
      <c r="AQ6" s="335" t="s">
        <v>714</v>
      </c>
      <c r="AR6" s="408" t="s">
        <v>225</v>
      </c>
      <c r="AS6" s="397"/>
      <c r="AT6" s="396" t="s">
        <v>714</v>
      </c>
      <c r="AU6" s="395"/>
      <c r="AV6" s="287" t="s">
        <v>225</v>
      </c>
      <c r="AW6" s="396" t="s">
        <v>714</v>
      </c>
      <c r="AX6" s="395"/>
      <c r="AY6" s="287" t="s">
        <v>225</v>
      </c>
      <c r="AZ6" s="335" t="s">
        <v>714</v>
      </c>
      <c r="BA6" s="395"/>
      <c r="BB6" s="287" t="s">
        <v>225</v>
      </c>
      <c r="BC6" s="396" t="s">
        <v>714</v>
      </c>
      <c r="BD6" s="395"/>
      <c r="BE6" s="287" t="s">
        <v>225</v>
      </c>
      <c r="BF6" s="335" t="s">
        <v>714</v>
      </c>
      <c r="BG6" s="415" t="s">
        <v>225</v>
      </c>
      <c r="BH6" s="415" t="s">
        <v>714</v>
      </c>
      <c r="BI6" s="415" t="s">
        <v>225</v>
      </c>
      <c r="BJ6" s="415" t="s">
        <v>714</v>
      </c>
      <c r="BK6" s="392" t="s">
        <v>22</v>
      </c>
    </row>
    <row r="7" spans="1:71" ht="55.15" customHeight="1" x14ac:dyDescent="0.2">
      <c r="A7" s="430" t="s">
        <v>697</v>
      </c>
      <c r="B7" s="333"/>
      <c r="C7" s="408" t="s">
        <v>906</v>
      </c>
      <c r="D7" s="333"/>
      <c r="E7" s="411" t="s">
        <v>919</v>
      </c>
      <c r="F7" s="422"/>
      <c r="G7" s="411" t="s">
        <v>911</v>
      </c>
      <c r="H7" s="422"/>
      <c r="I7" s="419">
        <v>100</v>
      </c>
      <c r="J7" s="397"/>
      <c r="K7" s="408" t="s">
        <v>918</v>
      </c>
      <c r="L7" s="397"/>
      <c r="M7" s="408" t="s">
        <v>20</v>
      </c>
      <c r="N7" s="397"/>
      <c r="O7" s="407">
        <v>1984</v>
      </c>
      <c r="P7" s="406" t="s">
        <v>917</v>
      </c>
      <c r="Q7" s="404" t="s">
        <v>225</v>
      </c>
      <c r="R7" s="404"/>
      <c r="S7" s="335">
        <v>115995</v>
      </c>
      <c r="T7" s="407"/>
      <c r="U7" s="407" t="s">
        <v>225</v>
      </c>
      <c r="V7" s="404"/>
      <c r="W7" s="335">
        <v>157320</v>
      </c>
      <c r="X7" s="404"/>
      <c r="Y7" s="407" t="s">
        <v>225</v>
      </c>
      <c r="Z7" s="404"/>
      <c r="AA7" s="335">
        <v>113635</v>
      </c>
      <c r="AB7" s="407"/>
      <c r="AC7" s="407" t="s">
        <v>225</v>
      </c>
      <c r="AD7" s="404"/>
      <c r="AE7" s="335">
        <v>117545</v>
      </c>
      <c r="AF7" s="407" t="s">
        <v>225</v>
      </c>
      <c r="AG7" s="404"/>
      <c r="AH7" s="335">
        <v>119565</v>
      </c>
      <c r="AK7" s="296" t="s">
        <v>907</v>
      </c>
      <c r="AO7" s="287" t="s">
        <v>225</v>
      </c>
      <c r="AP7" s="397"/>
      <c r="AQ7" s="335">
        <v>136500</v>
      </c>
      <c r="AR7" s="408" t="s">
        <v>225</v>
      </c>
      <c r="AS7" s="397"/>
      <c r="AT7" s="396">
        <v>140935</v>
      </c>
      <c r="AU7" s="395"/>
      <c r="AV7" s="287" t="s">
        <v>225</v>
      </c>
      <c r="AW7" s="396">
        <v>184425</v>
      </c>
      <c r="AX7" s="395"/>
      <c r="AY7" s="287" t="s">
        <v>225</v>
      </c>
      <c r="AZ7" s="335">
        <v>151730</v>
      </c>
      <c r="BA7" s="395"/>
      <c r="BB7" s="287" t="s">
        <v>225</v>
      </c>
      <c r="BC7" s="396">
        <v>165108.15</v>
      </c>
      <c r="BD7" s="395"/>
      <c r="BE7" s="287" t="s">
        <v>225</v>
      </c>
      <c r="BF7" s="335">
        <v>166355</v>
      </c>
      <c r="BG7" s="415" t="s">
        <v>225</v>
      </c>
      <c r="BH7" s="415">
        <v>164270</v>
      </c>
      <c r="BI7" s="415" t="s">
        <v>225</v>
      </c>
      <c r="BJ7" s="415">
        <v>172518.06</v>
      </c>
      <c r="BK7" s="392" t="s">
        <v>22</v>
      </c>
    </row>
    <row r="8" spans="1:71" ht="55.15" customHeight="1" x14ac:dyDescent="0.2">
      <c r="A8" s="430" t="s">
        <v>697</v>
      </c>
      <c r="C8" s="408" t="s">
        <v>906</v>
      </c>
      <c r="E8" s="411" t="s">
        <v>916</v>
      </c>
      <c r="F8" s="422"/>
      <c r="G8" s="411" t="s">
        <v>915</v>
      </c>
      <c r="H8" s="422"/>
      <c r="I8" s="419">
        <v>10</v>
      </c>
      <c r="J8" s="397"/>
      <c r="K8" s="408" t="s">
        <v>914</v>
      </c>
      <c r="L8" s="397"/>
      <c r="M8" s="408" t="s">
        <v>20</v>
      </c>
      <c r="N8" s="397"/>
      <c r="O8" s="407">
        <v>1989</v>
      </c>
      <c r="P8" s="406" t="s">
        <v>913</v>
      </c>
      <c r="Q8" s="404" t="s">
        <v>225</v>
      </c>
      <c r="R8" s="404"/>
      <c r="S8" s="335" t="s">
        <v>714</v>
      </c>
      <c r="T8" s="407"/>
      <c r="U8" s="407" t="s">
        <v>225</v>
      </c>
      <c r="V8" s="404"/>
      <c r="W8" s="335" t="s">
        <v>715</v>
      </c>
      <c r="X8" s="404"/>
      <c r="Y8" s="407" t="s">
        <v>225</v>
      </c>
      <c r="Z8" s="404"/>
      <c r="AA8" s="335" t="s">
        <v>714</v>
      </c>
      <c r="AB8" s="407"/>
      <c r="AC8" s="407" t="s">
        <v>225</v>
      </c>
      <c r="AD8" s="404"/>
      <c r="AE8" s="335" t="s">
        <v>714</v>
      </c>
      <c r="AF8" s="407" t="s">
        <v>225</v>
      </c>
      <c r="AG8" s="404"/>
      <c r="AH8" s="335" t="s">
        <v>714</v>
      </c>
      <c r="AK8" s="296" t="s">
        <v>907</v>
      </c>
      <c r="AO8" s="287" t="s">
        <v>225</v>
      </c>
      <c r="AP8" s="397"/>
      <c r="AQ8" s="335" t="s">
        <v>714</v>
      </c>
      <c r="AR8" s="408" t="s">
        <v>225</v>
      </c>
      <c r="AS8" s="397"/>
      <c r="AT8" s="396" t="s">
        <v>714</v>
      </c>
      <c r="AU8" s="395"/>
      <c r="AV8" s="287" t="s">
        <v>225</v>
      </c>
      <c r="AW8" s="396" t="s">
        <v>714</v>
      </c>
      <c r="AX8" s="395"/>
      <c r="AY8" s="287" t="s">
        <v>225</v>
      </c>
      <c r="AZ8" s="335" t="s">
        <v>714</v>
      </c>
      <c r="BA8" s="395"/>
      <c r="BB8" s="287" t="s">
        <v>225</v>
      </c>
      <c r="BC8" s="396" t="s">
        <v>714</v>
      </c>
      <c r="BD8" s="395"/>
      <c r="BE8" s="287" t="s">
        <v>225</v>
      </c>
      <c r="BF8" s="335" t="s">
        <v>714</v>
      </c>
      <c r="BG8" s="415" t="s">
        <v>225</v>
      </c>
      <c r="BH8" s="415" t="s">
        <v>714</v>
      </c>
      <c r="BI8" s="415" t="s">
        <v>225</v>
      </c>
      <c r="BJ8" s="415" t="s">
        <v>714</v>
      </c>
      <c r="BK8" s="392" t="s">
        <v>22</v>
      </c>
    </row>
    <row r="9" spans="1:71" ht="55.15" customHeight="1" x14ac:dyDescent="0.2">
      <c r="A9" s="430" t="s">
        <v>697</v>
      </c>
      <c r="B9" s="333"/>
      <c r="C9" s="408" t="s">
        <v>906</v>
      </c>
      <c r="D9" s="333"/>
      <c r="E9" s="411" t="s">
        <v>912</v>
      </c>
      <c r="F9" s="422"/>
      <c r="G9" s="411" t="s">
        <v>911</v>
      </c>
      <c r="H9" s="422"/>
      <c r="I9" s="419">
        <v>100</v>
      </c>
      <c r="J9" s="397"/>
      <c r="K9" s="408" t="s">
        <v>910</v>
      </c>
      <c r="L9" s="397"/>
      <c r="M9" s="408" t="s">
        <v>20</v>
      </c>
      <c r="N9" s="397"/>
      <c r="O9" s="407" t="s">
        <v>909</v>
      </c>
      <c r="P9" s="406" t="s">
        <v>908</v>
      </c>
      <c r="Q9" s="404" t="s">
        <v>225</v>
      </c>
      <c r="R9" s="404"/>
      <c r="S9" s="335" t="s">
        <v>714</v>
      </c>
      <c r="T9" s="407"/>
      <c r="U9" s="407" t="s">
        <v>225</v>
      </c>
      <c r="V9" s="404"/>
      <c r="W9" s="335" t="s">
        <v>715</v>
      </c>
      <c r="X9" s="404"/>
      <c r="Y9" s="407" t="s">
        <v>225</v>
      </c>
      <c r="Z9" s="404"/>
      <c r="AA9" s="335" t="s">
        <v>714</v>
      </c>
      <c r="AB9" s="407"/>
      <c r="AC9" s="407" t="s">
        <v>225</v>
      </c>
      <c r="AD9" s="404"/>
      <c r="AE9" s="335" t="s">
        <v>714</v>
      </c>
      <c r="AF9" s="407" t="s">
        <v>225</v>
      </c>
      <c r="AG9" s="404"/>
      <c r="AH9" s="335" t="s">
        <v>714</v>
      </c>
      <c r="AK9" s="296" t="s">
        <v>907</v>
      </c>
      <c r="AO9" s="287" t="s">
        <v>225</v>
      </c>
      <c r="AP9" s="397"/>
      <c r="AQ9" s="335" t="s">
        <v>714</v>
      </c>
      <c r="AR9" s="408" t="s">
        <v>225</v>
      </c>
      <c r="AS9" s="397"/>
      <c r="AT9" s="396" t="s">
        <v>714</v>
      </c>
      <c r="AU9" s="395"/>
      <c r="AV9" s="287" t="s">
        <v>225</v>
      </c>
      <c r="AW9" s="396" t="s">
        <v>714</v>
      </c>
      <c r="AX9" s="395"/>
      <c r="AY9" s="287" t="s">
        <v>225</v>
      </c>
      <c r="AZ9" s="335" t="s">
        <v>714</v>
      </c>
      <c r="BA9" s="395"/>
      <c r="BB9" s="287" t="s">
        <v>225</v>
      </c>
      <c r="BC9" s="396" t="s">
        <v>714</v>
      </c>
      <c r="BD9" s="395"/>
      <c r="BE9" s="287" t="s">
        <v>225</v>
      </c>
      <c r="BF9" s="335" t="s">
        <v>714</v>
      </c>
      <c r="BG9" s="415" t="s">
        <v>225</v>
      </c>
      <c r="BH9" s="415" t="s">
        <v>714</v>
      </c>
      <c r="BI9" s="415" t="s">
        <v>225</v>
      </c>
      <c r="BJ9" s="415" t="s">
        <v>714</v>
      </c>
      <c r="BK9" s="392" t="s">
        <v>22</v>
      </c>
    </row>
    <row r="10" spans="1:71" ht="55.15" customHeight="1" x14ac:dyDescent="0.2">
      <c r="A10" s="430" t="s">
        <v>697</v>
      </c>
      <c r="C10" s="408" t="s">
        <v>906</v>
      </c>
      <c r="E10" s="411" t="s">
        <v>905</v>
      </c>
      <c r="F10" s="422"/>
      <c r="G10" s="411" t="s">
        <v>904</v>
      </c>
      <c r="H10" s="422"/>
      <c r="I10" s="419">
        <v>30</v>
      </c>
      <c r="J10" s="397"/>
      <c r="K10" s="408" t="s">
        <v>903</v>
      </c>
      <c r="L10" s="397"/>
      <c r="M10" s="408" t="s">
        <v>20</v>
      </c>
      <c r="N10" s="397"/>
      <c r="O10" s="407" t="s">
        <v>902</v>
      </c>
      <c r="P10" s="406" t="s">
        <v>901</v>
      </c>
      <c r="Q10" s="404" t="s">
        <v>225</v>
      </c>
      <c r="R10" s="404"/>
      <c r="S10" s="335" t="s">
        <v>714</v>
      </c>
      <c r="T10" s="407"/>
      <c r="U10" s="407" t="s">
        <v>225</v>
      </c>
      <c r="V10" s="404"/>
      <c r="W10" s="335" t="s">
        <v>715</v>
      </c>
      <c r="X10" s="404"/>
      <c r="Y10" s="407" t="s">
        <v>225</v>
      </c>
      <c r="Z10" s="404"/>
      <c r="AA10" s="335" t="s">
        <v>714</v>
      </c>
      <c r="AB10" s="407"/>
      <c r="AC10" s="407" t="s">
        <v>225</v>
      </c>
      <c r="AD10" s="404"/>
      <c r="AE10" s="335" t="s">
        <v>714</v>
      </c>
      <c r="AF10" s="407" t="s">
        <v>225</v>
      </c>
      <c r="AG10" s="404"/>
      <c r="AH10" s="335" t="s">
        <v>714</v>
      </c>
      <c r="AK10" s="296" t="s">
        <v>892</v>
      </c>
      <c r="AO10" s="287" t="s">
        <v>225</v>
      </c>
      <c r="AP10" s="397"/>
      <c r="AQ10" s="335" t="s">
        <v>714</v>
      </c>
      <c r="AR10" s="408" t="s">
        <v>225</v>
      </c>
      <c r="AS10" s="397"/>
      <c r="AT10" s="396" t="s">
        <v>714</v>
      </c>
      <c r="AU10" s="395"/>
      <c r="AV10" s="287" t="s">
        <v>225</v>
      </c>
      <c r="AW10" s="396" t="s">
        <v>714</v>
      </c>
      <c r="AX10" s="395"/>
      <c r="AY10" s="287" t="s">
        <v>225</v>
      </c>
      <c r="AZ10" s="335" t="s">
        <v>714</v>
      </c>
      <c r="BA10" s="395"/>
      <c r="BB10" s="287" t="s">
        <v>225</v>
      </c>
      <c r="BC10" s="396" t="s">
        <v>714</v>
      </c>
      <c r="BD10" s="395"/>
      <c r="BE10" s="287" t="s">
        <v>225</v>
      </c>
      <c r="BF10" s="335" t="s">
        <v>714</v>
      </c>
      <c r="BG10" s="415" t="s">
        <v>225</v>
      </c>
      <c r="BH10" s="415" t="s">
        <v>714</v>
      </c>
      <c r="BI10" s="415" t="s">
        <v>225</v>
      </c>
      <c r="BJ10" s="415" t="s">
        <v>714</v>
      </c>
      <c r="BK10" s="392" t="s">
        <v>22</v>
      </c>
    </row>
    <row r="11" spans="1:71" ht="55.15" customHeight="1" x14ac:dyDescent="0.2">
      <c r="A11" s="430" t="s">
        <v>697</v>
      </c>
      <c r="B11" s="333"/>
      <c r="C11" s="408" t="s">
        <v>874</v>
      </c>
      <c r="D11" s="333"/>
      <c r="E11" s="411" t="s">
        <v>900</v>
      </c>
      <c r="F11" s="422"/>
      <c r="G11" s="411" t="s">
        <v>895</v>
      </c>
      <c r="H11" s="422"/>
      <c r="I11" s="408" t="s">
        <v>899</v>
      </c>
      <c r="J11" s="397"/>
      <c r="K11" s="408" t="s">
        <v>889</v>
      </c>
      <c r="L11" s="397"/>
      <c r="M11" s="408" t="s">
        <v>20</v>
      </c>
      <c r="N11" s="397"/>
      <c r="O11" s="448">
        <v>40452</v>
      </c>
      <c r="P11" s="406" t="s">
        <v>898</v>
      </c>
      <c r="Q11" s="404" t="s">
        <v>225</v>
      </c>
      <c r="R11" s="404"/>
      <c r="S11" s="335">
        <v>3172778</v>
      </c>
      <c r="T11" s="404"/>
      <c r="U11" s="407" t="s">
        <v>225</v>
      </c>
      <c r="V11" s="404"/>
      <c r="W11" s="335">
        <v>4431958</v>
      </c>
      <c r="X11" s="404"/>
      <c r="Y11" s="407" t="s">
        <v>225</v>
      </c>
      <c r="Z11" s="404"/>
      <c r="AA11" s="335">
        <v>4698669</v>
      </c>
      <c r="AB11" s="404"/>
      <c r="AC11" s="407" t="s">
        <v>225</v>
      </c>
      <c r="AD11" s="404"/>
      <c r="AE11" s="335">
        <v>4558486</v>
      </c>
      <c r="AF11" s="407" t="s">
        <v>225</v>
      </c>
      <c r="AG11" s="404"/>
      <c r="AH11" s="335">
        <v>5153436</v>
      </c>
      <c r="AI11" s="446"/>
      <c r="AK11" s="296" t="s">
        <v>897</v>
      </c>
      <c r="AO11" s="287" t="s">
        <v>225</v>
      </c>
      <c r="AP11" s="397"/>
      <c r="AQ11" s="335">
        <v>4962039</v>
      </c>
      <c r="AR11" s="408" t="s">
        <v>225</v>
      </c>
      <c r="AS11" s="397"/>
      <c r="AT11" s="396">
        <v>5214606.95</v>
      </c>
      <c r="AU11" s="395"/>
      <c r="AV11" s="287" t="s">
        <v>225</v>
      </c>
      <c r="AW11" s="396">
        <v>5246593</v>
      </c>
      <c r="AX11" s="395"/>
      <c r="AY11" s="287" t="s">
        <v>225</v>
      </c>
      <c r="AZ11" s="335">
        <v>5195913</v>
      </c>
      <c r="BA11" s="395"/>
      <c r="BB11" s="287" t="s">
        <v>225</v>
      </c>
      <c r="BC11" s="396">
        <v>5232075.46</v>
      </c>
      <c r="BD11" s="395"/>
      <c r="BE11" s="287" t="s">
        <v>225</v>
      </c>
      <c r="BF11" s="335">
        <v>4783236.75</v>
      </c>
      <c r="BG11" s="335" t="s">
        <v>225</v>
      </c>
      <c r="BH11" s="335">
        <v>4776616</v>
      </c>
      <c r="BI11" s="335" t="s">
        <v>225</v>
      </c>
      <c r="BJ11" s="335">
        <v>5581770</v>
      </c>
      <c r="BK11" s="392" t="s">
        <v>553</v>
      </c>
    </row>
    <row r="12" spans="1:71" ht="55.15" customHeight="1" x14ac:dyDescent="0.2">
      <c r="A12" s="430" t="s">
        <v>697</v>
      </c>
      <c r="C12" s="408" t="s">
        <v>874</v>
      </c>
      <c r="E12" s="411" t="s">
        <v>896</v>
      </c>
      <c r="F12" s="422"/>
      <c r="G12" s="411" t="s">
        <v>895</v>
      </c>
      <c r="H12" s="422"/>
      <c r="I12" s="408" t="s">
        <v>894</v>
      </c>
      <c r="J12" s="397"/>
      <c r="K12" s="408" t="s">
        <v>889</v>
      </c>
      <c r="L12" s="397"/>
      <c r="M12" s="408" t="s">
        <v>20</v>
      </c>
      <c r="N12" s="397"/>
      <c r="O12" s="407" t="s">
        <v>225</v>
      </c>
      <c r="P12" s="406" t="s">
        <v>893</v>
      </c>
      <c r="Q12" s="404" t="s">
        <v>225</v>
      </c>
      <c r="R12" s="404"/>
      <c r="S12" s="335">
        <v>5024</v>
      </c>
      <c r="T12" s="404"/>
      <c r="U12" s="407" t="s">
        <v>225</v>
      </c>
      <c r="V12" s="404"/>
      <c r="W12" s="335" t="s">
        <v>715</v>
      </c>
      <c r="X12" s="404"/>
      <c r="Y12" s="407" t="s">
        <v>225</v>
      </c>
      <c r="Z12" s="404"/>
      <c r="AA12" s="335" t="s">
        <v>715</v>
      </c>
      <c r="AB12" s="404"/>
      <c r="AC12" s="407" t="s">
        <v>225</v>
      </c>
      <c r="AD12" s="404"/>
      <c r="AE12" s="335" t="s">
        <v>715</v>
      </c>
      <c r="AF12" s="407" t="s">
        <v>225</v>
      </c>
      <c r="AG12" s="404"/>
      <c r="AH12" s="335" t="s">
        <v>715</v>
      </c>
      <c r="AI12" s="446"/>
      <c r="AK12" s="296" t="s">
        <v>892</v>
      </c>
      <c r="AO12" s="287" t="s">
        <v>225</v>
      </c>
      <c r="AP12" s="397"/>
      <c r="AQ12" s="335" t="s">
        <v>715</v>
      </c>
      <c r="AR12" s="408" t="s">
        <v>225</v>
      </c>
      <c r="AS12" s="397"/>
      <c r="AT12" s="396" t="s">
        <v>715</v>
      </c>
      <c r="AU12" s="395"/>
      <c r="AV12" s="287" t="s">
        <v>225</v>
      </c>
      <c r="AW12" s="396" t="s">
        <v>715</v>
      </c>
      <c r="AX12" s="395"/>
      <c r="AY12" s="287" t="s">
        <v>225</v>
      </c>
      <c r="AZ12" s="335" t="s">
        <v>715</v>
      </c>
      <c r="BA12" s="395"/>
      <c r="BB12" s="287" t="s">
        <v>225</v>
      </c>
      <c r="BC12" s="396" t="s">
        <v>715</v>
      </c>
      <c r="BD12" s="395"/>
      <c r="BE12" s="287" t="s">
        <v>225</v>
      </c>
      <c r="BF12" s="335" t="s">
        <v>715</v>
      </c>
      <c r="BG12" s="335" t="s">
        <v>225</v>
      </c>
      <c r="BH12" s="335" t="s">
        <v>715</v>
      </c>
      <c r="BI12" s="335" t="s">
        <v>225</v>
      </c>
      <c r="BJ12" s="335" t="s">
        <v>715</v>
      </c>
      <c r="BK12" s="392" t="s">
        <v>28</v>
      </c>
    </row>
    <row r="13" spans="1:71" ht="55.15" customHeight="1" x14ac:dyDescent="0.2">
      <c r="A13" s="430" t="s">
        <v>697</v>
      </c>
      <c r="B13" s="333"/>
      <c r="C13" s="408" t="s">
        <v>874</v>
      </c>
      <c r="D13" s="333"/>
      <c r="E13" s="411" t="s">
        <v>891</v>
      </c>
      <c r="F13" s="422"/>
      <c r="G13" s="411"/>
      <c r="H13" s="422"/>
      <c r="I13" s="419" t="s">
        <v>890</v>
      </c>
      <c r="J13" s="397"/>
      <c r="K13" s="408" t="s">
        <v>889</v>
      </c>
      <c r="L13" s="397"/>
      <c r="M13" s="408" t="s">
        <v>20</v>
      </c>
      <c r="N13" s="397"/>
      <c r="O13" s="448">
        <v>40452</v>
      </c>
      <c r="P13" s="406"/>
      <c r="Q13" s="404" t="s">
        <v>225</v>
      </c>
      <c r="R13" s="404"/>
      <c r="S13" s="335" t="s">
        <v>714</v>
      </c>
      <c r="T13" s="404"/>
      <c r="U13" s="407" t="s">
        <v>225</v>
      </c>
      <c r="V13" s="404"/>
      <c r="W13" s="335" t="s">
        <v>715</v>
      </c>
      <c r="X13" s="404"/>
      <c r="Y13" s="407" t="s">
        <v>225</v>
      </c>
      <c r="Z13" s="404"/>
      <c r="AA13" s="335" t="s">
        <v>715</v>
      </c>
      <c r="AB13" s="404"/>
      <c r="AC13" s="407" t="s">
        <v>225</v>
      </c>
      <c r="AD13" s="404"/>
      <c r="AE13" s="335" t="s">
        <v>715</v>
      </c>
      <c r="AF13" s="407" t="s">
        <v>225</v>
      </c>
      <c r="AG13" s="404"/>
      <c r="AH13" s="335" t="s">
        <v>715</v>
      </c>
      <c r="AI13" s="446"/>
      <c r="AO13" s="287" t="s">
        <v>225</v>
      </c>
      <c r="AP13" s="397"/>
      <c r="AQ13" s="335" t="s">
        <v>715</v>
      </c>
      <c r="AR13" s="408" t="s">
        <v>225</v>
      </c>
      <c r="AS13" s="397"/>
      <c r="AT13" s="396" t="s">
        <v>715</v>
      </c>
      <c r="AU13" s="395"/>
      <c r="AV13" s="287" t="s">
        <v>225</v>
      </c>
      <c r="AW13" s="396" t="s">
        <v>715</v>
      </c>
      <c r="AX13" s="395"/>
      <c r="AY13" s="287" t="s">
        <v>225</v>
      </c>
      <c r="AZ13" s="335" t="s">
        <v>715</v>
      </c>
      <c r="BA13" s="395"/>
      <c r="BB13" s="287" t="s">
        <v>225</v>
      </c>
      <c r="BC13" s="396" t="s">
        <v>715</v>
      </c>
      <c r="BD13" s="395"/>
      <c r="BE13" s="287" t="s">
        <v>225</v>
      </c>
      <c r="BF13" s="335" t="s">
        <v>715</v>
      </c>
      <c r="BG13" s="335" t="s">
        <v>225</v>
      </c>
      <c r="BH13" s="335" t="s">
        <v>715</v>
      </c>
      <c r="BI13" s="335" t="s">
        <v>225</v>
      </c>
      <c r="BJ13" s="335" t="s">
        <v>715</v>
      </c>
      <c r="BK13" s="392" t="s">
        <v>28</v>
      </c>
    </row>
    <row r="14" spans="1:71" ht="55.15" customHeight="1" x14ac:dyDescent="0.2">
      <c r="A14" s="430" t="s">
        <v>697</v>
      </c>
      <c r="C14" s="408" t="s">
        <v>882</v>
      </c>
      <c r="E14" s="411" t="s">
        <v>888</v>
      </c>
      <c r="F14" s="422"/>
      <c r="G14" s="411" t="s">
        <v>887</v>
      </c>
      <c r="H14" s="422"/>
      <c r="I14" s="408" t="s">
        <v>886</v>
      </c>
      <c r="J14" s="397"/>
      <c r="K14" s="408" t="s">
        <v>885</v>
      </c>
      <c r="L14" s="397"/>
      <c r="M14" s="408" t="s">
        <v>884</v>
      </c>
      <c r="N14" s="397"/>
      <c r="O14" s="407">
        <v>2008</v>
      </c>
      <c r="P14" s="406" t="s">
        <v>876</v>
      </c>
      <c r="Q14" s="404" t="s">
        <v>225</v>
      </c>
      <c r="R14" s="404"/>
      <c r="S14" s="335">
        <v>1058816</v>
      </c>
      <c r="T14" s="404"/>
      <c r="U14" s="407" t="s">
        <v>225</v>
      </c>
      <c r="V14" s="404"/>
      <c r="W14" s="335">
        <v>445952.66</v>
      </c>
      <c r="X14" s="404"/>
      <c r="Y14" s="407" t="s">
        <v>225</v>
      </c>
      <c r="Z14" s="404"/>
      <c r="AA14" s="335">
        <v>373418</v>
      </c>
      <c r="AB14" s="404"/>
      <c r="AC14" s="407" t="s">
        <v>225</v>
      </c>
      <c r="AD14" s="404"/>
      <c r="AE14" s="335">
        <v>406304</v>
      </c>
      <c r="AF14" s="407" t="s">
        <v>225</v>
      </c>
      <c r="AG14" s="404"/>
      <c r="AH14" s="335">
        <v>338228</v>
      </c>
      <c r="AI14" s="446"/>
      <c r="AK14" s="296" t="s">
        <v>883</v>
      </c>
      <c r="AO14" s="287" t="s">
        <v>225</v>
      </c>
      <c r="AP14" s="397"/>
      <c r="AQ14" s="335">
        <v>353449</v>
      </c>
      <c r="AR14" s="408" t="s">
        <v>225</v>
      </c>
      <c r="AS14" s="397"/>
      <c r="AT14" s="396">
        <v>281587</v>
      </c>
      <c r="AU14" s="395"/>
      <c r="AV14" s="287" t="s">
        <v>225</v>
      </c>
      <c r="AW14" s="396">
        <v>289155</v>
      </c>
      <c r="AX14" s="395"/>
      <c r="AY14" s="287" t="s">
        <v>225</v>
      </c>
      <c r="AZ14" s="335">
        <v>307765</v>
      </c>
      <c r="BA14" s="395"/>
      <c r="BB14" s="287" t="s">
        <v>225</v>
      </c>
      <c r="BC14" s="426">
        <v>274422</v>
      </c>
      <c r="BD14" s="395"/>
      <c r="BE14" s="287" t="s">
        <v>225</v>
      </c>
      <c r="BF14" s="415">
        <v>580425</v>
      </c>
      <c r="BG14" s="335" t="s">
        <v>225</v>
      </c>
      <c r="BH14" s="335">
        <v>268991</v>
      </c>
      <c r="BI14" s="335" t="s">
        <v>225</v>
      </c>
      <c r="BJ14" s="335">
        <v>465084</v>
      </c>
      <c r="BK14" s="392" t="s">
        <v>28</v>
      </c>
    </row>
    <row r="15" spans="1:71" ht="55.15" customHeight="1" x14ac:dyDescent="0.2">
      <c r="A15" s="430" t="s">
        <v>697</v>
      </c>
      <c r="B15" s="333"/>
      <c r="C15" s="408" t="s">
        <v>882</v>
      </c>
      <c r="D15" s="333"/>
      <c r="E15" s="411" t="s">
        <v>881</v>
      </c>
      <c r="F15" s="422"/>
      <c r="G15" s="411" t="s">
        <v>880</v>
      </c>
      <c r="H15" s="422"/>
      <c r="I15" s="408" t="s">
        <v>879</v>
      </c>
      <c r="J15" s="397"/>
      <c r="K15" s="408" t="s">
        <v>764</v>
      </c>
      <c r="L15" s="397"/>
      <c r="M15" s="408" t="s">
        <v>878</v>
      </c>
      <c r="N15" s="397"/>
      <c r="O15" s="407" t="s">
        <v>877</v>
      </c>
      <c r="P15" s="406" t="s">
        <v>876</v>
      </c>
      <c r="Q15" s="404" t="s">
        <v>225</v>
      </c>
      <c r="R15" s="404"/>
      <c r="S15" s="335" t="s">
        <v>225</v>
      </c>
      <c r="T15" s="404"/>
      <c r="U15" s="407" t="s">
        <v>225</v>
      </c>
      <c r="V15" s="404"/>
      <c r="W15" s="335">
        <v>10649202</v>
      </c>
      <c r="X15" s="404"/>
      <c r="Y15" s="407" t="s">
        <v>225</v>
      </c>
      <c r="Z15" s="404"/>
      <c r="AA15" s="335">
        <v>11427254</v>
      </c>
      <c r="AB15" s="404"/>
      <c r="AC15" s="407" t="s">
        <v>225</v>
      </c>
      <c r="AD15" s="404"/>
      <c r="AE15" s="335">
        <v>12009126</v>
      </c>
      <c r="AF15" s="407" t="s">
        <v>225</v>
      </c>
      <c r="AG15" s="404"/>
      <c r="AH15" s="335">
        <v>9716724</v>
      </c>
      <c r="AI15" s="446"/>
      <c r="AK15" s="296" t="s">
        <v>875</v>
      </c>
      <c r="AO15" s="287" t="s">
        <v>225</v>
      </c>
      <c r="AP15" s="397"/>
      <c r="AQ15" s="335">
        <v>10812822.98</v>
      </c>
      <c r="AR15" s="408" t="s">
        <v>225</v>
      </c>
      <c r="AS15" s="397"/>
      <c r="AT15" s="396">
        <v>10291845</v>
      </c>
      <c r="AU15" s="395"/>
      <c r="AV15" s="287" t="s">
        <v>225</v>
      </c>
      <c r="AW15" s="396">
        <v>8942211</v>
      </c>
      <c r="AX15" s="395"/>
      <c r="AY15" s="287" t="s">
        <v>225</v>
      </c>
      <c r="AZ15" s="335">
        <v>11782888</v>
      </c>
      <c r="BA15" s="395"/>
      <c r="BB15" s="287" t="s">
        <v>225</v>
      </c>
      <c r="BC15" s="426">
        <v>10916488</v>
      </c>
      <c r="BD15" s="395"/>
      <c r="BE15" s="287" t="s">
        <v>225</v>
      </c>
      <c r="BF15" s="415">
        <v>10292071</v>
      </c>
      <c r="BG15" s="335" t="s">
        <v>225</v>
      </c>
      <c r="BH15" s="335">
        <v>9726140</v>
      </c>
      <c r="BI15" s="335" t="s">
        <v>225</v>
      </c>
      <c r="BJ15" s="335">
        <v>10793400</v>
      </c>
      <c r="BK15" s="392" t="s">
        <v>28</v>
      </c>
    </row>
    <row r="16" spans="1:71" ht="72" x14ac:dyDescent="0.2">
      <c r="A16" s="447" t="s">
        <v>697</v>
      </c>
      <c r="C16" s="408" t="s">
        <v>874</v>
      </c>
      <c r="E16" s="411" t="s">
        <v>873</v>
      </c>
      <c r="F16" s="422"/>
      <c r="G16" s="411" t="s">
        <v>18</v>
      </c>
      <c r="H16" s="422"/>
      <c r="I16" s="408" t="s">
        <v>872</v>
      </c>
      <c r="J16" s="397"/>
      <c r="K16" s="408" t="s">
        <v>871</v>
      </c>
      <c r="L16" s="397"/>
      <c r="M16" s="408" t="s">
        <v>870</v>
      </c>
      <c r="N16" s="397"/>
      <c r="O16" s="407" t="s">
        <v>869</v>
      </c>
      <c r="P16" s="406" t="s">
        <v>868</v>
      </c>
      <c r="Q16" s="404" t="s">
        <v>225</v>
      </c>
      <c r="R16" s="404"/>
      <c r="S16" s="335">
        <v>39613</v>
      </c>
      <c r="T16" s="404"/>
      <c r="U16" s="407" t="s">
        <v>225</v>
      </c>
      <c r="V16" s="404"/>
      <c r="W16" s="335">
        <v>37902.28</v>
      </c>
      <c r="X16" s="404"/>
      <c r="Y16" s="407" t="s">
        <v>225</v>
      </c>
      <c r="Z16" s="404"/>
      <c r="AA16" s="335">
        <v>42788</v>
      </c>
      <c r="AB16" s="404"/>
      <c r="AC16" s="407" t="s">
        <v>225</v>
      </c>
      <c r="AD16" s="404"/>
      <c r="AE16" s="335">
        <v>54912</v>
      </c>
      <c r="AF16" s="407" t="s">
        <v>225</v>
      </c>
      <c r="AG16" s="404"/>
      <c r="AH16" s="335">
        <v>55449</v>
      </c>
      <c r="AI16" s="446"/>
      <c r="AK16" s="296" t="s">
        <v>867</v>
      </c>
      <c r="AO16" s="287" t="s">
        <v>225</v>
      </c>
      <c r="AP16" s="397"/>
      <c r="AQ16" s="335">
        <v>60703</v>
      </c>
      <c r="AR16" s="408" t="s">
        <v>225</v>
      </c>
      <c r="AS16" s="397"/>
      <c r="AT16" s="396">
        <v>57876</v>
      </c>
      <c r="AU16" s="395"/>
      <c r="AV16" s="287" t="s">
        <v>225</v>
      </c>
      <c r="AW16" s="396">
        <v>65923</v>
      </c>
      <c r="AX16" s="395"/>
      <c r="AY16" s="287" t="s">
        <v>225</v>
      </c>
      <c r="AZ16" s="335">
        <v>60478</v>
      </c>
      <c r="BA16" s="395"/>
      <c r="BB16" s="287" t="s">
        <v>225</v>
      </c>
      <c r="BC16" s="396">
        <v>83141.14</v>
      </c>
      <c r="BD16" s="395"/>
      <c r="BE16" s="287" t="s">
        <v>225</v>
      </c>
      <c r="BF16" s="335">
        <v>66271.539999999994</v>
      </c>
      <c r="BG16" s="335" t="s">
        <v>225</v>
      </c>
      <c r="BH16" s="335">
        <v>89812</v>
      </c>
      <c r="BI16" s="335" t="s">
        <v>225</v>
      </c>
      <c r="BJ16" s="335">
        <v>92881</v>
      </c>
      <c r="BK16" s="392" t="s">
        <v>22</v>
      </c>
    </row>
    <row r="17" spans="1:63" s="259" customFormat="1" ht="55.15" customHeight="1" x14ac:dyDescent="0.2">
      <c r="A17" s="430" t="s">
        <v>697</v>
      </c>
      <c r="B17" s="188"/>
      <c r="C17" s="408" t="s">
        <v>696</v>
      </c>
      <c r="D17" s="188"/>
      <c r="E17" s="411" t="s">
        <v>866</v>
      </c>
      <c r="F17" s="422"/>
      <c r="G17" s="411" t="s">
        <v>859</v>
      </c>
      <c r="H17" s="422"/>
      <c r="I17" s="419">
        <v>20</v>
      </c>
      <c r="J17" s="397"/>
      <c r="K17" s="408" t="s">
        <v>764</v>
      </c>
      <c r="L17" s="397"/>
      <c r="M17" s="408" t="s">
        <v>785</v>
      </c>
      <c r="N17" s="397"/>
      <c r="O17" s="407">
        <v>2013</v>
      </c>
      <c r="P17" s="406" t="s">
        <v>864</v>
      </c>
      <c r="Q17" s="404" t="s">
        <v>225</v>
      </c>
      <c r="R17" s="404"/>
      <c r="S17" s="335">
        <v>65300</v>
      </c>
      <c r="T17" s="404"/>
      <c r="U17" s="407" t="s">
        <v>225</v>
      </c>
      <c r="V17" s="404"/>
      <c r="W17" s="335">
        <v>64265</v>
      </c>
      <c r="X17" s="404"/>
      <c r="Y17" s="407" t="s">
        <v>225</v>
      </c>
      <c r="Z17" s="404"/>
      <c r="AA17" s="335">
        <v>68380</v>
      </c>
      <c r="AB17" s="404"/>
      <c r="AC17" s="407" t="s">
        <v>225</v>
      </c>
      <c r="AD17" s="404"/>
      <c r="AE17" s="335">
        <v>68035</v>
      </c>
      <c r="AF17" s="407" t="s">
        <v>225</v>
      </c>
      <c r="AG17" s="404"/>
      <c r="AH17" s="335">
        <v>131985</v>
      </c>
      <c r="AI17" s="445"/>
      <c r="AJ17" s="364"/>
      <c r="AK17" s="402" t="s">
        <v>863</v>
      </c>
      <c r="AL17" s="364"/>
      <c r="AM17" s="401" t="s">
        <v>862</v>
      </c>
      <c r="AO17" s="287" t="s">
        <v>225</v>
      </c>
      <c r="AP17" s="397"/>
      <c r="AQ17" s="335">
        <v>128624</v>
      </c>
      <c r="AR17" s="408" t="s">
        <v>225</v>
      </c>
      <c r="AS17" s="397"/>
      <c r="AT17" s="396">
        <v>56495</v>
      </c>
      <c r="AU17" s="395"/>
      <c r="AV17" s="287">
        <v>1095</v>
      </c>
      <c r="AW17" s="396">
        <v>144835</v>
      </c>
      <c r="AX17" s="395"/>
      <c r="AY17" s="287">
        <v>1299</v>
      </c>
      <c r="AZ17" s="335">
        <v>150085</v>
      </c>
      <c r="BA17" s="395"/>
      <c r="BB17" s="287">
        <v>1122</v>
      </c>
      <c r="BC17" s="396">
        <v>129360</v>
      </c>
      <c r="BD17" s="395"/>
      <c r="BE17" s="287">
        <v>1166</v>
      </c>
      <c r="BF17" s="335">
        <v>142680</v>
      </c>
      <c r="BG17" s="394">
        <v>1230</v>
      </c>
      <c r="BH17" s="393">
        <v>148865</v>
      </c>
      <c r="BI17" s="394">
        <v>1206</v>
      </c>
      <c r="BJ17" s="393">
        <v>143105</v>
      </c>
      <c r="BK17" s="392" t="s">
        <v>553</v>
      </c>
    </row>
    <row r="18" spans="1:63" s="259" customFormat="1" ht="55.15" customHeight="1" x14ac:dyDescent="0.2">
      <c r="A18" s="430" t="s">
        <v>697</v>
      </c>
      <c r="B18" s="188"/>
      <c r="C18" s="408" t="s">
        <v>696</v>
      </c>
      <c r="D18" s="188"/>
      <c r="E18" s="411" t="s">
        <v>865</v>
      </c>
      <c r="F18" s="422"/>
      <c r="G18" s="411" t="s">
        <v>859</v>
      </c>
      <c r="H18" s="422"/>
      <c r="I18" s="419">
        <v>25</v>
      </c>
      <c r="J18" s="397"/>
      <c r="K18" s="408" t="s">
        <v>828</v>
      </c>
      <c r="L18" s="397"/>
      <c r="M18" s="408" t="s">
        <v>785</v>
      </c>
      <c r="N18" s="397"/>
      <c r="O18" s="407">
        <v>2013</v>
      </c>
      <c r="P18" s="406" t="s">
        <v>864</v>
      </c>
      <c r="Q18" s="404" t="s">
        <v>225</v>
      </c>
      <c r="R18" s="404"/>
      <c r="S18" s="335" t="s">
        <v>714</v>
      </c>
      <c r="T18" s="404"/>
      <c r="U18" s="407" t="s">
        <v>225</v>
      </c>
      <c r="V18" s="404"/>
      <c r="W18" s="335" t="s">
        <v>715</v>
      </c>
      <c r="X18" s="404"/>
      <c r="Y18" s="407" t="s">
        <v>225</v>
      </c>
      <c r="Z18" s="404"/>
      <c r="AA18" s="335" t="s">
        <v>715</v>
      </c>
      <c r="AB18" s="404"/>
      <c r="AC18" s="407" t="s">
        <v>225</v>
      </c>
      <c r="AD18" s="404"/>
      <c r="AE18" s="335" t="s">
        <v>715</v>
      </c>
      <c r="AF18" s="407" t="s">
        <v>225</v>
      </c>
      <c r="AG18" s="404"/>
      <c r="AH18" s="335" t="s">
        <v>715</v>
      </c>
      <c r="AI18" s="445"/>
      <c r="AJ18" s="364"/>
      <c r="AK18" s="402" t="s">
        <v>863</v>
      </c>
      <c r="AL18" s="364"/>
      <c r="AM18" s="401" t="s">
        <v>862</v>
      </c>
      <c r="AO18" s="287" t="s">
        <v>225</v>
      </c>
      <c r="AP18" s="397"/>
      <c r="AQ18" s="335" t="s">
        <v>715</v>
      </c>
      <c r="AR18" s="408" t="s">
        <v>225</v>
      </c>
      <c r="AS18" s="397"/>
      <c r="AT18" s="396" t="s">
        <v>715</v>
      </c>
      <c r="AU18" s="395"/>
      <c r="AV18" s="287" t="s">
        <v>225</v>
      </c>
      <c r="AW18" s="396" t="s">
        <v>715</v>
      </c>
      <c r="AX18" s="395"/>
      <c r="AY18" s="287" t="s">
        <v>225</v>
      </c>
      <c r="AZ18" s="335" t="s">
        <v>715</v>
      </c>
      <c r="BA18" s="395"/>
      <c r="BB18" s="287" t="s">
        <v>225</v>
      </c>
      <c r="BC18" s="396" t="s">
        <v>715</v>
      </c>
      <c r="BD18" s="395"/>
      <c r="BE18" s="287" t="s">
        <v>225</v>
      </c>
      <c r="BF18" s="335" t="s">
        <v>715</v>
      </c>
      <c r="BG18" s="394" t="s">
        <v>225</v>
      </c>
      <c r="BH18" s="393" t="s">
        <v>225</v>
      </c>
      <c r="BI18" s="394" t="s">
        <v>225</v>
      </c>
      <c r="BJ18" s="393" t="s">
        <v>225</v>
      </c>
      <c r="BK18" s="392" t="s">
        <v>553</v>
      </c>
    </row>
    <row r="19" spans="1:63" s="259" customFormat="1" ht="55.15" customHeight="1" x14ac:dyDescent="0.2">
      <c r="A19" s="430" t="s">
        <v>697</v>
      </c>
      <c r="B19" s="188"/>
      <c r="C19" s="408" t="s">
        <v>696</v>
      </c>
      <c r="D19" s="188"/>
      <c r="E19" s="440" t="s">
        <v>861</v>
      </c>
      <c r="F19" s="422"/>
      <c r="G19" s="411" t="s">
        <v>859</v>
      </c>
      <c r="H19" s="422"/>
      <c r="I19" s="419">
        <v>100</v>
      </c>
      <c r="J19" s="397"/>
      <c r="K19" s="408" t="s">
        <v>828</v>
      </c>
      <c r="L19" s="397"/>
      <c r="M19" s="408" t="s">
        <v>785</v>
      </c>
      <c r="N19" s="397"/>
      <c r="O19" s="407">
        <v>2011</v>
      </c>
      <c r="P19" s="406" t="s">
        <v>858</v>
      </c>
      <c r="Q19" s="404"/>
      <c r="R19" s="404"/>
      <c r="S19" s="335"/>
      <c r="T19" s="404"/>
      <c r="U19" s="407"/>
      <c r="V19" s="404"/>
      <c r="W19" s="335"/>
      <c r="X19" s="404"/>
      <c r="Y19" s="407">
        <v>132</v>
      </c>
      <c r="Z19" s="404"/>
      <c r="AA19" s="335">
        <v>12040</v>
      </c>
      <c r="AB19" s="404"/>
      <c r="AC19" s="407">
        <v>128</v>
      </c>
      <c r="AD19" s="404"/>
      <c r="AE19" s="335">
        <v>16000</v>
      </c>
      <c r="AF19" s="407">
        <v>139</v>
      </c>
      <c r="AG19" s="404"/>
      <c r="AH19" s="335">
        <v>10460</v>
      </c>
      <c r="AI19" s="445"/>
      <c r="AJ19" s="364"/>
      <c r="AK19" s="364"/>
      <c r="AL19" s="364"/>
      <c r="AM19" s="364"/>
      <c r="AO19" s="287">
        <v>129</v>
      </c>
      <c r="AP19" s="397"/>
      <c r="AQ19" s="335" t="s">
        <v>714</v>
      </c>
      <c r="AR19" s="408">
        <v>116</v>
      </c>
      <c r="AS19" s="397"/>
      <c r="AT19" s="396" t="s">
        <v>714</v>
      </c>
      <c r="AU19" s="395"/>
      <c r="AV19" s="287">
        <v>162</v>
      </c>
      <c r="AW19" s="396">
        <v>13330</v>
      </c>
      <c r="AX19" s="395"/>
      <c r="AY19" s="287">
        <v>122</v>
      </c>
      <c r="AZ19" s="335">
        <v>9400</v>
      </c>
      <c r="BA19" s="395"/>
      <c r="BB19" s="287">
        <v>36</v>
      </c>
      <c r="BC19" s="396">
        <v>2775</v>
      </c>
      <c r="BD19" s="395"/>
      <c r="BE19" s="287">
        <v>89</v>
      </c>
      <c r="BF19" s="335">
        <v>8975</v>
      </c>
      <c r="BG19" s="394">
        <v>41</v>
      </c>
      <c r="BH19" s="393">
        <v>6075</v>
      </c>
      <c r="BI19" s="394">
        <v>39</v>
      </c>
      <c r="BJ19" s="393">
        <v>6550</v>
      </c>
      <c r="BK19" s="392" t="s">
        <v>553</v>
      </c>
    </row>
    <row r="20" spans="1:63" s="259" customFormat="1" ht="55.15" customHeight="1" x14ac:dyDescent="0.2">
      <c r="A20" s="430" t="s">
        <v>697</v>
      </c>
      <c r="B20" s="188"/>
      <c r="C20" s="408" t="s">
        <v>696</v>
      </c>
      <c r="D20" s="188"/>
      <c r="E20" s="440" t="s">
        <v>860</v>
      </c>
      <c r="F20" s="422"/>
      <c r="G20" s="411" t="s">
        <v>859</v>
      </c>
      <c r="H20" s="422"/>
      <c r="I20" s="419">
        <v>25</v>
      </c>
      <c r="J20" s="397"/>
      <c r="K20" s="408" t="s">
        <v>828</v>
      </c>
      <c r="L20" s="397"/>
      <c r="M20" s="408" t="s">
        <v>785</v>
      </c>
      <c r="N20" s="397"/>
      <c r="O20" s="407">
        <v>2011</v>
      </c>
      <c r="P20" s="406" t="s">
        <v>858</v>
      </c>
      <c r="Q20" s="404"/>
      <c r="R20" s="404"/>
      <c r="S20" s="335"/>
      <c r="T20" s="404"/>
      <c r="U20" s="407"/>
      <c r="V20" s="404"/>
      <c r="W20" s="335"/>
      <c r="X20" s="404"/>
      <c r="Y20" s="407" t="s">
        <v>225</v>
      </c>
      <c r="Z20" s="404"/>
      <c r="AA20" s="335" t="s">
        <v>715</v>
      </c>
      <c r="AB20" s="404"/>
      <c r="AC20" s="407" t="s">
        <v>225</v>
      </c>
      <c r="AD20" s="404"/>
      <c r="AE20" s="335" t="s">
        <v>715</v>
      </c>
      <c r="AF20" s="407" t="s">
        <v>225</v>
      </c>
      <c r="AG20" s="404"/>
      <c r="AH20" s="335" t="s">
        <v>715</v>
      </c>
      <c r="AI20" s="425"/>
      <c r="AJ20" s="364"/>
      <c r="AK20" s="364"/>
      <c r="AL20" s="364"/>
      <c r="AM20" s="364"/>
      <c r="AO20" s="287" t="s">
        <v>225</v>
      </c>
      <c r="AP20" s="397"/>
      <c r="AQ20" s="335" t="s">
        <v>714</v>
      </c>
      <c r="AR20" s="408" t="s">
        <v>225</v>
      </c>
      <c r="AS20" s="397"/>
      <c r="AT20" s="396" t="s">
        <v>714</v>
      </c>
      <c r="AU20" s="395"/>
      <c r="AV20" s="287" t="s">
        <v>225</v>
      </c>
      <c r="AW20" s="396" t="s">
        <v>715</v>
      </c>
      <c r="AX20" s="395"/>
      <c r="AY20" s="287" t="s">
        <v>225</v>
      </c>
      <c r="AZ20" s="335" t="s">
        <v>715</v>
      </c>
      <c r="BA20" s="395"/>
      <c r="BB20" s="287" t="s">
        <v>225</v>
      </c>
      <c r="BC20" s="396" t="s">
        <v>715</v>
      </c>
      <c r="BD20" s="395"/>
      <c r="BE20" s="287" t="s">
        <v>225</v>
      </c>
      <c r="BF20" s="335" t="s">
        <v>715</v>
      </c>
      <c r="BG20" s="394" t="s">
        <v>715</v>
      </c>
      <c r="BH20" s="393" t="s">
        <v>715</v>
      </c>
      <c r="BI20" s="394" t="s">
        <v>715</v>
      </c>
      <c r="BJ20" s="393" t="s">
        <v>715</v>
      </c>
      <c r="BK20" s="392" t="s">
        <v>553</v>
      </c>
    </row>
    <row r="21" spans="1:63" s="259" customFormat="1" ht="55.15" customHeight="1" x14ac:dyDescent="0.2">
      <c r="A21" s="430" t="s">
        <v>697</v>
      </c>
      <c r="B21" s="188"/>
      <c r="C21" s="408" t="s">
        <v>696</v>
      </c>
      <c r="D21" s="188"/>
      <c r="E21" s="411" t="s">
        <v>857</v>
      </c>
      <c r="F21" s="422"/>
      <c r="G21" s="411" t="s">
        <v>854</v>
      </c>
      <c r="H21" s="422"/>
      <c r="I21" s="408" t="s">
        <v>856</v>
      </c>
      <c r="J21" s="397"/>
      <c r="K21" s="408" t="s">
        <v>826</v>
      </c>
      <c r="L21" s="397"/>
      <c r="M21" s="408" t="s">
        <v>756</v>
      </c>
      <c r="N21" s="397"/>
      <c r="O21" s="407">
        <v>2013</v>
      </c>
      <c r="P21" s="406" t="s">
        <v>853</v>
      </c>
      <c r="Q21" s="404" t="s">
        <v>225</v>
      </c>
      <c r="R21" s="404"/>
      <c r="S21" s="335">
        <v>24745</v>
      </c>
      <c r="T21" s="404"/>
      <c r="U21" s="407" t="s">
        <v>225</v>
      </c>
      <c r="V21" s="404"/>
      <c r="W21" s="335">
        <v>25440</v>
      </c>
      <c r="X21" s="404"/>
      <c r="Y21" s="407" t="s">
        <v>225</v>
      </c>
      <c r="Z21" s="404"/>
      <c r="AA21" s="335">
        <v>21950</v>
      </c>
      <c r="AB21" s="404"/>
      <c r="AC21" s="407" t="s">
        <v>225</v>
      </c>
      <c r="AD21" s="404"/>
      <c r="AE21" s="335">
        <v>17735</v>
      </c>
      <c r="AF21" s="407" t="s">
        <v>225</v>
      </c>
      <c r="AG21" s="404"/>
      <c r="AH21" s="335">
        <v>31420</v>
      </c>
      <c r="AI21" s="425"/>
      <c r="AJ21" s="364"/>
      <c r="AK21" s="402" t="s">
        <v>754</v>
      </c>
      <c r="AL21" s="364"/>
      <c r="AM21" s="364"/>
      <c r="AO21" s="287">
        <v>35</v>
      </c>
      <c r="AP21" s="397"/>
      <c r="AQ21" s="335">
        <v>2635</v>
      </c>
      <c r="AR21" s="408">
        <v>40</v>
      </c>
      <c r="AS21" s="397"/>
      <c r="AT21" s="396">
        <v>3045</v>
      </c>
      <c r="AU21" s="395"/>
      <c r="AV21" s="287">
        <v>61</v>
      </c>
      <c r="AW21" s="396">
        <v>4760</v>
      </c>
      <c r="AX21" s="395"/>
      <c r="AY21" s="287">
        <v>3</v>
      </c>
      <c r="AZ21" s="335">
        <v>160</v>
      </c>
      <c r="BA21" s="395"/>
      <c r="BB21" s="287">
        <v>0</v>
      </c>
      <c r="BC21" s="396">
        <v>0</v>
      </c>
      <c r="BD21" s="395"/>
      <c r="BE21" s="287">
        <v>104</v>
      </c>
      <c r="BF21" s="335">
        <v>9404.92</v>
      </c>
      <c r="BG21" s="394">
        <v>10</v>
      </c>
      <c r="BH21" s="393">
        <v>1078.32</v>
      </c>
      <c r="BI21" s="394">
        <v>9</v>
      </c>
      <c r="BJ21" s="393">
        <v>2551.63</v>
      </c>
      <c r="BK21" s="392" t="s">
        <v>553</v>
      </c>
    </row>
    <row r="22" spans="1:63" s="259" customFormat="1" ht="55.15" customHeight="1" x14ac:dyDescent="0.2">
      <c r="A22" s="430" t="s">
        <v>697</v>
      </c>
      <c r="B22" s="188"/>
      <c r="C22" s="408" t="s">
        <v>696</v>
      </c>
      <c r="D22" s="188"/>
      <c r="E22" s="411" t="s">
        <v>855</v>
      </c>
      <c r="F22" s="422"/>
      <c r="G22" s="411" t="s">
        <v>854</v>
      </c>
      <c r="H22" s="422"/>
      <c r="I22" s="409">
        <v>60</v>
      </c>
      <c r="J22" s="397"/>
      <c r="K22" s="408" t="s">
        <v>826</v>
      </c>
      <c r="L22" s="397"/>
      <c r="M22" s="408" t="s">
        <v>756</v>
      </c>
      <c r="N22" s="397"/>
      <c r="O22" s="407">
        <v>2013</v>
      </c>
      <c r="P22" s="406" t="s">
        <v>853</v>
      </c>
      <c r="Q22" s="404"/>
      <c r="R22" s="404"/>
      <c r="S22" s="335"/>
      <c r="T22" s="404"/>
      <c r="U22" s="407"/>
      <c r="V22" s="404"/>
      <c r="W22" s="335"/>
      <c r="X22" s="404"/>
      <c r="Y22" s="407" t="s">
        <v>225</v>
      </c>
      <c r="Z22" s="404"/>
      <c r="AA22" s="335" t="s">
        <v>715</v>
      </c>
      <c r="AB22" s="404"/>
      <c r="AC22" s="407" t="s">
        <v>225</v>
      </c>
      <c r="AD22" s="404"/>
      <c r="AE22" s="335" t="s">
        <v>715</v>
      </c>
      <c r="AF22" s="407" t="s">
        <v>225</v>
      </c>
      <c r="AG22" s="404"/>
      <c r="AH22" s="335" t="s">
        <v>715</v>
      </c>
      <c r="AI22" s="425"/>
      <c r="AJ22" s="364"/>
      <c r="AK22" s="364"/>
      <c r="AL22" s="364"/>
      <c r="AM22" s="364"/>
      <c r="AO22" s="287" t="s">
        <v>225</v>
      </c>
      <c r="AP22" s="397"/>
      <c r="AQ22" s="335" t="s">
        <v>714</v>
      </c>
      <c r="AR22" s="408" t="s">
        <v>225</v>
      </c>
      <c r="AS22" s="397"/>
      <c r="AT22" s="396" t="s">
        <v>714</v>
      </c>
      <c r="AU22" s="395"/>
      <c r="AV22" s="287">
        <v>262</v>
      </c>
      <c r="AW22" s="396">
        <v>34425</v>
      </c>
      <c r="AX22" s="395"/>
      <c r="AY22" s="287">
        <v>32</v>
      </c>
      <c r="AZ22" s="335">
        <v>2860</v>
      </c>
      <c r="BA22" s="395"/>
      <c r="BB22" s="287">
        <v>41</v>
      </c>
      <c r="BC22" s="396">
        <v>3685</v>
      </c>
      <c r="BD22" s="395"/>
      <c r="BE22" s="287">
        <v>439</v>
      </c>
      <c r="BF22" s="335">
        <v>40597.39</v>
      </c>
      <c r="BG22" s="394">
        <v>26</v>
      </c>
      <c r="BH22" s="393">
        <v>2424.7399999999998</v>
      </c>
      <c r="BI22" s="394">
        <v>15</v>
      </c>
      <c r="BJ22" s="393">
        <v>1398.1</v>
      </c>
      <c r="BK22" s="392" t="s">
        <v>553</v>
      </c>
    </row>
    <row r="23" spans="1:63" s="259" customFormat="1" ht="55.15" customHeight="1" x14ac:dyDescent="0.2">
      <c r="A23" s="430" t="s">
        <v>697</v>
      </c>
      <c r="B23" s="188"/>
      <c r="C23" s="408" t="s">
        <v>696</v>
      </c>
      <c r="D23" s="188"/>
      <c r="E23" s="411" t="s">
        <v>852</v>
      </c>
      <c r="F23" s="422"/>
      <c r="G23" s="411" t="s">
        <v>832</v>
      </c>
      <c r="H23" s="422"/>
      <c r="I23" s="408" t="s">
        <v>851</v>
      </c>
      <c r="J23" s="397"/>
      <c r="K23" s="408" t="s">
        <v>764</v>
      </c>
      <c r="L23" s="397"/>
      <c r="M23" s="408" t="s">
        <v>785</v>
      </c>
      <c r="N23" s="397"/>
      <c r="O23" s="431" t="s">
        <v>803</v>
      </c>
      <c r="P23" s="406" t="s">
        <v>845</v>
      </c>
      <c r="Q23" s="404" t="s">
        <v>225</v>
      </c>
      <c r="R23" s="404"/>
      <c r="S23" s="335">
        <v>55256</v>
      </c>
      <c r="T23" s="404"/>
      <c r="U23" s="407">
        <v>109</v>
      </c>
      <c r="V23" s="404"/>
      <c r="W23" s="335">
        <v>54200</v>
      </c>
      <c r="X23" s="404"/>
      <c r="Y23" s="404">
        <v>110</v>
      </c>
      <c r="Z23" s="404"/>
      <c r="AA23" s="335">
        <v>59875</v>
      </c>
      <c r="AB23" s="404"/>
      <c r="AC23" s="407">
        <v>110</v>
      </c>
      <c r="AD23" s="404"/>
      <c r="AE23" s="335">
        <v>57325</v>
      </c>
      <c r="AF23" s="407">
        <v>189</v>
      </c>
      <c r="AG23" s="404"/>
      <c r="AH23" s="335">
        <v>86285</v>
      </c>
      <c r="AI23" s="425"/>
      <c r="AJ23" s="364"/>
      <c r="AK23" s="364"/>
      <c r="AL23" s="364"/>
      <c r="AM23" s="364"/>
      <c r="AO23" s="287">
        <v>140</v>
      </c>
      <c r="AP23" s="397"/>
      <c r="AQ23" s="335">
        <v>67937</v>
      </c>
      <c r="AR23" s="408">
        <v>140</v>
      </c>
      <c r="AS23" s="397"/>
      <c r="AT23" s="396">
        <v>118937</v>
      </c>
      <c r="AU23" s="395"/>
      <c r="AV23" s="287">
        <v>236</v>
      </c>
      <c r="AW23" s="396">
        <v>63310</v>
      </c>
      <c r="AX23" s="395"/>
      <c r="AY23" s="287">
        <v>231</v>
      </c>
      <c r="AZ23" s="335">
        <v>55250</v>
      </c>
      <c r="BA23" s="395"/>
      <c r="BB23" s="287">
        <v>101</v>
      </c>
      <c r="BC23" s="396">
        <v>46250</v>
      </c>
      <c r="BD23" s="395"/>
      <c r="BE23" s="287">
        <v>105</v>
      </c>
      <c r="BF23" s="335">
        <v>47450</v>
      </c>
      <c r="BG23" s="394">
        <v>110</v>
      </c>
      <c r="BH23" s="393">
        <v>54600</v>
      </c>
      <c r="BI23" s="394">
        <v>101</v>
      </c>
      <c r="BJ23" s="393">
        <v>56560</v>
      </c>
      <c r="BK23" s="392" t="s">
        <v>553</v>
      </c>
    </row>
    <row r="24" spans="1:63" s="259" customFormat="1" ht="55.15" customHeight="1" x14ac:dyDescent="0.2">
      <c r="A24" s="430" t="s">
        <v>697</v>
      </c>
      <c r="B24" s="188"/>
      <c r="C24" s="408" t="s">
        <v>696</v>
      </c>
      <c r="D24" s="188"/>
      <c r="E24" s="411" t="s">
        <v>850</v>
      </c>
      <c r="F24" s="422"/>
      <c r="G24" s="364"/>
      <c r="H24" s="422"/>
      <c r="I24" s="408" t="s">
        <v>849</v>
      </c>
      <c r="J24" s="397"/>
      <c r="K24" s="408" t="s">
        <v>764</v>
      </c>
      <c r="L24" s="397"/>
      <c r="M24" s="408" t="s">
        <v>785</v>
      </c>
      <c r="N24" s="397"/>
      <c r="O24" s="431" t="s">
        <v>803</v>
      </c>
      <c r="P24" s="406" t="s">
        <v>845</v>
      </c>
      <c r="Q24" s="404" t="s">
        <v>225</v>
      </c>
      <c r="R24" s="404"/>
      <c r="S24" s="335" t="s">
        <v>714</v>
      </c>
      <c r="T24" s="404"/>
      <c r="U24" s="407"/>
      <c r="V24" s="404"/>
      <c r="W24" s="335" t="s">
        <v>715</v>
      </c>
      <c r="X24" s="404"/>
      <c r="Y24" s="407" t="s">
        <v>225</v>
      </c>
      <c r="Z24" s="404"/>
      <c r="AA24" s="335" t="s">
        <v>715</v>
      </c>
      <c r="AB24" s="404"/>
      <c r="AC24" s="407" t="s">
        <v>225</v>
      </c>
      <c r="AD24" s="404"/>
      <c r="AE24" s="335" t="s">
        <v>715</v>
      </c>
      <c r="AF24" s="407" t="s">
        <v>225</v>
      </c>
      <c r="AG24" s="404"/>
      <c r="AH24" s="335" t="s">
        <v>715</v>
      </c>
      <c r="AI24" s="425"/>
      <c r="AJ24" s="364"/>
      <c r="AK24" s="364"/>
      <c r="AL24" s="364"/>
      <c r="AM24" s="364"/>
      <c r="AO24" s="287" t="s">
        <v>225</v>
      </c>
      <c r="AP24" s="397"/>
      <c r="AQ24" s="335" t="s">
        <v>714</v>
      </c>
      <c r="AR24" s="408"/>
      <c r="AS24" s="397"/>
      <c r="AT24" s="396" t="s">
        <v>714</v>
      </c>
      <c r="AU24" s="395"/>
      <c r="AV24" s="287" t="s">
        <v>225</v>
      </c>
      <c r="AW24" s="396" t="s">
        <v>715</v>
      </c>
      <c r="AX24" s="395"/>
      <c r="AY24" s="287" t="s">
        <v>225</v>
      </c>
      <c r="AZ24" s="335" t="s">
        <v>715</v>
      </c>
      <c r="BA24" s="395"/>
      <c r="BB24" s="287" t="s">
        <v>225</v>
      </c>
      <c r="BC24" s="396" t="s">
        <v>715</v>
      </c>
      <c r="BD24" s="395"/>
      <c r="BE24" s="287" t="s">
        <v>225</v>
      </c>
      <c r="BF24" s="335" t="s">
        <v>715</v>
      </c>
      <c r="BG24" s="394" t="s">
        <v>715</v>
      </c>
      <c r="BH24" s="393" t="s">
        <v>715</v>
      </c>
      <c r="BI24" s="394" t="s">
        <v>715</v>
      </c>
      <c r="BJ24" s="393" t="s">
        <v>715</v>
      </c>
      <c r="BK24" s="392" t="s">
        <v>553</v>
      </c>
    </row>
    <row r="25" spans="1:63" s="259" customFormat="1" ht="55.15" customHeight="1" x14ac:dyDescent="0.2">
      <c r="A25" s="430" t="s">
        <v>697</v>
      </c>
      <c r="B25" s="188"/>
      <c r="C25" s="408" t="s">
        <v>696</v>
      </c>
      <c r="D25" s="188"/>
      <c r="E25" s="411" t="s">
        <v>848</v>
      </c>
      <c r="F25" s="422"/>
      <c r="G25" s="411" t="s">
        <v>832</v>
      </c>
      <c r="H25" s="422"/>
      <c r="I25" s="419">
        <v>100</v>
      </c>
      <c r="J25" s="397"/>
      <c r="K25" s="408" t="s">
        <v>764</v>
      </c>
      <c r="L25" s="397"/>
      <c r="M25" s="408" t="s">
        <v>785</v>
      </c>
      <c r="N25" s="397"/>
      <c r="O25" s="431" t="s">
        <v>803</v>
      </c>
      <c r="P25" s="406" t="s">
        <v>847</v>
      </c>
      <c r="Q25" s="404" t="s">
        <v>225</v>
      </c>
      <c r="R25" s="404"/>
      <c r="S25" s="335" t="s">
        <v>714</v>
      </c>
      <c r="T25" s="404"/>
      <c r="U25" s="407"/>
      <c r="V25" s="404"/>
      <c r="W25" s="335" t="s">
        <v>715</v>
      </c>
      <c r="X25" s="404"/>
      <c r="Y25" s="407" t="s">
        <v>225</v>
      </c>
      <c r="Z25" s="404"/>
      <c r="AA25" s="335" t="s">
        <v>715</v>
      </c>
      <c r="AB25" s="404"/>
      <c r="AC25" s="407" t="s">
        <v>225</v>
      </c>
      <c r="AD25" s="404"/>
      <c r="AE25" s="335" t="s">
        <v>715</v>
      </c>
      <c r="AF25" s="407" t="s">
        <v>225</v>
      </c>
      <c r="AG25" s="404"/>
      <c r="AH25" s="335" t="s">
        <v>715</v>
      </c>
      <c r="AI25" s="425"/>
      <c r="AJ25" s="364"/>
      <c r="AK25" s="364"/>
      <c r="AL25" s="364"/>
      <c r="AM25" s="364"/>
      <c r="AO25" s="287" t="s">
        <v>225</v>
      </c>
      <c r="AP25" s="397"/>
      <c r="AQ25" s="335" t="s">
        <v>714</v>
      </c>
      <c r="AR25" s="408"/>
      <c r="AS25" s="397"/>
      <c r="AT25" s="396" t="s">
        <v>714</v>
      </c>
      <c r="AU25" s="395"/>
      <c r="AV25" s="287" t="s">
        <v>225</v>
      </c>
      <c r="AW25" s="396" t="s">
        <v>715</v>
      </c>
      <c r="AX25" s="395"/>
      <c r="AY25" s="287" t="s">
        <v>225</v>
      </c>
      <c r="AZ25" s="335" t="s">
        <v>715</v>
      </c>
      <c r="BA25" s="395"/>
      <c r="BB25" s="287" t="s">
        <v>225</v>
      </c>
      <c r="BC25" s="396" t="s">
        <v>715</v>
      </c>
      <c r="BD25" s="395"/>
      <c r="BE25" s="287" t="s">
        <v>225</v>
      </c>
      <c r="BF25" s="335" t="s">
        <v>715</v>
      </c>
      <c r="BG25" s="394" t="s">
        <v>225</v>
      </c>
      <c r="BH25" s="393" t="s">
        <v>225</v>
      </c>
      <c r="BI25" s="394" t="s">
        <v>225</v>
      </c>
      <c r="BJ25" s="393" t="s">
        <v>225</v>
      </c>
      <c r="BK25" s="392" t="s">
        <v>553</v>
      </c>
    </row>
    <row r="26" spans="1:63" s="259" customFormat="1" ht="55.15" customHeight="1" x14ac:dyDescent="0.2">
      <c r="A26" s="430" t="s">
        <v>697</v>
      </c>
      <c r="B26" s="188"/>
      <c r="C26" s="408" t="s">
        <v>696</v>
      </c>
      <c r="D26" s="188"/>
      <c r="E26" s="411" t="s">
        <v>846</v>
      </c>
      <c r="F26" s="422"/>
      <c r="G26" s="411" t="s">
        <v>832</v>
      </c>
      <c r="H26" s="422"/>
      <c r="I26" s="419">
        <v>50</v>
      </c>
      <c r="J26" s="397"/>
      <c r="K26" s="408" t="s">
        <v>764</v>
      </c>
      <c r="L26" s="397"/>
      <c r="M26" s="408" t="s">
        <v>785</v>
      </c>
      <c r="N26" s="397"/>
      <c r="O26" s="431" t="s">
        <v>803</v>
      </c>
      <c r="P26" s="406" t="s">
        <v>845</v>
      </c>
      <c r="Q26" s="404"/>
      <c r="R26" s="404"/>
      <c r="S26" s="335"/>
      <c r="T26" s="404"/>
      <c r="U26" s="407"/>
      <c r="V26" s="404"/>
      <c r="W26" s="335"/>
      <c r="X26" s="404"/>
      <c r="Y26" s="407" t="s">
        <v>225</v>
      </c>
      <c r="Z26" s="404"/>
      <c r="AA26" s="335" t="s">
        <v>715</v>
      </c>
      <c r="AB26" s="404"/>
      <c r="AC26" s="407" t="s">
        <v>225</v>
      </c>
      <c r="AD26" s="404"/>
      <c r="AE26" s="335" t="s">
        <v>715</v>
      </c>
      <c r="AF26" s="407" t="s">
        <v>225</v>
      </c>
      <c r="AG26" s="404"/>
      <c r="AH26" s="335" t="s">
        <v>715</v>
      </c>
      <c r="AI26" s="425"/>
      <c r="AJ26" s="364"/>
      <c r="AK26" s="364"/>
      <c r="AL26" s="364"/>
      <c r="AM26" s="364"/>
      <c r="AO26" s="287" t="s">
        <v>225</v>
      </c>
      <c r="AP26" s="397"/>
      <c r="AQ26" s="335" t="s">
        <v>714</v>
      </c>
      <c r="AR26" s="408"/>
      <c r="AS26" s="397"/>
      <c r="AT26" s="396" t="s">
        <v>714</v>
      </c>
      <c r="AU26" s="395"/>
      <c r="AV26" s="287" t="s">
        <v>225</v>
      </c>
      <c r="AW26" s="396" t="s">
        <v>715</v>
      </c>
      <c r="AX26" s="395"/>
      <c r="AY26" s="287" t="s">
        <v>225</v>
      </c>
      <c r="AZ26" s="335" t="s">
        <v>715</v>
      </c>
      <c r="BA26" s="395"/>
      <c r="BB26" s="287" t="s">
        <v>225</v>
      </c>
      <c r="BC26" s="396" t="s">
        <v>715</v>
      </c>
      <c r="BD26" s="395"/>
      <c r="BE26" s="287" t="s">
        <v>225</v>
      </c>
      <c r="BF26" s="335" t="s">
        <v>715</v>
      </c>
      <c r="BG26" s="394" t="s">
        <v>715</v>
      </c>
      <c r="BH26" s="393" t="s">
        <v>715</v>
      </c>
      <c r="BI26" s="394" t="s">
        <v>715</v>
      </c>
      <c r="BJ26" s="393" t="s">
        <v>715</v>
      </c>
      <c r="BK26" s="392" t="s">
        <v>553</v>
      </c>
    </row>
    <row r="27" spans="1:63" s="259" customFormat="1" ht="55.15" customHeight="1" x14ac:dyDescent="0.2">
      <c r="A27" s="442" t="s">
        <v>697</v>
      </c>
      <c r="B27" s="441"/>
      <c r="C27" s="433" t="s">
        <v>696</v>
      </c>
      <c r="D27" s="441"/>
      <c r="E27" s="440" t="s">
        <v>844</v>
      </c>
      <c r="F27" s="432"/>
      <c r="G27" s="440" t="s">
        <v>824</v>
      </c>
      <c r="H27" s="432"/>
      <c r="I27" s="439">
        <v>200</v>
      </c>
      <c r="J27" s="432"/>
      <c r="K27" s="433" t="s">
        <v>840</v>
      </c>
      <c r="L27" s="432"/>
      <c r="M27" s="433" t="s">
        <v>785</v>
      </c>
      <c r="N27" s="432"/>
      <c r="O27" s="443" t="s">
        <v>803</v>
      </c>
      <c r="P27" s="437" t="s">
        <v>839</v>
      </c>
      <c r="Q27" s="436"/>
      <c r="R27" s="436"/>
      <c r="S27" s="434"/>
      <c r="T27" s="436"/>
      <c r="U27" s="436"/>
      <c r="V27" s="436"/>
      <c r="W27" s="434"/>
      <c r="X27" s="436"/>
      <c r="Y27" s="436" t="s">
        <v>225</v>
      </c>
      <c r="Z27" s="436"/>
      <c r="AA27" s="434">
        <v>14212.1</v>
      </c>
      <c r="AB27" s="436"/>
      <c r="AC27" s="407" t="s">
        <v>225</v>
      </c>
      <c r="AD27" s="436"/>
      <c r="AE27" s="434">
        <v>52625</v>
      </c>
      <c r="AF27" s="436" t="s">
        <v>225</v>
      </c>
      <c r="AG27" s="436"/>
      <c r="AH27" s="434" t="s">
        <v>714</v>
      </c>
      <c r="AI27" s="364"/>
      <c r="AJ27" s="364"/>
      <c r="AK27" s="364"/>
      <c r="AL27" s="364"/>
      <c r="AM27" s="364"/>
      <c r="AO27" s="287" t="s">
        <v>225</v>
      </c>
      <c r="AP27" s="432"/>
      <c r="AQ27" s="434" t="s">
        <v>714</v>
      </c>
      <c r="AR27" s="433" t="s">
        <v>225</v>
      </c>
      <c r="AS27" s="432"/>
      <c r="AT27" s="396" t="s">
        <v>714</v>
      </c>
      <c r="AU27" s="395"/>
      <c r="AV27" s="287">
        <v>332</v>
      </c>
      <c r="AW27" s="396">
        <v>65410</v>
      </c>
      <c r="AX27" s="395"/>
      <c r="AY27" s="287">
        <v>148</v>
      </c>
      <c r="AZ27" s="335">
        <v>31400</v>
      </c>
      <c r="BA27" s="395"/>
      <c r="BB27" s="287">
        <v>535</v>
      </c>
      <c r="BC27" s="396">
        <v>97195</v>
      </c>
      <c r="BD27" s="395"/>
      <c r="BE27" s="287">
        <v>418</v>
      </c>
      <c r="BF27" s="335">
        <v>73447</v>
      </c>
      <c r="BG27" s="394">
        <v>297</v>
      </c>
      <c r="BH27" s="393">
        <v>66160</v>
      </c>
      <c r="BI27" s="394">
        <v>164</v>
      </c>
      <c r="BJ27" s="393">
        <v>40780</v>
      </c>
      <c r="BK27" s="392" t="s">
        <v>553</v>
      </c>
    </row>
    <row r="28" spans="1:63" s="259" customFormat="1" ht="55.15" customHeight="1" x14ac:dyDescent="0.2">
      <c r="A28" s="442" t="s">
        <v>697</v>
      </c>
      <c r="B28" s="441"/>
      <c r="C28" s="433" t="s">
        <v>696</v>
      </c>
      <c r="D28" s="441"/>
      <c r="E28" s="440" t="s">
        <v>843</v>
      </c>
      <c r="F28" s="432"/>
      <c r="G28" s="440" t="s">
        <v>824</v>
      </c>
      <c r="H28" s="432"/>
      <c r="I28" s="439">
        <v>25</v>
      </c>
      <c r="J28" s="432"/>
      <c r="K28" s="433" t="s">
        <v>828</v>
      </c>
      <c r="L28" s="432"/>
      <c r="M28" s="433" t="s">
        <v>785</v>
      </c>
      <c r="N28" s="432"/>
      <c r="O28" s="443" t="s">
        <v>803</v>
      </c>
      <c r="P28" s="437" t="s">
        <v>839</v>
      </c>
      <c r="Q28" s="436"/>
      <c r="R28" s="436"/>
      <c r="S28" s="434"/>
      <c r="T28" s="436"/>
      <c r="U28" s="436"/>
      <c r="V28" s="436"/>
      <c r="W28" s="434"/>
      <c r="X28" s="436"/>
      <c r="Y28" s="436" t="s">
        <v>225</v>
      </c>
      <c r="Z28" s="436"/>
      <c r="AA28" s="434" t="s">
        <v>714</v>
      </c>
      <c r="AB28" s="436"/>
      <c r="AC28" s="436" t="s">
        <v>225</v>
      </c>
      <c r="AD28" s="436"/>
      <c r="AE28" s="434" t="s">
        <v>714</v>
      </c>
      <c r="AF28" s="436" t="s">
        <v>225</v>
      </c>
      <c r="AG28" s="436"/>
      <c r="AH28" s="434" t="s">
        <v>714</v>
      </c>
      <c r="AI28" s="364"/>
      <c r="AJ28" s="364"/>
      <c r="AK28" s="364"/>
      <c r="AL28" s="364"/>
      <c r="AM28" s="364"/>
      <c r="AO28" s="435" t="s">
        <v>225</v>
      </c>
      <c r="AP28" s="432"/>
      <c r="AQ28" s="434" t="s">
        <v>714</v>
      </c>
      <c r="AR28" s="433" t="s">
        <v>225</v>
      </c>
      <c r="AS28" s="432"/>
      <c r="AT28" s="396" t="s">
        <v>714</v>
      </c>
      <c r="AU28" s="395"/>
      <c r="AV28" s="287" t="s">
        <v>225</v>
      </c>
      <c r="AW28" s="396" t="s">
        <v>715</v>
      </c>
      <c r="AX28" s="395"/>
      <c r="AY28" s="287" t="s">
        <v>225</v>
      </c>
      <c r="AZ28" s="335" t="s">
        <v>715</v>
      </c>
      <c r="BA28" s="395"/>
      <c r="BB28" s="287" t="s">
        <v>225</v>
      </c>
      <c r="BC28" s="396" t="s">
        <v>715</v>
      </c>
      <c r="BD28" s="395"/>
      <c r="BE28" s="287" t="s">
        <v>225</v>
      </c>
      <c r="BF28" s="335" t="s">
        <v>715</v>
      </c>
      <c r="BG28" s="394" t="s">
        <v>225</v>
      </c>
      <c r="BH28" s="393" t="s">
        <v>225</v>
      </c>
      <c r="BI28" s="394" t="s">
        <v>225</v>
      </c>
      <c r="BJ28" s="393" t="s">
        <v>225</v>
      </c>
      <c r="BK28" s="392" t="s">
        <v>553</v>
      </c>
    </row>
    <row r="29" spans="1:63" s="259" customFormat="1" ht="55.15" customHeight="1" x14ac:dyDescent="0.2">
      <c r="A29" s="442" t="s">
        <v>697</v>
      </c>
      <c r="B29" s="441"/>
      <c r="C29" s="433" t="s">
        <v>696</v>
      </c>
      <c r="D29" s="441"/>
      <c r="E29" s="440" t="s">
        <v>842</v>
      </c>
      <c r="F29" s="432"/>
      <c r="G29" s="440" t="s">
        <v>824</v>
      </c>
      <c r="H29" s="432"/>
      <c r="I29" s="439">
        <v>25</v>
      </c>
      <c r="J29" s="432"/>
      <c r="K29" s="433" t="s">
        <v>840</v>
      </c>
      <c r="L29" s="432"/>
      <c r="M29" s="433" t="s">
        <v>785</v>
      </c>
      <c r="N29" s="432"/>
      <c r="O29" s="443" t="s">
        <v>803</v>
      </c>
      <c r="P29" s="437" t="s">
        <v>839</v>
      </c>
      <c r="Q29" s="436"/>
      <c r="R29" s="436"/>
      <c r="S29" s="434"/>
      <c r="T29" s="436"/>
      <c r="U29" s="436"/>
      <c r="V29" s="436"/>
      <c r="W29" s="434"/>
      <c r="X29" s="436"/>
      <c r="Y29" s="436" t="s">
        <v>225</v>
      </c>
      <c r="Z29" s="436"/>
      <c r="AA29" s="434" t="s">
        <v>714</v>
      </c>
      <c r="AB29" s="436"/>
      <c r="AC29" s="436" t="s">
        <v>225</v>
      </c>
      <c r="AD29" s="436"/>
      <c r="AE29" s="434" t="s">
        <v>714</v>
      </c>
      <c r="AF29" s="436" t="s">
        <v>225</v>
      </c>
      <c r="AG29" s="436"/>
      <c r="AH29" s="434" t="s">
        <v>714</v>
      </c>
      <c r="AI29" s="364"/>
      <c r="AJ29" s="364"/>
      <c r="AK29" s="364"/>
      <c r="AL29" s="364"/>
      <c r="AM29" s="364"/>
      <c r="AO29" s="435" t="s">
        <v>225</v>
      </c>
      <c r="AP29" s="432"/>
      <c r="AQ29" s="434" t="s">
        <v>714</v>
      </c>
      <c r="AR29" s="433" t="s">
        <v>225</v>
      </c>
      <c r="AS29" s="432"/>
      <c r="AT29" s="396" t="s">
        <v>714</v>
      </c>
      <c r="AU29" s="395"/>
      <c r="AV29" s="287" t="s">
        <v>225</v>
      </c>
      <c r="AW29" s="396" t="s">
        <v>715</v>
      </c>
      <c r="AX29" s="395"/>
      <c r="AY29" s="287" t="s">
        <v>225</v>
      </c>
      <c r="AZ29" s="335" t="s">
        <v>715</v>
      </c>
      <c r="BA29" s="395"/>
      <c r="BB29" s="287" t="s">
        <v>225</v>
      </c>
      <c r="BC29" s="396" t="s">
        <v>715</v>
      </c>
      <c r="BD29" s="395"/>
      <c r="BE29" s="287" t="s">
        <v>225</v>
      </c>
      <c r="BF29" s="335" t="s">
        <v>715</v>
      </c>
      <c r="BG29" s="394" t="s">
        <v>715</v>
      </c>
      <c r="BH29" s="393" t="s">
        <v>715</v>
      </c>
      <c r="BI29" s="394" t="s">
        <v>715</v>
      </c>
      <c r="BJ29" s="393" t="s">
        <v>715</v>
      </c>
      <c r="BK29" s="392" t="s">
        <v>553</v>
      </c>
    </row>
    <row r="30" spans="1:63" s="259" customFormat="1" ht="55.15" customHeight="1" x14ac:dyDescent="0.2">
      <c r="A30" s="442" t="s">
        <v>697</v>
      </c>
      <c r="B30" s="441"/>
      <c r="C30" s="433" t="s">
        <v>696</v>
      </c>
      <c r="D30" s="441"/>
      <c r="E30" s="440" t="s">
        <v>841</v>
      </c>
      <c r="F30" s="432"/>
      <c r="G30" s="440" t="s">
        <v>824</v>
      </c>
      <c r="H30" s="432"/>
      <c r="I30" s="439">
        <v>100</v>
      </c>
      <c r="J30" s="432"/>
      <c r="K30" s="433" t="s">
        <v>840</v>
      </c>
      <c r="L30" s="432"/>
      <c r="M30" s="433" t="s">
        <v>785</v>
      </c>
      <c r="N30" s="432"/>
      <c r="O30" s="443" t="s">
        <v>803</v>
      </c>
      <c r="P30" s="437" t="s">
        <v>839</v>
      </c>
      <c r="Q30" s="436"/>
      <c r="R30" s="436"/>
      <c r="S30" s="434"/>
      <c r="T30" s="436"/>
      <c r="U30" s="436"/>
      <c r="V30" s="436"/>
      <c r="W30" s="434"/>
      <c r="X30" s="436"/>
      <c r="Y30" s="436" t="s">
        <v>225</v>
      </c>
      <c r="Z30" s="436"/>
      <c r="AA30" s="434" t="s">
        <v>714</v>
      </c>
      <c r="AB30" s="436"/>
      <c r="AC30" s="436" t="s">
        <v>225</v>
      </c>
      <c r="AD30" s="436"/>
      <c r="AE30" s="434" t="s">
        <v>714</v>
      </c>
      <c r="AF30" s="436" t="s">
        <v>225</v>
      </c>
      <c r="AG30" s="436"/>
      <c r="AH30" s="434" t="s">
        <v>714</v>
      </c>
      <c r="AI30" s="364"/>
      <c r="AJ30" s="364"/>
      <c r="AK30" s="364"/>
      <c r="AL30" s="364"/>
      <c r="AM30" s="364"/>
      <c r="AO30" s="435" t="s">
        <v>225</v>
      </c>
      <c r="AP30" s="432"/>
      <c r="AQ30" s="434" t="s">
        <v>714</v>
      </c>
      <c r="AR30" s="433" t="s">
        <v>225</v>
      </c>
      <c r="AS30" s="432"/>
      <c r="AT30" s="396" t="s">
        <v>714</v>
      </c>
      <c r="AU30" s="395"/>
      <c r="AV30" s="287">
        <v>28</v>
      </c>
      <c r="AW30" s="396">
        <v>3750</v>
      </c>
      <c r="AX30" s="395"/>
      <c r="AY30" s="287">
        <v>18</v>
      </c>
      <c r="AZ30" s="335">
        <v>1900</v>
      </c>
      <c r="BA30" s="395"/>
      <c r="BB30" s="287">
        <v>62</v>
      </c>
      <c r="BC30" s="396">
        <v>10110</v>
      </c>
      <c r="BD30" s="395"/>
      <c r="BE30" s="287">
        <v>130</v>
      </c>
      <c r="BF30" s="335">
        <v>19217</v>
      </c>
      <c r="BG30" s="394">
        <v>25</v>
      </c>
      <c r="BH30" s="393">
        <v>4500</v>
      </c>
      <c r="BI30" s="394">
        <v>34</v>
      </c>
      <c r="BJ30" s="393">
        <v>4400</v>
      </c>
      <c r="BK30" s="392" t="s">
        <v>553</v>
      </c>
    </row>
    <row r="31" spans="1:63" s="259" customFormat="1" ht="55.15" customHeight="1" x14ac:dyDescent="0.2">
      <c r="A31" s="442" t="s">
        <v>697</v>
      </c>
      <c r="B31" s="441"/>
      <c r="C31" s="433" t="s">
        <v>696</v>
      </c>
      <c r="D31" s="441"/>
      <c r="E31" s="440" t="s">
        <v>838</v>
      </c>
      <c r="F31" s="432"/>
      <c r="G31" s="440" t="s">
        <v>824</v>
      </c>
      <c r="H31" s="432"/>
      <c r="I31" s="439">
        <v>50</v>
      </c>
      <c r="J31" s="432"/>
      <c r="K31" s="433" t="s">
        <v>828</v>
      </c>
      <c r="L31" s="432"/>
      <c r="M31" s="433" t="s">
        <v>785</v>
      </c>
      <c r="N31" s="432"/>
      <c r="O31" s="443" t="s">
        <v>803</v>
      </c>
      <c r="P31" s="437" t="s">
        <v>837</v>
      </c>
      <c r="Q31" s="436"/>
      <c r="R31" s="436"/>
      <c r="S31" s="434"/>
      <c r="T31" s="436"/>
      <c r="U31" s="436"/>
      <c r="V31" s="436"/>
      <c r="W31" s="434"/>
      <c r="X31" s="436"/>
      <c r="Y31" s="436" t="s">
        <v>225</v>
      </c>
      <c r="Z31" s="436"/>
      <c r="AA31" s="434" t="s">
        <v>714</v>
      </c>
      <c r="AB31" s="436"/>
      <c r="AC31" s="436" t="s">
        <v>225</v>
      </c>
      <c r="AD31" s="436"/>
      <c r="AE31" s="434" t="s">
        <v>714</v>
      </c>
      <c r="AF31" s="436" t="s">
        <v>225</v>
      </c>
      <c r="AG31" s="436"/>
      <c r="AH31" s="434" t="s">
        <v>714</v>
      </c>
      <c r="AI31" s="364"/>
      <c r="AJ31" s="364"/>
      <c r="AK31" s="364"/>
      <c r="AL31" s="364"/>
      <c r="AM31" s="364"/>
      <c r="AO31" s="435" t="s">
        <v>225</v>
      </c>
      <c r="AP31" s="432"/>
      <c r="AQ31" s="434" t="s">
        <v>714</v>
      </c>
      <c r="AR31" s="433" t="s">
        <v>225</v>
      </c>
      <c r="AS31" s="432"/>
      <c r="AT31" s="396" t="s">
        <v>714</v>
      </c>
      <c r="AU31" s="395"/>
      <c r="AV31" s="287" t="s">
        <v>225</v>
      </c>
      <c r="AW31" s="396" t="s">
        <v>715</v>
      </c>
      <c r="AX31" s="395"/>
      <c r="AY31" s="287" t="s">
        <v>225</v>
      </c>
      <c r="AZ31" s="335" t="s">
        <v>715</v>
      </c>
      <c r="BA31" s="395"/>
      <c r="BB31" s="287" t="s">
        <v>225</v>
      </c>
      <c r="BC31" s="396" t="s">
        <v>715</v>
      </c>
      <c r="BD31" s="395"/>
      <c r="BE31" s="287" t="s">
        <v>225</v>
      </c>
      <c r="BF31" s="335" t="s">
        <v>715</v>
      </c>
      <c r="BG31" s="394" t="s">
        <v>225</v>
      </c>
      <c r="BH31" s="393" t="s">
        <v>225</v>
      </c>
      <c r="BI31" s="394" t="s">
        <v>225</v>
      </c>
      <c r="BJ31" s="393" t="s">
        <v>225</v>
      </c>
      <c r="BK31" s="392" t="s">
        <v>553</v>
      </c>
    </row>
    <row r="32" spans="1:63" s="259" customFormat="1" ht="55.15" customHeight="1" x14ac:dyDescent="0.2">
      <c r="A32" s="442" t="s">
        <v>697</v>
      </c>
      <c r="B32" s="441"/>
      <c r="C32" s="433" t="s">
        <v>696</v>
      </c>
      <c r="D32" s="441"/>
      <c r="E32" s="440" t="s">
        <v>836</v>
      </c>
      <c r="F32" s="432"/>
      <c r="G32" s="440" t="s">
        <v>832</v>
      </c>
      <c r="H32" s="432"/>
      <c r="I32" s="439">
        <v>300</v>
      </c>
      <c r="J32" s="432"/>
      <c r="K32" s="433" t="s">
        <v>826</v>
      </c>
      <c r="L32" s="432"/>
      <c r="M32" s="433" t="s">
        <v>785</v>
      </c>
      <c r="N32" s="432"/>
      <c r="O32" s="443" t="s">
        <v>830</v>
      </c>
      <c r="P32" s="437" t="s">
        <v>823</v>
      </c>
      <c r="Q32" s="436"/>
      <c r="R32" s="436"/>
      <c r="S32" s="434"/>
      <c r="T32" s="436"/>
      <c r="U32" s="436"/>
      <c r="V32" s="436"/>
      <c r="W32" s="434"/>
      <c r="X32" s="436"/>
      <c r="Y32" s="436">
        <v>170</v>
      </c>
      <c r="Z32" s="436"/>
      <c r="AA32" s="434">
        <v>87705</v>
      </c>
      <c r="AB32" s="436"/>
      <c r="AC32" s="436">
        <v>70</v>
      </c>
      <c r="AD32" s="436"/>
      <c r="AE32" s="434">
        <v>33900</v>
      </c>
      <c r="AF32" s="436">
        <v>46</v>
      </c>
      <c r="AG32" s="436"/>
      <c r="AH32" s="444">
        <v>15410</v>
      </c>
      <c r="AI32" s="364"/>
      <c r="AJ32" s="364"/>
      <c r="AK32" s="364"/>
      <c r="AL32" s="364"/>
      <c r="AM32" s="364"/>
      <c r="AO32" s="435">
        <v>31</v>
      </c>
      <c r="AP32" s="432"/>
      <c r="AQ32" s="434">
        <v>56567</v>
      </c>
      <c r="AR32" s="433">
        <v>40</v>
      </c>
      <c r="AS32" s="432"/>
      <c r="AT32" s="396">
        <v>87401</v>
      </c>
      <c r="AU32" s="395"/>
      <c r="AV32" s="287">
        <v>91</v>
      </c>
      <c r="AW32" s="396">
        <v>17395</v>
      </c>
      <c r="AX32" s="395"/>
      <c r="AY32" s="287">
        <v>128</v>
      </c>
      <c r="AZ32" s="335">
        <v>26310</v>
      </c>
      <c r="BA32" s="395"/>
      <c r="BB32" s="287">
        <v>82</v>
      </c>
      <c r="BC32" s="396">
        <v>27135</v>
      </c>
      <c r="BD32" s="395"/>
      <c r="BE32" s="287">
        <v>52</v>
      </c>
      <c r="BF32" s="335">
        <v>21530</v>
      </c>
      <c r="BG32" s="394">
        <v>63</v>
      </c>
      <c r="BH32" s="393">
        <v>24780</v>
      </c>
      <c r="BI32" s="394">
        <v>82</v>
      </c>
      <c r="BJ32" s="393">
        <v>36735</v>
      </c>
      <c r="BK32" s="392" t="s">
        <v>553</v>
      </c>
    </row>
    <row r="33" spans="1:63" s="259" customFormat="1" ht="55.15" customHeight="1" x14ac:dyDescent="0.2">
      <c r="A33" s="442" t="s">
        <v>697</v>
      </c>
      <c r="B33" s="441"/>
      <c r="C33" s="433" t="s">
        <v>696</v>
      </c>
      <c r="D33" s="441"/>
      <c r="E33" s="440" t="s">
        <v>835</v>
      </c>
      <c r="F33" s="432"/>
      <c r="G33" s="440" t="s">
        <v>832</v>
      </c>
      <c r="H33" s="432"/>
      <c r="I33" s="439">
        <v>50</v>
      </c>
      <c r="J33" s="432"/>
      <c r="K33" s="433" t="s">
        <v>826</v>
      </c>
      <c r="L33" s="432"/>
      <c r="M33" s="433" t="s">
        <v>785</v>
      </c>
      <c r="N33" s="432"/>
      <c r="O33" s="438">
        <v>2013</v>
      </c>
      <c r="P33" s="437" t="s">
        <v>823</v>
      </c>
      <c r="Q33" s="436"/>
      <c r="R33" s="436"/>
      <c r="S33" s="434"/>
      <c r="T33" s="436"/>
      <c r="U33" s="436"/>
      <c r="V33" s="436"/>
      <c r="W33" s="434"/>
      <c r="X33" s="436"/>
      <c r="Y33" s="436" t="s">
        <v>225</v>
      </c>
      <c r="Z33" s="436"/>
      <c r="AA33" s="434" t="s">
        <v>714</v>
      </c>
      <c r="AB33" s="436"/>
      <c r="AC33" s="436" t="s">
        <v>225</v>
      </c>
      <c r="AD33" s="436"/>
      <c r="AE33" s="434" t="s">
        <v>714</v>
      </c>
      <c r="AF33" s="436" t="s">
        <v>225</v>
      </c>
      <c r="AG33" s="436"/>
      <c r="AH33" s="434" t="s">
        <v>714</v>
      </c>
      <c r="AI33" s="364"/>
      <c r="AJ33" s="364"/>
      <c r="AK33" s="364"/>
      <c r="AL33" s="296"/>
      <c r="AM33" s="296"/>
      <c r="AO33" s="435" t="s">
        <v>225</v>
      </c>
      <c r="AP33" s="432"/>
      <c r="AQ33" s="434" t="s">
        <v>714</v>
      </c>
      <c r="AR33" s="433" t="s">
        <v>225</v>
      </c>
      <c r="AS33" s="432"/>
      <c r="AT33" s="396" t="s">
        <v>714</v>
      </c>
      <c r="AU33" s="395"/>
      <c r="AV33" s="287" t="s">
        <v>225</v>
      </c>
      <c r="AW33" s="396" t="s">
        <v>715</v>
      </c>
      <c r="AX33" s="395"/>
      <c r="AY33" s="287" t="s">
        <v>225</v>
      </c>
      <c r="AZ33" s="335" t="s">
        <v>715</v>
      </c>
      <c r="BA33" s="395"/>
      <c r="BB33" s="287" t="s">
        <v>225</v>
      </c>
      <c r="BC33" s="396" t="s">
        <v>715</v>
      </c>
      <c r="BD33" s="395"/>
      <c r="BE33" s="287" t="s">
        <v>225</v>
      </c>
      <c r="BF33" s="335" t="s">
        <v>715</v>
      </c>
      <c r="BG33" s="394" t="s">
        <v>715</v>
      </c>
      <c r="BH33" s="393" t="s">
        <v>715</v>
      </c>
      <c r="BI33" s="394" t="s">
        <v>715</v>
      </c>
      <c r="BJ33" s="393" t="s">
        <v>715</v>
      </c>
      <c r="BK33" s="392" t="s">
        <v>553</v>
      </c>
    </row>
    <row r="34" spans="1:63" s="259" customFormat="1" ht="55.15" customHeight="1" x14ac:dyDescent="0.2">
      <c r="A34" s="442" t="s">
        <v>697</v>
      </c>
      <c r="B34" s="441"/>
      <c r="C34" s="433" t="s">
        <v>696</v>
      </c>
      <c r="D34" s="441"/>
      <c r="E34" s="440" t="s">
        <v>834</v>
      </c>
      <c r="F34" s="432"/>
      <c r="G34" s="440" t="s">
        <v>832</v>
      </c>
      <c r="H34" s="432"/>
      <c r="I34" s="439">
        <v>100</v>
      </c>
      <c r="J34" s="432"/>
      <c r="K34" s="433" t="s">
        <v>828</v>
      </c>
      <c r="L34" s="432"/>
      <c r="M34" s="433" t="s">
        <v>785</v>
      </c>
      <c r="N34" s="432"/>
      <c r="O34" s="438">
        <v>2013</v>
      </c>
      <c r="P34" s="437" t="s">
        <v>823</v>
      </c>
      <c r="Q34" s="436"/>
      <c r="R34" s="436"/>
      <c r="S34" s="434"/>
      <c r="T34" s="436"/>
      <c r="U34" s="436"/>
      <c r="V34" s="436"/>
      <c r="W34" s="434"/>
      <c r="X34" s="436"/>
      <c r="Y34" s="436" t="s">
        <v>225</v>
      </c>
      <c r="Z34" s="436"/>
      <c r="AA34" s="434" t="s">
        <v>714</v>
      </c>
      <c r="AB34" s="436"/>
      <c r="AC34" s="436" t="s">
        <v>225</v>
      </c>
      <c r="AD34" s="436"/>
      <c r="AE34" s="434" t="s">
        <v>714</v>
      </c>
      <c r="AF34" s="436" t="s">
        <v>225</v>
      </c>
      <c r="AG34" s="436"/>
      <c r="AH34" s="434" t="s">
        <v>714</v>
      </c>
      <c r="AI34" s="364"/>
      <c r="AJ34" s="364"/>
      <c r="AK34" s="364"/>
      <c r="AL34" s="296"/>
      <c r="AM34" s="296"/>
      <c r="AO34" s="435" t="s">
        <v>225</v>
      </c>
      <c r="AP34" s="432"/>
      <c r="AQ34" s="434" t="s">
        <v>714</v>
      </c>
      <c r="AR34" s="433" t="s">
        <v>225</v>
      </c>
      <c r="AS34" s="432"/>
      <c r="AT34" s="396" t="s">
        <v>714</v>
      </c>
      <c r="AU34" s="395"/>
      <c r="AV34" s="287" t="s">
        <v>225</v>
      </c>
      <c r="AW34" s="396" t="s">
        <v>715</v>
      </c>
      <c r="AX34" s="395"/>
      <c r="AY34" s="287" t="s">
        <v>225</v>
      </c>
      <c r="AZ34" s="335" t="s">
        <v>715</v>
      </c>
      <c r="BA34" s="395"/>
      <c r="BB34" s="287" t="s">
        <v>225</v>
      </c>
      <c r="BC34" s="396" t="s">
        <v>715</v>
      </c>
      <c r="BD34" s="395"/>
      <c r="BE34" s="287" t="s">
        <v>225</v>
      </c>
      <c r="BF34" s="335" t="s">
        <v>715</v>
      </c>
      <c r="BG34" s="394" t="s">
        <v>225</v>
      </c>
      <c r="BH34" s="393" t="s">
        <v>225</v>
      </c>
      <c r="BI34" s="394" t="s">
        <v>225</v>
      </c>
      <c r="BJ34" s="393" t="s">
        <v>225</v>
      </c>
      <c r="BK34" s="392" t="s">
        <v>553</v>
      </c>
    </row>
    <row r="35" spans="1:63" s="259" customFormat="1" ht="55.15" customHeight="1" x14ac:dyDescent="0.2">
      <c r="A35" s="442" t="s">
        <v>697</v>
      </c>
      <c r="B35" s="441"/>
      <c r="C35" s="433" t="s">
        <v>696</v>
      </c>
      <c r="D35" s="441"/>
      <c r="E35" s="440" t="s">
        <v>833</v>
      </c>
      <c r="F35" s="432"/>
      <c r="G35" s="440" t="s">
        <v>832</v>
      </c>
      <c r="H35" s="432"/>
      <c r="I35" s="439">
        <v>50</v>
      </c>
      <c r="J35" s="432"/>
      <c r="K35" s="433" t="s">
        <v>826</v>
      </c>
      <c r="L35" s="432"/>
      <c r="M35" s="433" t="s">
        <v>785</v>
      </c>
      <c r="N35" s="432"/>
      <c r="O35" s="438">
        <v>2013</v>
      </c>
      <c r="P35" s="437" t="s">
        <v>823</v>
      </c>
      <c r="Q35" s="436"/>
      <c r="R35" s="436"/>
      <c r="S35" s="434"/>
      <c r="T35" s="436"/>
      <c r="U35" s="436"/>
      <c r="V35" s="436"/>
      <c r="W35" s="434"/>
      <c r="X35" s="436"/>
      <c r="Y35" s="436" t="s">
        <v>225</v>
      </c>
      <c r="Z35" s="436"/>
      <c r="AA35" s="434" t="s">
        <v>714</v>
      </c>
      <c r="AB35" s="436"/>
      <c r="AC35" s="436" t="s">
        <v>225</v>
      </c>
      <c r="AD35" s="436"/>
      <c r="AE35" s="434" t="s">
        <v>714</v>
      </c>
      <c r="AF35" s="436" t="s">
        <v>225</v>
      </c>
      <c r="AG35" s="436"/>
      <c r="AH35" s="434" t="s">
        <v>714</v>
      </c>
      <c r="AI35" s="364"/>
      <c r="AJ35" s="364"/>
      <c r="AK35" s="364"/>
      <c r="AL35" s="296"/>
      <c r="AM35" s="296"/>
      <c r="AO35" s="435" t="s">
        <v>225</v>
      </c>
      <c r="AP35" s="432"/>
      <c r="AQ35" s="434" t="s">
        <v>714</v>
      </c>
      <c r="AR35" s="433" t="s">
        <v>225</v>
      </c>
      <c r="AS35" s="432"/>
      <c r="AT35" s="396" t="s">
        <v>714</v>
      </c>
      <c r="AU35" s="395"/>
      <c r="AV35" s="287" t="s">
        <v>225</v>
      </c>
      <c r="AW35" s="396" t="s">
        <v>715</v>
      </c>
      <c r="AX35" s="395"/>
      <c r="AY35" s="287" t="s">
        <v>225</v>
      </c>
      <c r="AZ35" s="335" t="s">
        <v>715</v>
      </c>
      <c r="BA35" s="395"/>
      <c r="BB35" s="287" t="s">
        <v>225</v>
      </c>
      <c r="BC35" s="396" t="s">
        <v>715</v>
      </c>
      <c r="BD35" s="395"/>
      <c r="BE35" s="287" t="s">
        <v>225</v>
      </c>
      <c r="BF35" s="335" t="s">
        <v>715</v>
      </c>
      <c r="BG35" s="394" t="s">
        <v>715</v>
      </c>
      <c r="BH35" s="393" t="s">
        <v>715</v>
      </c>
      <c r="BI35" s="394" t="s">
        <v>715</v>
      </c>
      <c r="BJ35" s="393" t="s">
        <v>715</v>
      </c>
      <c r="BK35" s="392" t="s">
        <v>553</v>
      </c>
    </row>
    <row r="36" spans="1:63" s="259" customFormat="1" ht="55.15" customHeight="1" x14ac:dyDescent="0.2">
      <c r="A36" s="442" t="s">
        <v>697</v>
      </c>
      <c r="B36" s="441"/>
      <c r="C36" s="433" t="s">
        <v>696</v>
      </c>
      <c r="D36" s="441"/>
      <c r="E36" s="440" t="s">
        <v>831</v>
      </c>
      <c r="F36" s="432"/>
      <c r="G36" s="440" t="s">
        <v>824</v>
      </c>
      <c r="H36" s="432"/>
      <c r="I36" s="439">
        <v>150</v>
      </c>
      <c r="J36" s="432"/>
      <c r="K36" s="433" t="s">
        <v>826</v>
      </c>
      <c r="L36" s="432"/>
      <c r="M36" s="433" t="s">
        <v>785</v>
      </c>
      <c r="N36" s="432"/>
      <c r="O36" s="443" t="s">
        <v>830</v>
      </c>
      <c r="P36" s="437" t="s">
        <v>823</v>
      </c>
      <c r="Q36" s="436"/>
      <c r="R36" s="436"/>
      <c r="S36" s="434"/>
      <c r="T36" s="436"/>
      <c r="U36" s="436"/>
      <c r="V36" s="436"/>
      <c r="W36" s="434"/>
      <c r="X36" s="436"/>
      <c r="Y36" s="436" t="s">
        <v>225</v>
      </c>
      <c r="Z36" s="436"/>
      <c r="AA36" s="434" t="s">
        <v>714</v>
      </c>
      <c r="AB36" s="436"/>
      <c r="AC36" s="436" t="s">
        <v>225</v>
      </c>
      <c r="AD36" s="436"/>
      <c r="AE36" s="434" t="s">
        <v>714</v>
      </c>
      <c r="AF36" s="436" t="s">
        <v>225</v>
      </c>
      <c r="AG36" s="436"/>
      <c r="AH36" s="434" t="s">
        <v>714</v>
      </c>
      <c r="AI36" s="364"/>
      <c r="AJ36" s="364"/>
      <c r="AK36" s="364"/>
      <c r="AL36" s="296"/>
      <c r="AM36" s="296"/>
      <c r="AO36" s="435">
        <v>174</v>
      </c>
      <c r="AP36" s="432"/>
      <c r="AQ36" s="434" t="s">
        <v>714</v>
      </c>
      <c r="AR36" s="433">
        <v>247</v>
      </c>
      <c r="AS36" s="432"/>
      <c r="AT36" s="396" t="s">
        <v>714</v>
      </c>
      <c r="AU36" s="395"/>
      <c r="AV36" s="287">
        <v>223</v>
      </c>
      <c r="AW36" s="396">
        <v>43670</v>
      </c>
      <c r="AX36" s="395"/>
      <c r="AY36" s="287">
        <v>217</v>
      </c>
      <c r="AZ36" s="335">
        <v>46335</v>
      </c>
      <c r="BA36" s="395"/>
      <c r="BB36" s="287">
        <v>321</v>
      </c>
      <c r="BC36" s="396">
        <v>56120</v>
      </c>
      <c r="BD36" s="395"/>
      <c r="BE36" s="287">
        <v>467</v>
      </c>
      <c r="BF36" s="335">
        <v>70027</v>
      </c>
      <c r="BG36" s="394">
        <v>206</v>
      </c>
      <c r="BH36" s="393">
        <v>51165</v>
      </c>
      <c r="BI36" s="394">
        <v>229</v>
      </c>
      <c r="BJ36" s="393">
        <v>53620</v>
      </c>
      <c r="BK36" s="392" t="s">
        <v>553</v>
      </c>
    </row>
    <row r="37" spans="1:63" s="259" customFormat="1" ht="55.15" customHeight="1" x14ac:dyDescent="0.2">
      <c r="A37" s="442" t="s">
        <v>697</v>
      </c>
      <c r="B37" s="441"/>
      <c r="C37" s="433" t="s">
        <v>696</v>
      </c>
      <c r="D37" s="441"/>
      <c r="E37" s="440" t="s">
        <v>829</v>
      </c>
      <c r="F37" s="432"/>
      <c r="G37" s="440" t="s">
        <v>824</v>
      </c>
      <c r="H37" s="432"/>
      <c r="I37" s="439">
        <v>50</v>
      </c>
      <c r="J37" s="432"/>
      <c r="K37" s="433" t="s">
        <v>828</v>
      </c>
      <c r="L37" s="432"/>
      <c r="M37" s="433" t="s">
        <v>785</v>
      </c>
      <c r="N37" s="432"/>
      <c r="O37" s="438">
        <v>2013</v>
      </c>
      <c r="P37" s="437" t="s">
        <v>823</v>
      </c>
      <c r="Q37" s="436"/>
      <c r="R37" s="436"/>
      <c r="S37" s="434"/>
      <c r="T37" s="436"/>
      <c r="U37" s="436"/>
      <c r="V37" s="436"/>
      <c r="W37" s="434"/>
      <c r="X37" s="436"/>
      <c r="Y37" s="436" t="s">
        <v>225</v>
      </c>
      <c r="Z37" s="436"/>
      <c r="AA37" s="434" t="s">
        <v>714</v>
      </c>
      <c r="AB37" s="436"/>
      <c r="AC37" s="436" t="s">
        <v>225</v>
      </c>
      <c r="AD37" s="436"/>
      <c r="AE37" s="434" t="s">
        <v>714</v>
      </c>
      <c r="AF37" s="436" t="s">
        <v>225</v>
      </c>
      <c r="AG37" s="436"/>
      <c r="AH37" s="434" t="s">
        <v>714</v>
      </c>
      <c r="AI37" s="364"/>
      <c r="AJ37" s="364"/>
      <c r="AK37" s="364"/>
      <c r="AL37" s="296"/>
      <c r="AM37" s="296"/>
      <c r="AO37" s="435" t="s">
        <v>225</v>
      </c>
      <c r="AP37" s="432"/>
      <c r="AQ37" s="434" t="s">
        <v>714</v>
      </c>
      <c r="AR37" s="433" t="s">
        <v>225</v>
      </c>
      <c r="AS37" s="432"/>
      <c r="AT37" s="396" t="s">
        <v>714</v>
      </c>
      <c r="AU37" s="395"/>
      <c r="AV37" s="287" t="s">
        <v>225</v>
      </c>
      <c r="AW37" s="396" t="s">
        <v>715</v>
      </c>
      <c r="AX37" s="395"/>
      <c r="AY37" s="287" t="s">
        <v>225</v>
      </c>
      <c r="AZ37" s="335" t="s">
        <v>715</v>
      </c>
      <c r="BA37" s="395"/>
      <c r="BB37" s="287" t="s">
        <v>225</v>
      </c>
      <c r="BC37" s="396" t="s">
        <v>715</v>
      </c>
      <c r="BD37" s="395"/>
      <c r="BE37" s="287" t="s">
        <v>225</v>
      </c>
      <c r="BF37" s="335" t="s">
        <v>715</v>
      </c>
      <c r="BG37" s="394" t="s">
        <v>225</v>
      </c>
      <c r="BH37" s="393" t="s">
        <v>225</v>
      </c>
      <c r="BI37" s="394" t="s">
        <v>225</v>
      </c>
      <c r="BJ37" s="393" t="s">
        <v>225</v>
      </c>
      <c r="BK37" s="392" t="s">
        <v>553</v>
      </c>
    </row>
    <row r="38" spans="1:63" s="259" customFormat="1" ht="55.15" customHeight="1" x14ac:dyDescent="0.2">
      <c r="A38" s="442" t="s">
        <v>697</v>
      </c>
      <c r="B38" s="441"/>
      <c r="C38" s="433" t="s">
        <v>696</v>
      </c>
      <c r="D38" s="441"/>
      <c r="E38" s="440" t="s">
        <v>827</v>
      </c>
      <c r="F38" s="432"/>
      <c r="G38" s="440" t="s">
        <v>824</v>
      </c>
      <c r="H38" s="432"/>
      <c r="I38" s="439">
        <v>25</v>
      </c>
      <c r="J38" s="432"/>
      <c r="K38" s="433" t="s">
        <v>826</v>
      </c>
      <c r="L38" s="432"/>
      <c r="M38" s="433" t="s">
        <v>785</v>
      </c>
      <c r="N38" s="432"/>
      <c r="O38" s="438">
        <v>2013</v>
      </c>
      <c r="P38" s="437" t="s">
        <v>823</v>
      </c>
      <c r="Q38" s="436"/>
      <c r="R38" s="436"/>
      <c r="S38" s="434"/>
      <c r="T38" s="436"/>
      <c r="U38" s="436"/>
      <c r="V38" s="436"/>
      <c r="W38" s="434"/>
      <c r="X38" s="436"/>
      <c r="Y38" s="436" t="s">
        <v>225</v>
      </c>
      <c r="Z38" s="436"/>
      <c r="AA38" s="434" t="s">
        <v>714</v>
      </c>
      <c r="AB38" s="436"/>
      <c r="AC38" s="436" t="s">
        <v>225</v>
      </c>
      <c r="AD38" s="436"/>
      <c r="AE38" s="434" t="s">
        <v>714</v>
      </c>
      <c r="AF38" s="436" t="s">
        <v>225</v>
      </c>
      <c r="AG38" s="436"/>
      <c r="AH38" s="434" t="s">
        <v>714</v>
      </c>
      <c r="AI38" s="364"/>
      <c r="AJ38" s="364"/>
      <c r="AK38" s="364"/>
      <c r="AL38" s="296"/>
      <c r="AM38" s="296"/>
      <c r="AO38" s="435" t="s">
        <v>225</v>
      </c>
      <c r="AP38" s="432"/>
      <c r="AQ38" s="434" t="s">
        <v>714</v>
      </c>
      <c r="AR38" s="433" t="s">
        <v>225</v>
      </c>
      <c r="AS38" s="432"/>
      <c r="AT38" s="396" t="s">
        <v>714</v>
      </c>
      <c r="AU38" s="395"/>
      <c r="AV38" s="287" t="s">
        <v>225</v>
      </c>
      <c r="AW38" s="396" t="s">
        <v>715</v>
      </c>
      <c r="AX38" s="395"/>
      <c r="AY38" s="287" t="s">
        <v>225</v>
      </c>
      <c r="AZ38" s="335" t="s">
        <v>715</v>
      </c>
      <c r="BA38" s="395"/>
      <c r="BB38" s="287" t="s">
        <v>225</v>
      </c>
      <c r="BC38" s="396" t="s">
        <v>715</v>
      </c>
      <c r="BD38" s="395"/>
      <c r="BE38" s="287" t="s">
        <v>225</v>
      </c>
      <c r="BF38" s="335" t="s">
        <v>715</v>
      </c>
      <c r="BG38" s="394" t="s">
        <v>715</v>
      </c>
      <c r="BH38" s="393" t="s">
        <v>715</v>
      </c>
      <c r="BI38" s="394" t="s">
        <v>715</v>
      </c>
      <c r="BJ38" s="393" t="s">
        <v>715</v>
      </c>
      <c r="BK38" s="392" t="s">
        <v>553</v>
      </c>
    </row>
    <row r="39" spans="1:63" s="259" customFormat="1" ht="55.15" customHeight="1" x14ac:dyDescent="0.2">
      <c r="A39" s="442" t="s">
        <v>697</v>
      </c>
      <c r="B39" s="441"/>
      <c r="C39" s="433" t="s">
        <v>696</v>
      </c>
      <c r="D39" s="441"/>
      <c r="E39" s="440" t="s">
        <v>825</v>
      </c>
      <c r="F39" s="432"/>
      <c r="G39" s="440" t="s">
        <v>824</v>
      </c>
      <c r="H39" s="432"/>
      <c r="I39" s="439">
        <v>50</v>
      </c>
      <c r="J39" s="432"/>
      <c r="K39" s="433" t="s">
        <v>764</v>
      </c>
      <c r="L39" s="432"/>
      <c r="M39" s="433" t="s">
        <v>785</v>
      </c>
      <c r="N39" s="432"/>
      <c r="O39" s="438">
        <v>2013</v>
      </c>
      <c r="P39" s="437" t="s">
        <v>823</v>
      </c>
      <c r="Q39" s="436"/>
      <c r="R39" s="436"/>
      <c r="S39" s="434"/>
      <c r="T39" s="436"/>
      <c r="U39" s="436"/>
      <c r="V39" s="436"/>
      <c r="W39" s="434"/>
      <c r="X39" s="436"/>
      <c r="Y39" s="436" t="s">
        <v>225</v>
      </c>
      <c r="Z39" s="436"/>
      <c r="AA39" s="434" t="s">
        <v>714</v>
      </c>
      <c r="AB39" s="436"/>
      <c r="AC39" s="436" t="s">
        <v>225</v>
      </c>
      <c r="AD39" s="436"/>
      <c r="AE39" s="434" t="s">
        <v>714</v>
      </c>
      <c r="AF39" s="436" t="s">
        <v>225</v>
      </c>
      <c r="AG39" s="436"/>
      <c r="AH39" s="434" t="s">
        <v>714</v>
      </c>
      <c r="AI39" s="364"/>
      <c r="AJ39" s="364"/>
      <c r="AK39" s="364"/>
      <c r="AL39" s="296"/>
      <c r="AM39" s="296"/>
      <c r="AO39" s="435" t="s">
        <v>225</v>
      </c>
      <c r="AP39" s="432"/>
      <c r="AQ39" s="434" t="s">
        <v>714</v>
      </c>
      <c r="AR39" s="433" t="s">
        <v>225</v>
      </c>
      <c r="AS39" s="432"/>
      <c r="AT39" s="396" t="s">
        <v>714</v>
      </c>
      <c r="AU39" s="395"/>
      <c r="AV39" s="287">
        <v>71</v>
      </c>
      <c r="AW39" s="396">
        <v>4565</v>
      </c>
      <c r="AX39" s="395"/>
      <c r="AY39" s="287">
        <v>69</v>
      </c>
      <c r="AZ39" s="335">
        <v>7510</v>
      </c>
      <c r="BA39" s="395"/>
      <c r="BB39" s="287">
        <v>122</v>
      </c>
      <c r="BC39" s="396">
        <v>13710</v>
      </c>
      <c r="BD39" s="395"/>
      <c r="BE39" s="287">
        <v>111</v>
      </c>
      <c r="BF39" s="335">
        <v>13945</v>
      </c>
      <c r="BG39" s="394">
        <v>46</v>
      </c>
      <c r="BH39" s="393">
        <v>3705</v>
      </c>
      <c r="BI39" s="394">
        <v>55</v>
      </c>
      <c r="BJ39" s="393">
        <v>5150</v>
      </c>
      <c r="BK39" s="392" t="s">
        <v>553</v>
      </c>
    </row>
    <row r="40" spans="1:63" s="259" customFormat="1" ht="55.15" customHeight="1" x14ac:dyDescent="0.2">
      <c r="A40" s="430" t="s">
        <v>697</v>
      </c>
      <c r="B40" s="188"/>
      <c r="C40" s="408" t="s">
        <v>696</v>
      </c>
      <c r="D40" s="188"/>
      <c r="E40" s="411" t="s">
        <v>822</v>
      </c>
      <c r="F40" s="422"/>
      <c r="G40" s="411" t="s">
        <v>812</v>
      </c>
      <c r="H40" s="422"/>
      <c r="I40" s="419" t="s">
        <v>821</v>
      </c>
      <c r="J40" s="397"/>
      <c r="K40" s="408" t="s">
        <v>811</v>
      </c>
      <c r="L40" s="397"/>
      <c r="M40" s="408" t="s">
        <v>756</v>
      </c>
      <c r="N40" s="397"/>
      <c r="O40" s="431" t="s">
        <v>810</v>
      </c>
      <c r="P40" s="406" t="s">
        <v>809</v>
      </c>
      <c r="Q40" s="404" t="s">
        <v>225</v>
      </c>
      <c r="R40" s="404"/>
      <c r="S40" s="335">
        <v>295000</v>
      </c>
      <c r="T40" s="404"/>
      <c r="U40" s="407">
        <v>262</v>
      </c>
      <c r="V40" s="404"/>
      <c r="W40" s="335">
        <v>67760</v>
      </c>
      <c r="X40" s="404"/>
      <c r="Y40" s="404">
        <v>339</v>
      </c>
      <c r="Z40" s="404"/>
      <c r="AA40" s="335">
        <v>386352</v>
      </c>
      <c r="AB40" s="404"/>
      <c r="AC40" s="407">
        <v>326</v>
      </c>
      <c r="AD40" s="404"/>
      <c r="AE40" s="335">
        <v>528410</v>
      </c>
      <c r="AF40" s="407">
        <v>294</v>
      </c>
      <c r="AG40" s="404"/>
      <c r="AH40" s="335">
        <v>485831</v>
      </c>
      <c r="AI40" s="425"/>
      <c r="AJ40" s="364"/>
      <c r="AK40" s="402" t="s">
        <v>754</v>
      </c>
      <c r="AL40" s="296"/>
      <c r="AM40" s="296"/>
      <c r="AO40" s="287">
        <v>280</v>
      </c>
      <c r="AP40" s="397"/>
      <c r="AQ40" s="335">
        <v>524486</v>
      </c>
      <c r="AR40" s="408">
        <v>233</v>
      </c>
      <c r="AS40" s="397"/>
      <c r="AT40" s="396">
        <v>452017</v>
      </c>
      <c r="AU40" s="395"/>
      <c r="AV40" s="287">
        <v>294</v>
      </c>
      <c r="AW40" s="396">
        <v>355609</v>
      </c>
      <c r="AX40" s="395"/>
      <c r="AY40" s="287">
        <v>233</v>
      </c>
      <c r="AZ40" s="335">
        <v>321803</v>
      </c>
      <c r="BA40" s="395"/>
      <c r="BB40" s="287">
        <v>368</v>
      </c>
      <c r="BC40" s="396">
        <v>214310.82</v>
      </c>
      <c r="BD40" s="395"/>
      <c r="BE40" s="287">
        <v>834</v>
      </c>
      <c r="BF40" s="335">
        <v>251308.85</v>
      </c>
      <c r="BG40" s="394">
        <v>542</v>
      </c>
      <c r="BH40" s="393">
        <v>409441.7</v>
      </c>
      <c r="BI40" s="394">
        <v>483</v>
      </c>
      <c r="BJ40" s="393">
        <v>430267.74</v>
      </c>
      <c r="BK40" s="392" t="s">
        <v>553</v>
      </c>
    </row>
    <row r="41" spans="1:63" s="259" customFormat="1" ht="62.25" customHeight="1" x14ac:dyDescent="0.2">
      <c r="A41" s="430" t="s">
        <v>697</v>
      </c>
      <c r="B41" s="188"/>
      <c r="C41" s="408" t="s">
        <v>696</v>
      </c>
      <c r="D41" s="188"/>
      <c r="E41" s="411" t="s">
        <v>820</v>
      </c>
      <c r="F41" s="422"/>
      <c r="G41" s="411" t="s">
        <v>812</v>
      </c>
      <c r="H41" s="422"/>
      <c r="I41" s="408" t="s">
        <v>819</v>
      </c>
      <c r="J41" s="397"/>
      <c r="K41" s="408" t="s">
        <v>811</v>
      </c>
      <c r="L41" s="397"/>
      <c r="M41" s="408" t="s">
        <v>756</v>
      </c>
      <c r="N41" s="397"/>
      <c r="O41" s="431" t="s">
        <v>810</v>
      </c>
      <c r="P41" s="406" t="s">
        <v>809</v>
      </c>
      <c r="Q41" s="404" t="s">
        <v>225</v>
      </c>
      <c r="R41" s="404"/>
      <c r="S41" s="335" t="s">
        <v>714</v>
      </c>
      <c r="T41" s="404"/>
      <c r="U41" s="407">
        <v>123</v>
      </c>
      <c r="V41" s="404"/>
      <c r="W41" s="335">
        <v>246000</v>
      </c>
      <c r="X41" s="404"/>
      <c r="Y41" s="407" t="s">
        <v>225</v>
      </c>
      <c r="Z41" s="404"/>
      <c r="AA41" s="335" t="s">
        <v>715</v>
      </c>
      <c r="AB41" s="404"/>
      <c r="AC41" s="407" t="s">
        <v>225</v>
      </c>
      <c r="AD41" s="404"/>
      <c r="AE41" s="335" t="s">
        <v>715</v>
      </c>
      <c r="AF41" s="407" t="s">
        <v>225</v>
      </c>
      <c r="AG41" s="404"/>
      <c r="AH41" s="335" t="s">
        <v>715</v>
      </c>
      <c r="AI41" s="425"/>
      <c r="AJ41" s="364"/>
      <c r="AK41" s="402" t="s">
        <v>754</v>
      </c>
      <c r="AL41" s="296"/>
      <c r="AM41" s="296"/>
      <c r="AO41" s="287" t="s">
        <v>225</v>
      </c>
      <c r="AP41" s="397"/>
      <c r="AQ41" s="335" t="s">
        <v>714</v>
      </c>
      <c r="AR41" s="408" t="s">
        <v>225</v>
      </c>
      <c r="AS41" s="397"/>
      <c r="AT41" s="396" t="s">
        <v>714</v>
      </c>
      <c r="AU41" s="395"/>
      <c r="AV41" s="287" t="s">
        <v>225</v>
      </c>
      <c r="AW41" s="396" t="s">
        <v>715</v>
      </c>
      <c r="AX41" s="395"/>
      <c r="AY41" s="287" t="s">
        <v>225</v>
      </c>
      <c r="AZ41" s="335" t="s">
        <v>715</v>
      </c>
      <c r="BA41" s="395"/>
      <c r="BB41" s="287" t="s">
        <v>225</v>
      </c>
      <c r="BC41" s="396" t="s">
        <v>715</v>
      </c>
      <c r="BD41" s="395"/>
      <c r="BE41" s="287" t="s">
        <v>225</v>
      </c>
      <c r="BF41" s="335" t="s">
        <v>715</v>
      </c>
      <c r="BG41" s="394" t="s">
        <v>715</v>
      </c>
      <c r="BH41" s="393" t="s">
        <v>715</v>
      </c>
      <c r="BI41" s="394" t="s">
        <v>715</v>
      </c>
      <c r="BJ41" s="393" t="s">
        <v>715</v>
      </c>
      <c r="BK41" s="392" t="s">
        <v>553</v>
      </c>
    </row>
    <row r="42" spans="1:63" s="259" customFormat="1" ht="55.15" customHeight="1" x14ac:dyDescent="0.2">
      <c r="A42" s="430" t="s">
        <v>697</v>
      </c>
      <c r="B42" s="188"/>
      <c r="C42" s="408" t="s">
        <v>696</v>
      </c>
      <c r="D42" s="188"/>
      <c r="E42" s="411" t="s">
        <v>818</v>
      </c>
      <c r="F42" s="422"/>
      <c r="G42" s="411" t="s">
        <v>812</v>
      </c>
      <c r="H42" s="422"/>
      <c r="I42" s="419">
        <v>100</v>
      </c>
      <c r="J42" s="397"/>
      <c r="K42" s="408" t="s">
        <v>811</v>
      </c>
      <c r="L42" s="397"/>
      <c r="M42" s="408" t="s">
        <v>756</v>
      </c>
      <c r="N42" s="397"/>
      <c r="O42" s="431" t="s">
        <v>810</v>
      </c>
      <c r="P42" s="406" t="s">
        <v>809</v>
      </c>
      <c r="Q42" s="404" t="s">
        <v>225</v>
      </c>
      <c r="R42" s="404"/>
      <c r="S42" s="335">
        <v>65900</v>
      </c>
      <c r="T42" s="404"/>
      <c r="U42" s="407"/>
      <c r="V42" s="404"/>
      <c r="W42" s="335">
        <v>74200</v>
      </c>
      <c r="X42" s="404"/>
      <c r="Y42" s="404">
        <v>167</v>
      </c>
      <c r="Z42" s="404"/>
      <c r="AA42" s="335">
        <v>62503</v>
      </c>
      <c r="AB42" s="404"/>
      <c r="AC42" s="407">
        <v>166</v>
      </c>
      <c r="AD42" s="404"/>
      <c r="AE42" s="335">
        <v>47900</v>
      </c>
      <c r="AF42" s="407">
        <v>146</v>
      </c>
      <c r="AG42" s="404"/>
      <c r="AH42" s="335">
        <v>44700</v>
      </c>
      <c r="AI42" s="425"/>
      <c r="AJ42" s="364"/>
      <c r="AK42" s="402" t="s">
        <v>754</v>
      </c>
      <c r="AL42" s="296"/>
      <c r="AM42" s="296"/>
      <c r="AO42" s="287">
        <v>125</v>
      </c>
      <c r="AP42" s="397"/>
      <c r="AQ42" s="335">
        <v>37050</v>
      </c>
      <c r="AR42" s="408">
        <v>137</v>
      </c>
      <c r="AS42" s="397"/>
      <c r="AT42" s="396">
        <v>31580</v>
      </c>
      <c r="AU42" s="395"/>
      <c r="AV42" s="287">
        <v>175</v>
      </c>
      <c r="AW42" s="396">
        <v>54200</v>
      </c>
      <c r="AX42" s="395"/>
      <c r="AY42" s="287">
        <v>145</v>
      </c>
      <c r="AZ42" s="335">
        <v>47800</v>
      </c>
      <c r="BA42" s="395"/>
      <c r="BB42" s="287" t="s">
        <v>225</v>
      </c>
      <c r="BC42" s="396" t="s">
        <v>715</v>
      </c>
      <c r="BD42" s="395"/>
      <c r="BE42" s="287" t="s">
        <v>225</v>
      </c>
      <c r="BF42" s="335" t="s">
        <v>715</v>
      </c>
      <c r="BG42" s="394" t="s">
        <v>715</v>
      </c>
      <c r="BH42" s="393" t="s">
        <v>715</v>
      </c>
      <c r="BI42" s="394" t="s">
        <v>715</v>
      </c>
      <c r="BJ42" s="393" t="s">
        <v>715</v>
      </c>
      <c r="BK42" s="392" t="s">
        <v>553</v>
      </c>
    </row>
    <row r="43" spans="1:63" s="259" customFormat="1" ht="55.15" customHeight="1" x14ac:dyDescent="0.2">
      <c r="A43" s="430" t="s">
        <v>697</v>
      </c>
      <c r="B43" s="188"/>
      <c r="C43" s="408" t="s">
        <v>696</v>
      </c>
      <c r="D43" s="188"/>
      <c r="E43" s="411" t="s">
        <v>817</v>
      </c>
      <c r="F43" s="422"/>
      <c r="G43" s="411" t="s">
        <v>812</v>
      </c>
      <c r="H43" s="422"/>
      <c r="I43" s="419">
        <v>200</v>
      </c>
      <c r="J43" s="397"/>
      <c r="K43" s="408" t="s">
        <v>811</v>
      </c>
      <c r="L43" s="397"/>
      <c r="M43" s="408" t="s">
        <v>756</v>
      </c>
      <c r="N43" s="397"/>
      <c r="O43" s="431" t="s">
        <v>810</v>
      </c>
      <c r="P43" s="406" t="s">
        <v>809</v>
      </c>
      <c r="Q43" s="404"/>
      <c r="R43" s="404"/>
      <c r="S43" s="335" t="s">
        <v>714</v>
      </c>
      <c r="T43" s="404"/>
      <c r="U43" s="407"/>
      <c r="V43" s="404"/>
      <c r="W43" s="335" t="s">
        <v>715</v>
      </c>
      <c r="X43" s="404"/>
      <c r="Y43" s="407" t="s">
        <v>225</v>
      </c>
      <c r="Z43" s="404"/>
      <c r="AA43" s="335" t="s">
        <v>715</v>
      </c>
      <c r="AB43" s="404"/>
      <c r="AC43" s="407" t="s">
        <v>225</v>
      </c>
      <c r="AD43" s="404"/>
      <c r="AE43" s="335" t="s">
        <v>715</v>
      </c>
      <c r="AF43" s="407" t="s">
        <v>225</v>
      </c>
      <c r="AG43" s="404"/>
      <c r="AH43" s="335" t="s">
        <v>715</v>
      </c>
      <c r="AI43" s="425"/>
      <c r="AJ43" s="364"/>
      <c r="AK43" s="364"/>
      <c r="AL43" s="296"/>
      <c r="AM43" s="296"/>
      <c r="AO43" s="287" t="s">
        <v>225</v>
      </c>
      <c r="AP43" s="397"/>
      <c r="AQ43" s="335" t="s">
        <v>714</v>
      </c>
      <c r="AR43" s="408" t="s">
        <v>225</v>
      </c>
      <c r="AS43" s="397"/>
      <c r="AT43" s="396" t="s">
        <v>714</v>
      </c>
      <c r="AU43" s="395"/>
      <c r="AV43" s="287" t="s">
        <v>225</v>
      </c>
      <c r="AW43" s="396" t="s">
        <v>715</v>
      </c>
      <c r="AX43" s="395"/>
      <c r="AY43" s="287" t="s">
        <v>225</v>
      </c>
      <c r="AZ43" s="335" t="s">
        <v>715</v>
      </c>
      <c r="BA43" s="395"/>
      <c r="BB43" s="287" t="s">
        <v>225</v>
      </c>
      <c r="BC43" s="396" t="s">
        <v>715</v>
      </c>
      <c r="BD43" s="395"/>
      <c r="BE43" s="287" t="s">
        <v>225</v>
      </c>
      <c r="BF43" s="335" t="s">
        <v>715</v>
      </c>
      <c r="BG43" s="394" t="s">
        <v>715</v>
      </c>
      <c r="BH43" s="393" t="s">
        <v>715</v>
      </c>
      <c r="BI43" s="394" t="s">
        <v>715</v>
      </c>
      <c r="BJ43" s="393" t="s">
        <v>715</v>
      </c>
      <c r="BK43" s="392" t="s">
        <v>553</v>
      </c>
    </row>
    <row r="44" spans="1:63" s="259" customFormat="1" ht="55.15" customHeight="1" x14ac:dyDescent="0.2">
      <c r="A44" s="430" t="s">
        <v>697</v>
      </c>
      <c r="B44" s="188"/>
      <c r="C44" s="408" t="s">
        <v>696</v>
      </c>
      <c r="D44" s="188"/>
      <c r="E44" s="411" t="s">
        <v>816</v>
      </c>
      <c r="F44" s="422"/>
      <c r="G44" s="411" t="s">
        <v>812</v>
      </c>
      <c r="H44" s="422"/>
      <c r="I44" s="419">
        <v>400</v>
      </c>
      <c r="J44" s="397"/>
      <c r="K44" s="408" t="s">
        <v>811</v>
      </c>
      <c r="L44" s="397"/>
      <c r="M44" s="408" t="s">
        <v>756</v>
      </c>
      <c r="N44" s="397"/>
      <c r="O44" s="431" t="s">
        <v>810</v>
      </c>
      <c r="P44" s="406" t="s">
        <v>809</v>
      </c>
      <c r="Q44" s="404"/>
      <c r="R44" s="404"/>
      <c r="S44" s="335" t="s">
        <v>714</v>
      </c>
      <c r="T44" s="404"/>
      <c r="U44" s="407"/>
      <c r="V44" s="404"/>
      <c r="W44" s="335" t="s">
        <v>715</v>
      </c>
      <c r="X44" s="404"/>
      <c r="Y44" s="407" t="s">
        <v>225</v>
      </c>
      <c r="Z44" s="404"/>
      <c r="AA44" s="335" t="s">
        <v>715</v>
      </c>
      <c r="AB44" s="404"/>
      <c r="AC44" s="407" t="s">
        <v>225</v>
      </c>
      <c r="AD44" s="404"/>
      <c r="AE44" s="335" t="s">
        <v>715</v>
      </c>
      <c r="AF44" s="407" t="s">
        <v>225</v>
      </c>
      <c r="AG44" s="404"/>
      <c r="AH44" s="335" t="s">
        <v>715</v>
      </c>
      <c r="AI44" s="425"/>
      <c r="AJ44" s="364"/>
      <c r="AK44" s="364"/>
      <c r="AL44" s="296"/>
      <c r="AM44" s="296"/>
      <c r="AO44" s="287" t="s">
        <v>225</v>
      </c>
      <c r="AP44" s="397"/>
      <c r="AQ44" s="335" t="s">
        <v>714</v>
      </c>
      <c r="AR44" s="408" t="s">
        <v>225</v>
      </c>
      <c r="AS44" s="397"/>
      <c r="AT44" s="396" t="s">
        <v>714</v>
      </c>
      <c r="AU44" s="395"/>
      <c r="AV44" s="287" t="s">
        <v>225</v>
      </c>
      <c r="AW44" s="396" t="s">
        <v>715</v>
      </c>
      <c r="AX44" s="395"/>
      <c r="AY44" s="287" t="s">
        <v>225</v>
      </c>
      <c r="AZ44" s="335" t="s">
        <v>715</v>
      </c>
      <c r="BA44" s="395"/>
      <c r="BB44" s="287" t="s">
        <v>225</v>
      </c>
      <c r="BC44" s="396" t="s">
        <v>715</v>
      </c>
      <c r="BD44" s="395"/>
      <c r="BE44" s="287" t="s">
        <v>225</v>
      </c>
      <c r="BF44" s="335" t="s">
        <v>715</v>
      </c>
      <c r="BG44" s="394" t="s">
        <v>715</v>
      </c>
      <c r="BH44" s="393" t="s">
        <v>715</v>
      </c>
      <c r="BI44" s="394" t="s">
        <v>715</v>
      </c>
      <c r="BJ44" s="393" t="s">
        <v>715</v>
      </c>
      <c r="BK44" s="392" t="s">
        <v>553</v>
      </c>
    </row>
    <row r="45" spans="1:63" s="259" customFormat="1" ht="55.15" customHeight="1" x14ac:dyDescent="0.2">
      <c r="A45" s="430" t="s">
        <v>697</v>
      </c>
      <c r="B45" s="188"/>
      <c r="C45" s="408" t="s">
        <v>696</v>
      </c>
      <c r="D45" s="188"/>
      <c r="E45" s="411" t="s">
        <v>815</v>
      </c>
      <c r="F45" s="422"/>
      <c r="G45" s="411" t="s">
        <v>812</v>
      </c>
      <c r="H45" s="422"/>
      <c r="I45" s="419">
        <v>100</v>
      </c>
      <c r="J45" s="397"/>
      <c r="K45" s="408" t="s">
        <v>811</v>
      </c>
      <c r="L45" s="397"/>
      <c r="M45" s="408" t="s">
        <v>756</v>
      </c>
      <c r="N45" s="397"/>
      <c r="O45" s="431" t="s">
        <v>810</v>
      </c>
      <c r="P45" s="406" t="s">
        <v>809</v>
      </c>
      <c r="Q45" s="404"/>
      <c r="R45" s="404"/>
      <c r="S45" s="335">
        <v>52100</v>
      </c>
      <c r="T45" s="404"/>
      <c r="U45" s="407"/>
      <c r="V45" s="404"/>
      <c r="W45" s="335">
        <v>59225</v>
      </c>
      <c r="X45" s="404"/>
      <c r="Y45" s="404">
        <v>223</v>
      </c>
      <c r="Z45" s="404"/>
      <c r="AA45" s="335">
        <v>53300</v>
      </c>
      <c r="AB45" s="404"/>
      <c r="AC45" s="407">
        <v>163</v>
      </c>
      <c r="AD45" s="404"/>
      <c r="AE45" s="335">
        <v>43300</v>
      </c>
      <c r="AF45" s="407">
        <v>186</v>
      </c>
      <c r="AG45" s="404"/>
      <c r="AH45" s="335">
        <v>42620</v>
      </c>
      <c r="AI45" s="425"/>
      <c r="AJ45" s="364"/>
      <c r="AK45" s="364"/>
      <c r="AL45" s="296"/>
      <c r="AM45" s="296"/>
      <c r="AO45" s="287">
        <v>184</v>
      </c>
      <c r="AP45" s="397"/>
      <c r="AQ45" s="335">
        <v>42162</v>
      </c>
      <c r="AR45" s="408">
        <v>191</v>
      </c>
      <c r="AS45" s="397"/>
      <c r="AT45" s="396">
        <v>43765</v>
      </c>
      <c r="AU45" s="395"/>
      <c r="AV45" s="287">
        <v>253</v>
      </c>
      <c r="AW45" s="396">
        <v>60700</v>
      </c>
      <c r="AX45" s="395"/>
      <c r="AY45" s="287">
        <v>185</v>
      </c>
      <c r="AZ45" s="335">
        <v>46600</v>
      </c>
      <c r="BA45" s="395"/>
      <c r="BB45" s="287" t="s">
        <v>225</v>
      </c>
      <c r="BC45" s="396" t="s">
        <v>715</v>
      </c>
      <c r="BD45" s="395"/>
      <c r="BE45" s="287" t="s">
        <v>225</v>
      </c>
      <c r="BF45" s="335" t="s">
        <v>715</v>
      </c>
      <c r="BG45" s="394" t="s">
        <v>715</v>
      </c>
      <c r="BH45" s="393" t="s">
        <v>715</v>
      </c>
      <c r="BI45" s="394" t="s">
        <v>715</v>
      </c>
      <c r="BJ45" s="393" t="s">
        <v>715</v>
      </c>
      <c r="BK45" s="392" t="s">
        <v>553</v>
      </c>
    </row>
    <row r="46" spans="1:63" s="259" customFormat="1" ht="55.15" customHeight="1" x14ac:dyDescent="0.2">
      <c r="A46" s="430" t="s">
        <v>697</v>
      </c>
      <c r="B46" s="188"/>
      <c r="C46" s="408" t="s">
        <v>696</v>
      </c>
      <c r="D46" s="188"/>
      <c r="E46" s="411" t="s">
        <v>814</v>
      </c>
      <c r="F46" s="422"/>
      <c r="G46" s="411" t="s">
        <v>812</v>
      </c>
      <c r="H46" s="422"/>
      <c r="I46" s="419">
        <v>200</v>
      </c>
      <c r="J46" s="397"/>
      <c r="K46" s="408" t="s">
        <v>811</v>
      </c>
      <c r="L46" s="397"/>
      <c r="M46" s="408" t="s">
        <v>756</v>
      </c>
      <c r="N46" s="397"/>
      <c r="O46" s="431" t="s">
        <v>810</v>
      </c>
      <c r="P46" s="406" t="s">
        <v>809</v>
      </c>
      <c r="Q46" s="404"/>
      <c r="R46" s="404"/>
      <c r="S46" s="335" t="s">
        <v>714</v>
      </c>
      <c r="T46" s="404"/>
      <c r="U46" s="407"/>
      <c r="V46" s="404"/>
      <c r="W46" s="335" t="s">
        <v>715</v>
      </c>
      <c r="X46" s="404"/>
      <c r="Y46" s="407" t="s">
        <v>225</v>
      </c>
      <c r="Z46" s="404"/>
      <c r="AA46" s="335" t="s">
        <v>715</v>
      </c>
      <c r="AB46" s="404"/>
      <c r="AC46" s="407" t="s">
        <v>225</v>
      </c>
      <c r="AD46" s="404"/>
      <c r="AE46" s="335" t="s">
        <v>715</v>
      </c>
      <c r="AF46" s="407" t="s">
        <v>225</v>
      </c>
      <c r="AG46" s="404"/>
      <c r="AH46" s="335" t="s">
        <v>715</v>
      </c>
      <c r="AI46" s="425"/>
      <c r="AJ46" s="364"/>
      <c r="AK46" s="364"/>
      <c r="AL46" s="296"/>
      <c r="AM46" s="296"/>
      <c r="AO46" s="287" t="s">
        <v>225</v>
      </c>
      <c r="AP46" s="397"/>
      <c r="AQ46" s="335" t="s">
        <v>714</v>
      </c>
      <c r="AR46" s="408" t="s">
        <v>225</v>
      </c>
      <c r="AS46" s="397"/>
      <c r="AT46" s="396" t="s">
        <v>714</v>
      </c>
      <c r="AU46" s="395"/>
      <c r="AV46" s="287" t="s">
        <v>225</v>
      </c>
      <c r="AW46" s="396" t="s">
        <v>715</v>
      </c>
      <c r="AX46" s="395"/>
      <c r="AY46" s="287" t="s">
        <v>225</v>
      </c>
      <c r="AZ46" s="335" t="s">
        <v>715</v>
      </c>
      <c r="BA46" s="395"/>
      <c r="BB46" s="287" t="s">
        <v>225</v>
      </c>
      <c r="BC46" s="396" t="s">
        <v>715</v>
      </c>
      <c r="BD46" s="395"/>
      <c r="BE46" s="287" t="s">
        <v>225</v>
      </c>
      <c r="BF46" s="335" t="s">
        <v>715</v>
      </c>
      <c r="BG46" s="394" t="s">
        <v>715</v>
      </c>
      <c r="BH46" s="393" t="s">
        <v>715</v>
      </c>
      <c r="BI46" s="394" t="s">
        <v>715</v>
      </c>
      <c r="BJ46" s="393" t="s">
        <v>715</v>
      </c>
      <c r="BK46" s="392" t="s">
        <v>553</v>
      </c>
    </row>
    <row r="47" spans="1:63" s="259" customFormat="1" ht="55.15" customHeight="1" x14ac:dyDescent="0.2">
      <c r="A47" s="430" t="s">
        <v>697</v>
      </c>
      <c r="B47" s="188"/>
      <c r="C47" s="408" t="s">
        <v>696</v>
      </c>
      <c r="D47" s="188"/>
      <c r="E47" s="411" t="s">
        <v>813</v>
      </c>
      <c r="F47" s="422"/>
      <c r="G47" s="411" t="s">
        <v>812</v>
      </c>
      <c r="H47" s="422"/>
      <c r="I47" s="419">
        <v>400</v>
      </c>
      <c r="J47" s="397"/>
      <c r="K47" s="408" t="s">
        <v>811</v>
      </c>
      <c r="L47" s="397"/>
      <c r="M47" s="408" t="s">
        <v>756</v>
      </c>
      <c r="N47" s="397"/>
      <c r="O47" s="431" t="s">
        <v>810</v>
      </c>
      <c r="P47" s="406" t="s">
        <v>809</v>
      </c>
      <c r="Q47" s="404"/>
      <c r="R47" s="404"/>
      <c r="S47" s="335" t="s">
        <v>714</v>
      </c>
      <c r="T47" s="404"/>
      <c r="U47" s="407"/>
      <c r="V47" s="404"/>
      <c r="W47" s="335" t="s">
        <v>715</v>
      </c>
      <c r="X47" s="404"/>
      <c r="Y47" s="407" t="s">
        <v>225</v>
      </c>
      <c r="Z47" s="404"/>
      <c r="AA47" s="335" t="s">
        <v>715</v>
      </c>
      <c r="AB47" s="404"/>
      <c r="AC47" s="407" t="s">
        <v>225</v>
      </c>
      <c r="AD47" s="404"/>
      <c r="AE47" s="335" t="s">
        <v>715</v>
      </c>
      <c r="AF47" s="407" t="s">
        <v>225</v>
      </c>
      <c r="AG47" s="404"/>
      <c r="AH47" s="335" t="s">
        <v>715</v>
      </c>
      <c r="AI47" s="425"/>
      <c r="AJ47" s="364"/>
      <c r="AK47" s="364"/>
      <c r="AL47" s="296"/>
      <c r="AM47" s="296"/>
      <c r="AO47" s="287" t="s">
        <v>225</v>
      </c>
      <c r="AP47" s="397"/>
      <c r="AQ47" s="335" t="s">
        <v>714</v>
      </c>
      <c r="AR47" s="408" t="s">
        <v>225</v>
      </c>
      <c r="AS47" s="397"/>
      <c r="AT47" s="396" t="s">
        <v>714</v>
      </c>
      <c r="AU47" s="395"/>
      <c r="AV47" s="287" t="s">
        <v>225</v>
      </c>
      <c r="AW47" s="396" t="s">
        <v>715</v>
      </c>
      <c r="AX47" s="395"/>
      <c r="AY47" s="287" t="s">
        <v>225</v>
      </c>
      <c r="AZ47" s="335" t="s">
        <v>715</v>
      </c>
      <c r="BA47" s="395"/>
      <c r="BB47" s="287" t="s">
        <v>225</v>
      </c>
      <c r="BC47" s="396" t="s">
        <v>715</v>
      </c>
      <c r="BD47" s="395"/>
      <c r="BE47" s="287" t="s">
        <v>225</v>
      </c>
      <c r="BF47" s="335" t="s">
        <v>715</v>
      </c>
      <c r="BG47" s="394" t="s">
        <v>715</v>
      </c>
      <c r="BH47" s="393" t="s">
        <v>715</v>
      </c>
      <c r="BI47" s="394" t="s">
        <v>715</v>
      </c>
      <c r="BJ47" s="393" t="s">
        <v>715</v>
      </c>
      <c r="BK47" s="392" t="s">
        <v>553</v>
      </c>
    </row>
    <row r="48" spans="1:63" s="259" customFormat="1" ht="55.15" customHeight="1" x14ac:dyDescent="0.2">
      <c r="A48" s="430" t="s">
        <v>697</v>
      </c>
      <c r="B48" s="188"/>
      <c r="C48" s="408" t="s">
        <v>696</v>
      </c>
      <c r="D48" s="188"/>
      <c r="E48" s="411" t="s">
        <v>808</v>
      </c>
      <c r="F48" s="422"/>
      <c r="G48" s="411"/>
      <c r="H48" s="422"/>
      <c r="I48" s="408" t="s">
        <v>804</v>
      </c>
      <c r="J48" s="397"/>
      <c r="K48" s="408" t="s">
        <v>800</v>
      </c>
      <c r="L48" s="397"/>
      <c r="M48" s="408" t="s">
        <v>756</v>
      </c>
      <c r="N48" s="397"/>
      <c r="O48" s="431" t="s">
        <v>803</v>
      </c>
      <c r="P48" s="406" t="s">
        <v>806</v>
      </c>
      <c r="Q48" s="404"/>
      <c r="R48" s="404"/>
      <c r="S48" s="335">
        <v>18887</v>
      </c>
      <c r="T48" s="404"/>
      <c r="U48" s="407">
        <v>18</v>
      </c>
      <c r="V48" s="404"/>
      <c r="W48" s="335">
        <v>13725</v>
      </c>
      <c r="X48" s="404"/>
      <c r="Y48" s="407" t="s">
        <v>225</v>
      </c>
      <c r="Z48" s="404"/>
      <c r="AA48" s="335" t="s">
        <v>715</v>
      </c>
      <c r="AB48" s="404"/>
      <c r="AC48" s="407" t="s">
        <v>225</v>
      </c>
      <c r="AD48" s="404"/>
      <c r="AE48" s="335" t="s">
        <v>715</v>
      </c>
      <c r="AF48" s="407" t="s">
        <v>225</v>
      </c>
      <c r="AG48" s="404"/>
      <c r="AH48" s="335" t="s">
        <v>715</v>
      </c>
      <c r="AI48" s="425"/>
      <c r="AJ48" s="364"/>
      <c r="AK48" s="402" t="s">
        <v>754</v>
      </c>
      <c r="AL48" s="296"/>
      <c r="AM48" s="296"/>
      <c r="AO48" s="287" t="s">
        <v>225</v>
      </c>
      <c r="AP48" s="397"/>
      <c r="AQ48" s="335" t="s">
        <v>714</v>
      </c>
      <c r="AR48" s="408" t="s">
        <v>225</v>
      </c>
      <c r="AS48" s="397"/>
      <c r="AT48" s="396" t="s">
        <v>714</v>
      </c>
      <c r="AU48" s="395"/>
      <c r="AV48" s="287" t="s">
        <v>225</v>
      </c>
      <c r="AW48" s="396" t="s">
        <v>715</v>
      </c>
      <c r="AX48" s="395"/>
      <c r="AY48" s="287" t="s">
        <v>225</v>
      </c>
      <c r="AZ48" s="335" t="s">
        <v>715</v>
      </c>
      <c r="BA48" s="395"/>
      <c r="BB48" s="287" t="s">
        <v>225</v>
      </c>
      <c r="BC48" s="396" t="s">
        <v>715</v>
      </c>
      <c r="BD48" s="395"/>
      <c r="BE48" s="287" t="s">
        <v>225</v>
      </c>
      <c r="BF48" s="335" t="s">
        <v>715</v>
      </c>
      <c r="BG48" s="394" t="s">
        <v>715</v>
      </c>
      <c r="BH48" s="393" t="s">
        <v>715</v>
      </c>
      <c r="BI48" s="394" t="s">
        <v>715</v>
      </c>
      <c r="BJ48" s="393" t="s">
        <v>715</v>
      </c>
      <c r="BK48" s="392" t="s">
        <v>553</v>
      </c>
    </row>
    <row r="49" spans="1:63" s="259" customFormat="1" ht="55.15" customHeight="1" x14ac:dyDescent="0.2">
      <c r="A49" s="430" t="s">
        <v>697</v>
      </c>
      <c r="B49" s="188"/>
      <c r="C49" s="408" t="s">
        <v>696</v>
      </c>
      <c r="D49" s="188"/>
      <c r="E49" s="411" t="s">
        <v>807</v>
      </c>
      <c r="F49" s="422"/>
      <c r="G49" s="411"/>
      <c r="H49" s="422"/>
      <c r="I49" s="408">
        <v>900</v>
      </c>
      <c r="J49" s="397"/>
      <c r="K49" s="408" t="s">
        <v>800</v>
      </c>
      <c r="L49" s="397"/>
      <c r="M49" s="408" t="s">
        <v>756</v>
      </c>
      <c r="N49" s="397"/>
      <c r="O49" s="431" t="s">
        <v>803</v>
      </c>
      <c r="P49" s="406" t="s">
        <v>806</v>
      </c>
      <c r="Q49" s="404"/>
      <c r="R49" s="404"/>
      <c r="S49" s="335">
        <v>7200</v>
      </c>
      <c r="T49" s="404"/>
      <c r="U49" s="407">
        <v>11</v>
      </c>
      <c r="V49" s="404"/>
      <c r="W49" s="335">
        <v>9900</v>
      </c>
      <c r="X49" s="404"/>
      <c r="Y49" s="407" t="s">
        <v>225</v>
      </c>
      <c r="Z49" s="404"/>
      <c r="AA49" s="335" t="s">
        <v>715</v>
      </c>
      <c r="AB49" s="404"/>
      <c r="AC49" s="407" t="s">
        <v>225</v>
      </c>
      <c r="AD49" s="404"/>
      <c r="AE49" s="335" t="s">
        <v>715</v>
      </c>
      <c r="AF49" s="407" t="s">
        <v>225</v>
      </c>
      <c r="AG49" s="404"/>
      <c r="AH49" s="335" t="s">
        <v>715</v>
      </c>
      <c r="AI49" s="425"/>
      <c r="AJ49" s="364"/>
      <c r="AK49" s="364"/>
      <c r="AL49" s="364"/>
      <c r="AM49" s="364"/>
      <c r="AN49" s="188"/>
      <c r="AO49" s="287" t="s">
        <v>225</v>
      </c>
      <c r="AP49" s="397"/>
      <c r="AQ49" s="335" t="s">
        <v>714</v>
      </c>
      <c r="AR49" s="408" t="s">
        <v>225</v>
      </c>
      <c r="AS49" s="397"/>
      <c r="AT49" s="396" t="s">
        <v>714</v>
      </c>
      <c r="AU49" s="395"/>
      <c r="AV49" s="287" t="s">
        <v>225</v>
      </c>
      <c r="AW49" s="396" t="s">
        <v>715</v>
      </c>
      <c r="AX49" s="395"/>
      <c r="AY49" s="287" t="s">
        <v>225</v>
      </c>
      <c r="AZ49" s="335" t="s">
        <v>715</v>
      </c>
      <c r="BA49" s="395"/>
      <c r="BB49" s="287" t="s">
        <v>225</v>
      </c>
      <c r="BC49" s="396" t="s">
        <v>715</v>
      </c>
      <c r="BD49" s="395"/>
      <c r="BE49" s="287" t="s">
        <v>225</v>
      </c>
      <c r="BF49" s="335" t="s">
        <v>715</v>
      </c>
      <c r="BG49" s="394" t="s">
        <v>715</v>
      </c>
      <c r="BH49" s="393" t="s">
        <v>715</v>
      </c>
      <c r="BI49" s="394" t="s">
        <v>715</v>
      </c>
      <c r="BJ49" s="393" t="s">
        <v>715</v>
      </c>
      <c r="BK49" s="392" t="s">
        <v>553</v>
      </c>
    </row>
    <row r="50" spans="1:63" s="259" customFormat="1" ht="55.15" customHeight="1" x14ac:dyDescent="0.2">
      <c r="A50" s="430" t="s">
        <v>697</v>
      </c>
      <c r="B50" s="188"/>
      <c r="C50" s="408" t="s">
        <v>696</v>
      </c>
      <c r="D50" s="188"/>
      <c r="E50" s="411" t="s">
        <v>805</v>
      </c>
      <c r="F50" s="422"/>
      <c r="G50" s="411"/>
      <c r="H50" s="422"/>
      <c r="I50" s="408" t="s">
        <v>804</v>
      </c>
      <c r="J50" s="397"/>
      <c r="K50" s="408" t="s">
        <v>800</v>
      </c>
      <c r="L50" s="397"/>
      <c r="M50" s="408" t="s">
        <v>756</v>
      </c>
      <c r="N50" s="397"/>
      <c r="O50" s="431" t="s">
        <v>803</v>
      </c>
      <c r="P50" s="406" t="s">
        <v>802</v>
      </c>
      <c r="Q50" s="404"/>
      <c r="R50" s="404"/>
      <c r="S50" s="335">
        <v>41928</v>
      </c>
      <c r="T50" s="404"/>
      <c r="U50" s="407">
        <v>110</v>
      </c>
      <c r="V50" s="404"/>
      <c r="W50" s="335">
        <v>72765</v>
      </c>
      <c r="X50" s="404"/>
      <c r="Y50" s="407" t="s">
        <v>225</v>
      </c>
      <c r="Z50" s="404"/>
      <c r="AA50" s="335" t="s">
        <v>715</v>
      </c>
      <c r="AB50" s="404"/>
      <c r="AC50" s="407" t="s">
        <v>225</v>
      </c>
      <c r="AD50" s="404"/>
      <c r="AE50" s="335" t="s">
        <v>715</v>
      </c>
      <c r="AF50" s="407" t="s">
        <v>225</v>
      </c>
      <c r="AG50" s="404"/>
      <c r="AH50" s="335" t="s">
        <v>715</v>
      </c>
      <c r="AI50" s="425"/>
      <c r="AJ50" s="364"/>
      <c r="AK50" s="364"/>
      <c r="AL50" s="364"/>
      <c r="AM50" s="364"/>
      <c r="AN50" s="188"/>
      <c r="AO50" s="287" t="s">
        <v>225</v>
      </c>
      <c r="AP50" s="397"/>
      <c r="AQ50" s="335" t="s">
        <v>714</v>
      </c>
      <c r="AR50" s="408" t="s">
        <v>225</v>
      </c>
      <c r="AS50" s="397"/>
      <c r="AT50" s="396" t="s">
        <v>714</v>
      </c>
      <c r="AU50" s="395"/>
      <c r="AV50" s="287" t="s">
        <v>225</v>
      </c>
      <c r="AW50" s="396" t="s">
        <v>715</v>
      </c>
      <c r="AX50" s="395"/>
      <c r="AY50" s="287" t="s">
        <v>225</v>
      </c>
      <c r="AZ50" s="335" t="s">
        <v>715</v>
      </c>
      <c r="BA50" s="395"/>
      <c r="BB50" s="287" t="s">
        <v>225</v>
      </c>
      <c r="BC50" s="396" t="s">
        <v>715</v>
      </c>
      <c r="BD50" s="395"/>
      <c r="BE50" s="287" t="s">
        <v>225</v>
      </c>
      <c r="BF50" s="335" t="s">
        <v>715</v>
      </c>
      <c r="BG50" s="394" t="s">
        <v>715</v>
      </c>
      <c r="BH50" s="393" t="s">
        <v>715</v>
      </c>
      <c r="BI50" s="394" t="s">
        <v>715</v>
      </c>
      <c r="BJ50" s="393" t="s">
        <v>715</v>
      </c>
      <c r="BK50" s="392" t="s">
        <v>553</v>
      </c>
    </row>
    <row r="51" spans="1:63" s="259" customFormat="1" ht="55.15" customHeight="1" x14ac:dyDescent="0.2">
      <c r="A51" s="430" t="s">
        <v>697</v>
      </c>
      <c r="B51" s="188"/>
      <c r="C51" s="408" t="s">
        <v>696</v>
      </c>
      <c r="D51" s="188"/>
      <c r="E51" s="411" t="s">
        <v>801</v>
      </c>
      <c r="F51" s="422"/>
      <c r="G51" s="411"/>
      <c r="H51" s="422"/>
      <c r="I51" s="419">
        <v>25</v>
      </c>
      <c r="J51" s="397"/>
      <c r="K51" s="408" t="s">
        <v>800</v>
      </c>
      <c r="L51" s="397"/>
      <c r="M51" s="408" t="s">
        <v>756</v>
      </c>
      <c r="N51" s="397"/>
      <c r="O51" s="407" t="s">
        <v>575</v>
      </c>
      <c r="P51" s="406" t="s">
        <v>799</v>
      </c>
      <c r="Q51" s="404"/>
      <c r="R51" s="404"/>
      <c r="S51" s="335">
        <v>1615</v>
      </c>
      <c r="T51" s="404"/>
      <c r="U51" s="407"/>
      <c r="V51" s="404"/>
      <c r="W51" s="335">
        <v>350</v>
      </c>
      <c r="X51" s="404"/>
      <c r="Y51" s="407" t="s">
        <v>225</v>
      </c>
      <c r="Z51" s="404"/>
      <c r="AA51" s="335" t="s">
        <v>715</v>
      </c>
      <c r="AB51" s="404"/>
      <c r="AC51" s="407" t="s">
        <v>225</v>
      </c>
      <c r="AD51" s="404"/>
      <c r="AE51" s="335" t="s">
        <v>715</v>
      </c>
      <c r="AF51" s="407" t="s">
        <v>225</v>
      </c>
      <c r="AG51" s="404"/>
      <c r="AH51" s="335" t="s">
        <v>715</v>
      </c>
      <c r="AI51" s="425"/>
      <c r="AJ51" s="364"/>
      <c r="AK51" s="402" t="s">
        <v>754</v>
      </c>
      <c r="AL51" s="364"/>
      <c r="AM51" s="364"/>
      <c r="AN51" s="188"/>
      <c r="AO51" s="287" t="s">
        <v>225</v>
      </c>
      <c r="AP51" s="397"/>
      <c r="AQ51" s="335" t="s">
        <v>714</v>
      </c>
      <c r="AR51" s="408" t="s">
        <v>225</v>
      </c>
      <c r="AS51" s="397"/>
      <c r="AT51" s="396" t="s">
        <v>714</v>
      </c>
      <c r="AU51" s="395"/>
      <c r="AV51" s="287" t="s">
        <v>225</v>
      </c>
      <c r="AW51" s="396" t="s">
        <v>715</v>
      </c>
      <c r="AX51" s="395"/>
      <c r="AY51" s="287" t="s">
        <v>225</v>
      </c>
      <c r="AZ51" s="335" t="s">
        <v>715</v>
      </c>
      <c r="BA51" s="395"/>
      <c r="BB51" s="287" t="s">
        <v>225</v>
      </c>
      <c r="BC51" s="396" t="s">
        <v>715</v>
      </c>
      <c r="BD51" s="395"/>
      <c r="BE51" s="287" t="s">
        <v>225</v>
      </c>
      <c r="BF51" s="335" t="s">
        <v>715</v>
      </c>
      <c r="BG51" s="394" t="s">
        <v>715</v>
      </c>
      <c r="BH51" s="393" t="s">
        <v>715</v>
      </c>
      <c r="BI51" s="394" t="s">
        <v>715</v>
      </c>
      <c r="BJ51" s="393" t="s">
        <v>715</v>
      </c>
      <c r="BK51" s="392" t="s">
        <v>553</v>
      </c>
    </row>
    <row r="52" spans="1:63" s="259" customFormat="1" ht="55.15" customHeight="1" x14ac:dyDescent="0.2">
      <c r="A52" s="430" t="s">
        <v>697</v>
      </c>
      <c r="B52" s="412"/>
      <c r="C52" s="408" t="s">
        <v>696</v>
      </c>
      <c r="D52" s="412"/>
      <c r="E52" s="411" t="s">
        <v>798</v>
      </c>
      <c r="F52" s="422"/>
      <c r="G52" s="411"/>
      <c r="H52" s="422"/>
      <c r="I52" s="419">
        <v>25</v>
      </c>
      <c r="J52" s="397"/>
      <c r="K52" s="408" t="s">
        <v>764</v>
      </c>
      <c r="L52" s="397"/>
      <c r="M52" s="408" t="s">
        <v>785</v>
      </c>
      <c r="N52" s="397"/>
      <c r="O52" s="407" t="s">
        <v>575</v>
      </c>
      <c r="P52" s="406" t="s">
        <v>795</v>
      </c>
      <c r="Q52" s="404"/>
      <c r="R52" s="404"/>
      <c r="S52" s="335">
        <v>31390</v>
      </c>
      <c r="T52" s="404"/>
      <c r="U52" s="407"/>
      <c r="V52" s="404"/>
      <c r="W52" s="335">
        <v>49025</v>
      </c>
      <c r="X52" s="404"/>
      <c r="Y52" s="407" t="s">
        <v>225</v>
      </c>
      <c r="Z52" s="404"/>
      <c r="AA52" s="335">
        <v>18200</v>
      </c>
      <c r="AB52" s="404"/>
      <c r="AC52" s="407" t="s">
        <v>225</v>
      </c>
      <c r="AD52" s="404"/>
      <c r="AE52" s="335">
        <v>33625</v>
      </c>
      <c r="AF52" s="407" t="s">
        <v>225</v>
      </c>
      <c r="AG52" s="404"/>
      <c r="AH52" s="335">
        <v>41125</v>
      </c>
      <c r="AI52" s="403"/>
      <c r="AJ52" s="402"/>
      <c r="AK52" s="402"/>
      <c r="AL52" s="402"/>
      <c r="AM52" s="401"/>
      <c r="AO52" s="287">
        <v>268</v>
      </c>
      <c r="AP52" s="397"/>
      <c r="AQ52" s="335">
        <v>37050</v>
      </c>
      <c r="AR52" s="408">
        <v>190</v>
      </c>
      <c r="AS52" s="397"/>
      <c r="AT52" s="396">
        <v>31580</v>
      </c>
      <c r="AU52" s="395"/>
      <c r="AV52" s="287" t="s">
        <v>225</v>
      </c>
      <c r="AW52" s="396">
        <v>43375</v>
      </c>
      <c r="AX52" s="395"/>
      <c r="AY52" s="287" t="s">
        <v>225</v>
      </c>
      <c r="AZ52" s="335">
        <v>38245</v>
      </c>
      <c r="BA52" s="395"/>
      <c r="BB52" s="287">
        <v>46</v>
      </c>
      <c r="BC52" s="396">
        <v>15700</v>
      </c>
      <c r="BD52" s="395"/>
      <c r="BE52" s="407">
        <v>40</v>
      </c>
      <c r="BF52" s="335">
        <v>15950</v>
      </c>
      <c r="BG52" s="394">
        <v>28</v>
      </c>
      <c r="BH52" s="393">
        <v>19825</v>
      </c>
      <c r="BI52" s="394">
        <v>25</v>
      </c>
      <c r="BJ52" s="393">
        <v>14325</v>
      </c>
      <c r="BK52" s="392" t="s">
        <v>553</v>
      </c>
    </row>
    <row r="53" spans="1:63" s="259" customFormat="1" ht="55.15" customHeight="1" x14ac:dyDescent="0.2">
      <c r="A53" s="430" t="s">
        <v>697</v>
      </c>
      <c r="B53" s="412"/>
      <c r="C53" s="408" t="s">
        <v>696</v>
      </c>
      <c r="D53" s="412"/>
      <c r="E53" s="411" t="s">
        <v>797</v>
      </c>
      <c r="F53" s="422"/>
      <c r="G53" s="411"/>
      <c r="H53" s="422"/>
      <c r="I53" s="419">
        <v>10</v>
      </c>
      <c r="J53" s="397"/>
      <c r="K53" s="408" t="s">
        <v>764</v>
      </c>
      <c r="L53" s="397"/>
      <c r="M53" s="408" t="s">
        <v>785</v>
      </c>
      <c r="N53" s="397"/>
      <c r="O53" s="407" t="s">
        <v>575</v>
      </c>
      <c r="P53" s="406" t="s">
        <v>795</v>
      </c>
      <c r="Q53" s="404"/>
      <c r="R53" s="404"/>
      <c r="S53" s="335" t="s">
        <v>714</v>
      </c>
      <c r="T53" s="404"/>
      <c r="U53" s="407"/>
      <c r="V53" s="404"/>
      <c r="W53" s="335" t="s">
        <v>715</v>
      </c>
      <c r="X53" s="404"/>
      <c r="Y53" s="407" t="s">
        <v>225</v>
      </c>
      <c r="Z53" s="404"/>
      <c r="AA53" s="335" t="s">
        <v>715</v>
      </c>
      <c r="AB53" s="404"/>
      <c r="AC53" s="407" t="s">
        <v>225</v>
      </c>
      <c r="AD53" s="404"/>
      <c r="AE53" s="335" t="s">
        <v>715</v>
      </c>
      <c r="AF53" s="407" t="s">
        <v>225</v>
      </c>
      <c r="AG53" s="404"/>
      <c r="AH53" s="335" t="s">
        <v>715</v>
      </c>
      <c r="AI53" s="403"/>
      <c r="AJ53" s="402"/>
      <c r="AK53" s="402"/>
      <c r="AL53" s="402"/>
      <c r="AM53" s="401"/>
      <c r="AO53" s="287"/>
      <c r="AP53" s="397"/>
      <c r="AQ53" s="335" t="s">
        <v>715</v>
      </c>
      <c r="AR53" s="408"/>
      <c r="AS53" s="397"/>
      <c r="AT53" s="396" t="s">
        <v>715</v>
      </c>
      <c r="AU53" s="395"/>
      <c r="AV53" s="287" t="s">
        <v>225</v>
      </c>
      <c r="AW53" s="396" t="s">
        <v>715</v>
      </c>
      <c r="AX53" s="395"/>
      <c r="AY53" s="287" t="s">
        <v>225</v>
      </c>
      <c r="AZ53" s="335" t="s">
        <v>715</v>
      </c>
      <c r="BA53" s="395"/>
      <c r="BB53" s="287" t="s">
        <v>225</v>
      </c>
      <c r="BC53" s="287" t="s">
        <v>714</v>
      </c>
      <c r="BD53" s="395"/>
      <c r="BE53" s="407" t="s">
        <v>225</v>
      </c>
      <c r="BF53" s="407" t="s">
        <v>714</v>
      </c>
      <c r="BG53" s="407" t="s">
        <v>225</v>
      </c>
      <c r="BH53" s="407" t="s">
        <v>714</v>
      </c>
      <c r="BI53" s="407" t="s">
        <v>225</v>
      </c>
      <c r="BJ53" s="407" t="s">
        <v>714</v>
      </c>
      <c r="BK53" s="392" t="s">
        <v>553</v>
      </c>
    </row>
    <row r="54" spans="1:63" s="259" customFormat="1" ht="55.15" customHeight="1" x14ac:dyDescent="0.2">
      <c r="A54" s="430" t="s">
        <v>697</v>
      </c>
      <c r="B54" s="412"/>
      <c r="C54" s="408" t="s">
        <v>696</v>
      </c>
      <c r="D54" s="412"/>
      <c r="E54" s="411" t="s">
        <v>796</v>
      </c>
      <c r="F54" s="422"/>
      <c r="G54" s="411"/>
      <c r="H54" s="422"/>
      <c r="I54" s="419">
        <v>100</v>
      </c>
      <c r="J54" s="397"/>
      <c r="K54" s="408" t="s">
        <v>764</v>
      </c>
      <c r="L54" s="397"/>
      <c r="M54" s="408" t="s">
        <v>785</v>
      </c>
      <c r="N54" s="397"/>
      <c r="O54" s="407" t="s">
        <v>575</v>
      </c>
      <c r="P54" s="406" t="s">
        <v>795</v>
      </c>
      <c r="Q54" s="404"/>
      <c r="R54" s="404"/>
      <c r="S54" s="335" t="s">
        <v>714</v>
      </c>
      <c r="T54" s="404"/>
      <c r="U54" s="407"/>
      <c r="V54" s="404"/>
      <c r="W54" s="335" t="s">
        <v>715</v>
      </c>
      <c r="X54" s="404"/>
      <c r="Y54" s="407" t="s">
        <v>225</v>
      </c>
      <c r="Z54" s="404"/>
      <c r="AA54" s="335" t="s">
        <v>715</v>
      </c>
      <c r="AB54" s="404"/>
      <c r="AC54" s="407" t="s">
        <v>225</v>
      </c>
      <c r="AD54" s="404"/>
      <c r="AE54" s="335" t="s">
        <v>715</v>
      </c>
      <c r="AF54" s="407" t="s">
        <v>225</v>
      </c>
      <c r="AG54" s="404"/>
      <c r="AH54" s="335" t="s">
        <v>715</v>
      </c>
      <c r="AI54" s="403"/>
      <c r="AJ54" s="402"/>
      <c r="AK54" s="402"/>
      <c r="AL54" s="402"/>
      <c r="AM54" s="401"/>
      <c r="AO54" s="287"/>
      <c r="AP54" s="397"/>
      <c r="AQ54" s="335" t="s">
        <v>715</v>
      </c>
      <c r="AR54" s="408"/>
      <c r="AS54" s="397"/>
      <c r="AT54" s="396" t="s">
        <v>715</v>
      </c>
      <c r="AU54" s="395"/>
      <c r="AV54" s="287" t="s">
        <v>225</v>
      </c>
      <c r="AW54" s="396" t="s">
        <v>715</v>
      </c>
      <c r="AX54" s="395"/>
      <c r="AY54" s="287" t="s">
        <v>225</v>
      </c>
      <c r="AZ54" s="335" t="s">
        <v>715</v>
      </c>
      <c r="BA54" s="395"/>
      <c r="BB54" s="287" t="s">
        <v>225</v>
      </c>
      <c r="BC54" s="287" t="s">
        <v>714</v>
      </c>
      <c r="BD54" s="395"/>
      <c r="BE54" s="407" t="s">
        <v>225</v>
      </c>
      <c r="BF54" s="407" t="s">
        <v>714</v>
      </c>
      <c r="BG54" s="407" t="s">
        <v>225</v>
      </c>
      <c r="BH54" s="407" t="s">
        <v>714</v>
      </c>
      <c r="BI54" s="407" t="s">
        <v>225</v>
      </c>
      <c r="BJ54" s="407" t="s">
        <v>714</v>
      </c>
      <c r="BK54" s="392" t="s">
        <v>553</v>
      </c>
    </row>
    <row r="55" spans="1:63" s="259" customFormat="1" ht="55.15" customHeight="1" x14ac:dyDescent="0.2">
      <c r="A55" s="430" t="s">
        <v>697</v>
      </c>
      <c r="B55" s="412"/>
      <c r="C55" s="408" t="s">
        <v>696</v>
      </c>
      <c r="D55" s="412"/>
      <c r="E55" s="411" t="s">
        <v>794</v>
      </c>
      <c r="F55" s="422"/>
      <c r="G55" s="411"/>
      <c r="H55" s="422"/>
      <c r="I55" s="419">
        <v>100</v>
      </c>
      <c r="J55" s="397"/>
      <c r="K55" s="408" t="s">
        <v>764</v>
      </c>
      <c r="L55" s="397"/>
      <c r="M55" s="408" t="s">
        <v>785</v>
      </c>
      <c r="N55" s="397"/>
      <c r="O55" s="407" t="s">
        <v>793</v>
      </c>
      <c r="P55" s="406" t="s">
        <v>792</v>
      </c>
      <c r="Q55" s="404"/>
      <c r="R55" s="404"/>
      <c r="S55" s="335" t="s">
        <v>714</v>
      </c>
      <c r="T55" s="404"/>
      <c r="U55" s="407"/>
      <c r="V55" s="404"/>
      <c r="W55" s="335" t="s">
        <v>715</v>
      </c>
      <c r="X55" s="404"/>
      <c r="Y55" s="407" t="s">
        <v>225</v>
      </c>
      <c r="Z55" s="404"/>
      <c r="AA55" s="335" t="s">
        <v>715</v>
      </c>
      <c r="AB55" s="404"/>
      <c r="AC55" s="407" t="s">
        <v>225</v>
      </c>
      <c r="AD55" s="404"/>
      <c r="AE55" s="335" t="s">
        <v>715</v>
      </c>
      <c r="AF55" s="407" t="s">
        <v>225</v>
      </c>
      <c r="AG55" s="404"/>
      <c r="AH55" s="335" t="s">
        <v>715</v>
      </c>
      <c r="AI55" s="403"/>
      <c r="AJ55" s="402"/>
      <c r="AK55" s="402"/>
      <c r="AL55" s="402"/>
      <c r="AM55" s="401"/>
      <c r="AO55" s="287"/>
      <c r="AP55" s="397"/>
      <c r="AQ55" s="335" t="s">
        <v>715</v>
      </c>
      <c r="AR55" s="408"/>
      <c r="AS55" s="397"/>
      <c r="AT55" s="396" t="s">
        <v>715</v>
      </c>
      <c r="AU55" s="395"/>
      <c r="AV55" s="287">
        <v>166</v>
      </c>
      <c r="AW55" s="396">
        <v>16600</v>
      </c>
      <c r="AX55" s="395"/>
      <c r="AY55" s="287">
        <v>34</v>
      </c>
      <c r="AZ55" s="335">
        <v>10200</v>
      </c>
      <c r="BA55" s="395"/>
      <c r="BB55" s="287" t="s">
        <v>575</v>
      </c>
      <c r="BC55" s="396" t="s">
        <v>575</v>
      </c>
      <c r="BD55" s="395"/>
      <c r="BE55" s="407">
        <v>142</v>
      </c>
      <c r="BF55" s="335">
        <v>14200</v>
      </c>
      <c r="BG55" s="394">
        <v>190</v>
      </c>
      <c r="BH55" s="393">
        <v>19000</v>
      </c>
      <c r="BI55" s="394">
        <v>203</v>
      </c>
      <c r="BJ55" s="393">
        <v>20300</v>
      </c>
      <c r="BK55" s="392" t="s">
        <v>553</v>
      </c>
    </row>
    <row r="56" spans="1:63" s="259" customFormat="1" ht="55.15" customHeight="1" x14ac:dyDescent="0.2">
      <c r="A56" s="413" t="s">
        <v>697</v>
      </c>
      <c r="B56" s="412"/>
      <c r="C56" s="408" t="s">
        <v>696</v>
      </c>
      <c r="D56" s="412"/>
      <c r="E56" s="411" t="s">
        <v>791</v>
      </c>
      <c r="F56" s="410"/>
      <c r="G56" s="411"/>
      <c r="H56" s="410"/>
      <c r="I56" s="419">
        <v>300</v>
      </c>
      <c r="J56" s="397"/>
      <c r="K56" s="408" t="s">
        <v>790</v>
      </c>
      <c r="L56" s="397"/>
      <c r="M56" s="408" t="s">
        <v>785</v>
      </c>
      <c r="N56" s="397"/>
      <c r="O56" s="407" t="s">
        <v>575</v>
      </c>
      <c r="P56" s="406" t="s">
        <v>787</v>
      </c>
      <c r="Q56" s="404"/>
      <c r="R56" s="404"/>
      <c r="S56" s="399" t="s">
        <v>714</v>
      </c>
      <c r="T56" s="404"/>
      <c r="U56" s="407"/>
      <c r="V56" s="404"/>
      <c r="W56" s="335" t="s">
        <v>715</v>
      </c>
      <c r="X56" s="404"/>
      <c r="Y56" s="407" t="s">
        <v>225</v>
      </c>
      <c r="Z56" s="404"/>
      <c r="AA56" s="335" t="s">
        <v>715</v>
      </c>
      <c r="AB56" s="404"/>
      <c r="AC56" s="407" t="s">
        <v>225</v>
      </c>
      <c r="AD56" s="404"/>
      <c r="AE56" s="335" t="s">
        <v>715</v>
      </c>
      <c r="AF56" s="407" t="s">
        <v>225</v>
      </c>
      <c r="AG56" s="404"/>
      <c r="AH56" s="335" t="s">
        <v>715</v>
      </c>
      <c r="AI56" s="403"/>
      <c r="AJ56" s="402"/>
      <c r="AK56" s="402"/>
      <c r="AL56" s="402"/>
      <c r="AM56" s="401"/>
      <c r="AO56" s="287"/>
      <c r="AP56" s="397"/>
      <c r="AQ56" s="335" t="s">
        <v>715</v>
      </c>
      <c r="AR56" s="408"/>
      <c r="AS56" s="397"/>
      <c r="AT56" s="396" t="s">
        <v>715</v>
      </c>
      <c r="AU56" s="395"/>
      <c r="AV56" s="287">
        <v>185</v>
      </c>
      <c r="AW56" s="396">
        <v>18500</v>
      </c>
      <c r="AX56" s="395"/>
      <c r="AY56" s="287">
        <v>30</v>
      </c>
      <c r="AZ56" s="335">
        <v>9100</v>
      </c>
      <c r="BA56" s="395"/>
      <c r="BB56" s="287">
        <v>12</v>
      </c>
      <c r="BC56" s="396">
        <v>3600</v>
      </c>
      <c r="BD56" s="395"/>
      <c r="BE56" s="407">
        <v>35</v>
      </c>
      <c r="BF56" s="335">
        <v>10500</v>
      </c>
      <c r="BG56" s="394">
        <v>44</v>
      </c>
      <c r="BH56" s="393">
        <v>13200</v>
      </c>
      <c r="BI56" s="394">
        <v>20</v>
      </c>
      <c r="BJ56" s="393">
        <v>6000</v>
      </c>
      <c r="BK56" s="392" t="s">
        <v>553</v>
      </c>
    </row>
    <row r="57" spans="1:63" s="259" customFormat="1" ht="55.15" customHeight="1" x14ac:dyDescent="0.2">
      <c r="A57" s="413" t="s">
        <v>697</v>
      </c>
      <c r="B57" s="412"/>
      <c r="C57" s="408" t="s">
        <v>696</v>
      </c>
      <c r="D57" s="412"/>
      <c r="E57" s="411" t="s">
        <v>789</v>
      </c>
      <c r="F57" s="410"/>
      <c r="G57" s="411"/>
      <c r="H57" s="410"/>
      <c r="I57" s="419">
        <v>50</v>
      </c>
      <c r="J57" s="397"/>
      <c r="K57" s="408" t="s">
        <v>764</v>
      </c>
      <c r="L57" s="397"/>
      <c r="M57" s="408" t="s">
        <v>785</v>
      </c>
      <c r="N57" s="397"/>
      <c r="O57" s="407" t="s">
        <v>575</v>
      </c>
      <c r="P57" s="406" t="s">
        <v>787</v>
      </c>
      <c r="Q57" s="404"/>
      <c r="R57" s="404"/>
      <c r="S57" s="399" t="s">
        <v>714</v>
      </c>
      <c r="T57" s="404"/>
      <c r="U57" s="407"/>
      <c r="V57" s="404"/>
      <c r="W57" s="335" t="s">
        <v>715</v>
      </c>
      <c r="X57" s="404"/>
      <c r="Y57" s="407" t="s">
        <v>225</v>
      </c>
      <c r="Z57" s="404"/>
      <c r="AA57" s="335" t="s">
        <v>715</v>
      </c>
      <c r="AB57" s="404"/>
      <c r="AC57" s="407" t="s">
        <v>225</v>
      </c>
      <c r="AD57" s="404"/>
      <c r="AE57" s="335" t="s">
        <v>715</v>
      </c>
      <c r="AF57" s="407" t="s">
        <v>225</v>
      </c>
      <c r="AG57" s="404"/>
      <c r="AH57" s="335" t="s">
        <v>715</v>
      </c>
      <c r="AI57" s="403"/>
      <c r="AJ57" s="402"/>
      <c r="AK57" s="402"/>
      <c r="AL57" s="402"/>
      <c r="AM57" s="401"/>
      <c r="AO57" s="287"/>
      <c r="AP57" s="397"/>
      <c r="AQ57" s="335" t="s">
        <v>715</v>
      </c>
      <c r="AR57" s="408"/>
      <c r="AS57" s="397"/>
      <c r="AT57" s="396" t="s">
        <v>715</v>
      </c>
      <c r="AU57" s="395"/>
      <c r="AV57" s="287" t="s">
        <v>225</v>
      </c>
      <c r="AW57" s="396" t="s">
        <v>715</v>
      </c>
      <c r="AX57" s="395"/>
      <c r="AY57" s="287" t="s">
        <v>225</v>
      </c>
      <c r="AZ57" s="335" t="s">
        <v>715</v>
      </c>
      <c r="BA57" s="395"/>
      <c r="BB57" s="287" t="s">
        <v>225</v>
      </c>
      <c r="BC57" s="287" t="s">
        <v>715</v>
      </c>
      <c r="BD57" s="395"/>
      <c r="BE57" s="407" t="s">
        <v>225</v>
      </c>
      <c r="BF57" s="407" t="s">
        <v>714</v>
      </c>
      <c r="BG57" s="407" t="s">
        <v>225</v>
      </c>
      <c r="BH57" s="407" t="s">
        <v>714</v>
      </c>
      <c r="BI57" s="407" t="s">
        <v>225</v>
      </c>
      <c r="BJ57" s="407" t="s">
        <v>714</v>
      </c>
      <c r="BK57" s="392" t="s">
        <v>553</v>
      </c>
    </row>
    <row r="58" spans="1:63" s="259" customFormat="1" ht="55.15" customHeight="1" x14ac:dyDescent="0.2">
      <c r="A58" s="413" t="s">
        <v>697</v>
      </c>
      <c r="B58" s="412"/>
      <c r="C58" s="408" t="s">
        <v>696</v>
      </c>
      <c r="D58" s="412"/>
      <c r="E58" s="411" t="s">
        <v>788</v>
      </c>
      <c r="F58" s="410"/>
      <c r="G58" s="411"/>
      <c r="H58" s="410"/>
      <c r="I58" s="419">
        <v>100</v>
      </c>
      <c r="J58" s="397"/>
      <c r="K58" s="408" t="s">
        <v>764</v>
      </c>
      <c r="L58" s="397"/>
      <c r="M58" s="408" t="s">
        <v>785</v>
      </c>
      <c r="N58" s="397"/>
      <c r="O58" s="407" t="s">
        <v>575</v>
      </c>
      <c r="P58" s="406" t="s">
        <v>787</v>
      </c>
      <c r="Q58" s="404"/>
      <c r="R58" s="404"/>
      <c r="S58" s="399" t="s">
        <v>714</v>
      </c>
      <c r="T58" s="404"/>
      <c r="U58" s="407"/>
      <c r="V58" s="404"/>
      <c r="W58" s="335" t="s">
        <v>715</v>
      </c>
      <c r="X58" s="404"/>
      <c r="Y58" s="407" t="s">
        <v>225</v>
      </c>
      <c r="Z58" s="404"/>
      <c r="AA58" s="335" t="s">
        <v>715</v>
      </c>
      <c r="AB58" s="404"/>
      <c r="AC58" s="407" t="s">
        <v>225</v>
      </c>
      <c r="AD58" s="404"/>
      <c r="AE58" s="335" t="s">
        <v>715</v>
      </c>
      <c r="AF58" s="407" t="s">
        <v>225</v>
      </c>
      <c r="AG58" s="404"/>
      <c r="AH58" s="335" t="s">
        <v>715</v>
      </c>
      <c r="AI58" s="403"/>
      <c r="AJ58" s="402"/>
      <c r="AK58" s="402"/>
      <c r="AL58" s="402"/>
      <c r="AM58" s="401"/>
      <c r="AO58" s="287"/>
      <c r="AP58" s="397"/>
      <c r="AQ58" s="335" t="s">
        <v>715</v>
      </c>
      <c r="AR58" s="408"/>
      <c r="AS58" s="397"/>
      <c r="AT58" s="396" t="s">
        <v>715</v>
      </c>
      <c r="AU58" s="395"/>
      <c r="AV58" s="287" t="s">
        <v>225</v>
      </c>
      <c r="AW58" s="396" t="s">
        <v>715</v>
      </c>
      <c r="AX58" s="395"/>
      <c r="AY58" s="287" t="s">
        <v>225</v>
      </c>
      <c r="AZ58" s="335" t="s">
        <v>715</v>
      </c>
      <c r="BA58" s="395"/>
      <c r="BB58" s="287" t="s">
        <v>225</v>
      </c>
      <c r="BC58" s="287" t="s">
        <v>715</v>
      </c>
      <c r="BD58" s="395"/>
      <c r="BE58" s="407" t="s">
        <v>225</v>
      </c>
      <c r="BF58" s="407" t="s">
        <v>714</v>
      </c>
      <c r="BG58" s="407" t="s">
        <v>225</v>
      </c>
      <c r="BH58" s="407" t="s">
        <v>714</v>
      </c>
      <c r="BI58" s="407" t="s">
        <v>225</v>
      </c>
      <c r="BJ58" s="407" t="s">
        <v>714</v>
      </c>
      <c r="BK58" s="392" t="s">
        <v>553</v>
      </c>
    </row>
    <row r="59" spans="1:63" s="259" customFormat="1" ht="55.15" customHeight="1" x14ac:dyDescent="0.2">
      <c r="A59" s="413" t="s">
        <v>697</v>
      </c>
      <c r="B59" s="412"/>
      <c r="C59" s="408" t="s">
        <v>696</v>
      </c>
      <c r="D59" s="412"/>
      <c r="E59" s="411" t="s">
        <v>786</v>
      </c>
      <c r="F59" s="410"/>
      <c r="G59" s="411"/>
      <c r="H59" s="410"/>
      <c r="I59" s="419">
        <v>100</v>
      </c>
      <c r="J59" s="397"/>
      <c r="K59" s="408" t="s">
        <v>764</v>
      </c>
      <c r="L59" s="397"/>
      <c r="M59" s="408" t="s">
        <v>785</v>
      </c>
      <c r="N59" s="397"/>
      <c r="O59" s="407" t="s">
        <v>575</v>
      </c>
      <c r="P59" s="406" t="s">
        <v>784</v>
      </c>
      <c r="Q59" s="404"/>
      <c r="R59" s="404"/>
      <c r="S59" s="399" t="s">
        <v>714</v>
      </c>
      <c r="T59" s="404"/>
      <c r="U59" s="407"/>
      <c r="V59" s="404"/>
      <c r="W59" s="335" t="s">
        <v>715</v>
      </c>
      <c r="X59" s="404"/>
      <c r="Y59" s="407" t="s">
        <v>225</v>
      </c>
      <c r="Z59" s="404"/>
      <c r="AA59" s="335" t="s">
        <v>715</v>
      </c>
      <c r="AB59" s="404"/>
      <c r="AC59" s="407" t="s">
        <v>225</v>
      </c>
      <c r="AD59" s="404"/>
      <c r="AE59" s="335" t="s">
        <v>715</v>
      </c>
      <c r="AF59" s="407" t="s">
        <v>225</v>
      </c>
      <c r="AG59" s="404"/>
      <c r="AH59" s="335" t="s">
        <v>715</v>
      </c>
      <c r="AI59" s="403"/>
      <c r="AJ59" s="402"/>
      <c r="AK59" s="402"/>
      <c r="AL59" s="402"/>
      <c r="AM59" s="401"/>
      <c r="AO59" s="287"/>
      <c r="AP59" s="397"/>
      <c r="AQ59" s="335" t="s">
        <v>715</v>
      </c>
      <c r="AR59" s="408"/>
      <c r="AS59" s="397"/>
      <c r="AT59" s="396" t="s">
        <v>715</v>
      </c>
      <c r="AU59" s="395"/>
      <c r="AV59" s="287" t="s">
        <v>225</v>
      </c>
      <c r="AW59" s="396" t="s">
        <v>715</v>
      </c>
      <c r="AX59" s="395"/>
      <c r="AY59" s="287" t="s">
        <v>225</v>
      </c>
      <c r="AZ59" s="335" t="s">
        <v>715</v>
      </c>
      <c r="BA59" s="395"/>
      <c r="BB59" s="287" t="s">
        <v>225</v>
      </c>
      <c r="BC59" s="287" t="s">
        <v>715</v>
      </c>
      <c r="BD59" s="395"/>
      <c r="BE59" s="407" t="s">
        <v>225</v>
      </c>
      <c r="BF59" s="407" t="s">
        <v>714</v>
      </c>
      <c r="BG59" s="407" t="s">
        <v>225</v>
      </c>
      <c r="BH59" s="407" t="s">
        <v>714</v>
      </c>
      <c r="BI59" s="407" t="s">
        <v>225</v>
      </c>
      <c r="BJ59" s="407" t="s">
        <v>714</v>
      </c>
      <c r="BK59" s="392" t="s">
        <v>553</v>
      </c>
    </row>
    <row r="60" spans="1:63" s="259" customFormat="1" ht="55.15" customHeight="1" x14ac:dyDescent="0.2">
      <c r="A60" s="413" t="s">
        <v>697</v>
      </c>
      <c r="B60" s="412"/>
      <c r="C60" s="408" t="s">
        <v>696</v>
      </c>
      <c r="D60" s="412"/>
      <c r="E60" s="411" t="s">
        <v>783</v>
      </c>
      <c r="F60" s="410"/>
      <c r="G60" s="411"/>
      <c r="H60" s="410"/>
      <c r="I60" s="419">
        <v>30</v>
      </c>
      <c r="J60" s="397"/>
      <c r="K60" s="408" t="s">
        <v>764</v>
      </c>
      <c r="L60" s="397"/>
      <c r="M60" s="408" t="s">
        <v>756</v>
      </c>
      <c r="N60" s="397"/>
      <c r="O60" s="407" t="s">
        <v>575</v>
      </c>
      <c r="P60" s="406" t="s">
        <v>778</v>
      </c>
      <c r="Q60" s="404"/>
      <c r="R60" s="404"/>
      <c r="S60" s="399">
        <v>31405</v>
      </c>
      <c r="T60" s="404"/>
      <c r="U60" s="407"/>
      <c r="V60" s="404"/>
      <c r="W60" s="335"/>
      <c r="X60" s="404"/>
      <c r="Y60" s="407" t="s">
        <v>225</v>
      </c>
      <c r="Z60" s="404"/>
      <c r="AA60" s="399">
        <v>45590</v>
      </c>
      <c r="AB60" s="404"/>
      <c r="AC60" s="407" t="s">
        <v>225</v>
      </c>
      <c r="AD60" s="404"/>
      <c r="AE60" s="335">
        <v>39555</v>
      </c>
      <c r="AF60" s="407" t="s">
        <v>225</v>
      </c>
      <c r="AG60" s="404"/>
      <c r="AH60" s="335">
        <v>53925</v>
      </c>
      <c r="AI60" s="403"/>
      <c r="AJ60" s="402"/>
      <c r="AK60" s="402" t="s">
        <v>754</v>
      </c>
      <c r="AL60" s="402"/>
      <c r="AM60" s="401"/>
      <c r="AO60" s="287">
        <v>1945</v>
      </c>
      <c r="AP60" s="397"/>
      <c r="AQ60" s="335">
        <v>47550</v>
      </c>
      <c r="AR60" s="408">
        <v>1814</v>
      </c>
      <c r="AS60" s="397"/>
      <c r="AT60" s="396">
        <v>46485</v>
      </c>
      <c r="AU60" s="395"/>
      <c r="AV60" s="287" t="s">
        <v>225</v>
      </c>
      <c r="AW60" s="396">
        <v>37635</v>
      </c>
      <c r="AX60" s="395"/>
      <c r="AY60" s="287" t="s">
        <v>225</v>
      </c>
      <c r="AZ60" s="335">
        <v>37960</v>
      </c>
      <c r="BA60" s="395"/>
      <c r="BB60" s="287">
        <v>105</v>
      </c>
      <c r="BC60" s="396">
        <v>31230</v>
      </c>
      <c r="BD60" s="395"/>
      <c r="BE60" s="407">
        <v>91</v>
      </c>
      <c r="BF60" s="335">
        <v>28230</v>
      </c>
      <c r="BG60" s="394">
        <v>45</v>
      </c>
      <c r="BH60" s="393">
        <v>31290</v>
      </c>
      <c r="BI60" s="394">
        <v>40</v>
      </c>
      <c r="BJ60" s="393">
        <v>33930</v>
      </c>
      <c r="BK60" s="392" t="s">
        <v>553</v>
      </c>
    </row>
    <row r="61" spans="1:63" s="259" customFormat="1" ht="55.15" customHeight="1" x14ac:dyDescent="0.2">
      <c r="A61" s="413" t="s">
        <v>697</v>
      </c>
      <c r="B61" s="412"/>
      <c r="C61" s="408" t="s">
        <v>696</v>
      </c>
      <c r="D61" s="412"/>
      <c r="E61" s="411" t="s">
        <v>782</v>
      </c>
      <c r="F61" s="410"/>
      <c r="G61" s="411"/>
      <c r="H61" s="410"/>
      <c r="I61" s="419">
        <v>10</v>
      </c>
      <c r="J61" s="397"/>
      <c r="K61" s="408" t="s">
        <v>764</v>
      </c>
      <c r="L61" s="397"/>
      <c r="M61" s="408" t="s">
        <v>756</v>
      </c>
      <c r="N61" s="397"/>
      <c r="O61" s="407" t="s">
        <v>575</v>
      </c>
      <c r="P61" s="406" t="s">
        <v>778</v>
      </c>
      <c r="Q61" s="404"/>
      <c r="R61" s="404"/>
      <c r="S61" s="399" t="s">
        <v>714</v>
      </c>
      <c r="T61" s="404"/>
      <c r="U61" s="407"/>
      <c r="V61" s="404"/>
      <c r="W61" s="335" t="s">
        <v>715</v>
      </c>
      <c r="X61" s="404"/>
      <c r="Y61" s="407" t="s">
        <v>225</v>
      </c>
      <c r="Z61" s="404"/>
      <c r="AA61" s="335" t="s">
        <v>715</v>
      </c>
      <c r="AB61" s="404"/>
      <c r="AC61" s="407" t="s">
        <v>225</v>
      </c>
      <c r="AD61" s="404"/>
      <c r="AE61" s="335" t="s">
        <v>715</v>
      </c>
      <c r="AF61" s="407" t="s">
        <v>225</v>
      </c>
      <c r="AG61" s="404"/>
      <c r="AH61" s="335" t="s">
        <v>715</v>
      </c>
      <c r="AI61" s="403"/>
      <c r="AJ61" s="402"/>
      <c r="AK61" s="402"/>
      <c r="AL61" s="402"/>
      <c r="AM61" s="401"/>
      <c r="AO61" s="287"/>
      <c r="AP61" s="397"/>
      <c r="AQ61" s="335" t="s">
        <v>715</v>
      </c>
      <c r="AR61" s="408"/>
      <c r="AS61" s="397"/>
      <c r="AT61" s="396" t="s">
        <v>715</v>
      </c>
      <c r="AU61" s="395"/>
      <c r="AV61" s="287" t="s">
        <v>225</v>
      </c>
      <c r="AW61" s="396" t="s">
        <v>715</v>
      </c>
      <c r="AX61" s="395"/>
      <c r="AY61" s="287" t="s">
        <v>225</v>
      </c>
      <c r="AZ61" s="335" t="s">
        <v>715</v>
      </c>
      <c r="BA61" s="395"/>
      <c r="BB61" s="287" t="s">
        <v>225</v>
      </c>
      <c r="BC61" s="287" t="s">
        <v>715</v>
      </c>
      <c r="BD61" s="395"/>
      <c r="BE61" s="407" t="s">
        <v>225</v>
      </c>
      <c r="BF61" s="407" t="s">
        <v>714</v>
      </c>
      <c r="BG61" s="407" t="s">
        <v>225</v>
      </c>
      <c r="BH61" s="407" t="s">
        <v>714</v>
      </c>
      <c r="BI61" s="407" t="s">
        <v>225</v>
      </c>
      <c r="BJ61" s="407" t="s">
        <v>714</v>
      </c>
      <c r="BK61" s="392" t="s">
        <v>553</v>
      </c>
    </row>
    <row r="62" spans="1:63" s="259" customFormat="1" ht="55.15" customHeight="1" x14ac:dyDescent="0.2">
      <c r="A62" s="413" t="s">
        <v>697</v>
      </c>
      <c r="B62" s="412"/>
      <c r="C62" s="408" t="s">
        <v>696</v>
      </c>
      <c r="D62" s="412"/>
      <c r="E62" s="411" t="s">
        <v>781</v>
      </c>
      <c r="F62" s="410"/>
      <c r="G62" s="411"/>
      <c r="H62" s="410"/>
      <c r="I62" s="419">
        <v>10</v>
      </c>
      <c r="J62" s="397"/>
      <c r="K62" s="408" t="s">
        <v>764</v>
      </c>
      <c r="L62" s="397"/>
      <c r="M62" s="408" t="s">
        <v>756</v>
      </c>
      <c r="N62" s="397"/>
      <c r="O62" s="407" t="s">
        <v>575</v>
      </c>
      <c r="P62" s="406" t="s">
        <v>778</v>
      </c>
      <c r="Q62" s="404"/>
      <c r="R62" s="404"/>
      <c r="S62" s="399" t="s">
        <v>714</v>
      </c>
      <c r="T62" s="404"/>
      <c r="U62" s="407"/>
      <c r="V62" s="404"/>
      <c r="W62" s="335" t="s">
        <v>715</v>
      </c>
      <c r="X62" s="404"/>
      <c r="Y62" s="407" t="s">
        <v>225</v>
      </c>
      <c r="Z62" s="404"/>
      <c r="AA62" s="335" t="s">
        <v>715</v>
      </c>
      <c r="AB62" s="404"/>
      <c r="AC62" s="407" t="s">
        <v>225</v>
      </c>
      <c r="AD62" s="404"/>
      <c r="AE62" s="335" t="s">
        <v>715</v>
      </c>
      <c r="AF62" s="407" t="s">
        <v>225</v>
      </c>
      <c r="AG62" s="404"/>
      <c r="AH62" s="335" t="s">
        <v>715</v>
      </c>
      <c r="AI62" s="403"/>
      <c r="AJ62" s="402"/>
      <c r="AK62" s="402"/>
      <c r="AL62" s="402"/>
      <c r="AM62" s="401"/>
      <c r="AO62" s="287"/>
      <c r="AP62" s="397"/>
      <c r="AQ62" s="335" t="s">
        <v>715</v>
      </c>
      <c r="AR62" s="408"/>
      <c r="AS62" s="397"/>
      <c r="AT62" s="396" t="s">
        <v>715</v>
      </c>
      <c r="AU62" s="395"/>
      <c r="AV62" s="287" t="s">
        <v>225</v>
      </c>
      <c r="AW62" s="396" t="s">
        <v>715</v>
      </c>
      <c r="AX62" s="395"/>
      <c r="AY62" s="287" t="s">
        <v>225</v>
      </c>
      <c r="AZ62" s="335" t="s">
        <v>715</v>
      </c>
      <c r="BA62" s="395"/>
      <c r="BB62" s="287" t="s">
        <v>225</v>
      </c>
      <c r="BC62" s="287" t="s">
        <v>715</v>
      </c>
      <c r="BD62" s="395"/>
      <c r="BE62" s="407" t="s">
        <v>225</v>
      </c>
      <c r="BF62" s="407" t="s">
        <v>714</v>
      </c>
      <c r="BG62" s="407" t="s">
        <v>225</v>
      </c>
      <c r="BH62" s="407" t="s">
        <v>714</v>
      </c>
      <c r="BI62" s="407" t="s">
        <v>225</v>
      </c>
      <c r="BJ62" s="407" t="s">
        <v>714</v>
      </c>
      <c r="BK62" s="392" t="s">
        <v>553</v>
      </c>
    </row>
    <row r="63" spans="1:63" s="259" customFormat="1" ht="55.15" customHeight="1" x14ac:dyDescent="0.2">
      <c r="A63" s="413" t="s">
        <v>697</v>
      </c>
      <c r="B63" s="412"/>
      <c r="C63" s="408" t="s">
        <v>696</v>
      </c>
      <c r="D63" s="412"/>
      <c r="E63" s="411" t="s">
        <v>780</v>
      </c>
      <c r="F63" s="410"/>
      <c r="G63" s="411"/>
      <c r="H63" s="410"/>
      <c r="I63" s="419">
        <v>15</v>
      </c>
      <c r="J63" s="397"/>
      <c r="K63" s="408" t="s">
        <v>764</v>
      </c>
      <c r="L63" s="397"/>
      <c r="M63" s="408" t="s">
        <v>756</v>
      </c>
      <c r="N63" s="397"/>
      <c r="O63" s="407" t="s">
        <v>575</v>
      </c>
      <c r="P63" s="406" t="s">
        <v>778</v>
      </c>
      <c r="Q63" s="404"/>
      <c r="R63" s="404"/>
      <c r="S63" s="399" t="s">
        <v>714</v>
      </c>
      <c r="T63" s="404"/>
      <c r="U63" s="407"/>
      <c r="V63" s="404"/>
      <c r="W63" s="335" t="s">
        <v>715</v>
      </c>
      <c r="X63" s="404"/>
      <c r="Y63" s="407" t="s">
        <v>225</v>
      </c>
      <c r="Z63" s="404"/>
      <c r="AA63" s="335" t="s">
        <v>715</v>
      </c>
      <c r="AB63" s="404"/>
      <c r="AC63" s="407" t="s">
        <v>225</v>
      </c>
      <c r="AD63" s="404"/>
      <c r="AE63" s="335" t="s">
        <v>715</v>
      </c>
      <c r="AF63" s="407" t="s">
        <v>225</v>
      </c>
      <c r="AG63" s="404"/>
      <c r="AH63" s="335" t="s">
        <v>715</v>
      </c>
      <c r="AI63" s="403"/>
      <c r="AJ63" s="402"/>
      <c r="AK63" s="402"/>
      <c r="AL63" s="402"/>
      <c r="AM63" s="401"/>
      <c r="AO63" s="287"/>
      <c r="AP63" s="397"/>
      <c r="AQ63" s="335" t="s">
        <v>715</v>
      </c>
      <c r="AR63" s="408"/>
      <c r="AS63" s="397"/>
      <c r="AT63" s="396" t="s">
        <v>715</v>
      </c>
      <c r="AU63" s="395"/>
      <c r="AV63" s="287" t="s">
        <v>225</v>
      </c>
      <c r="AW63" s="396" t="s">
        <v>715</v>
      </c>
      <c r="AX63" s="395"/>
      <c r="AY63" s="287" t="s">
        <v>225</v>
      </c>
      <c r="AZ63" s="335" t="s">
        <v>715</v>
      </c>
      <c r="BA63" s="395"/>
      <c r="BB63" s="287">
        <v>77</v>
      </c>
      <c r="BC63" s="396">
        <v>7725</v>
      </c>
      <c r="BD63" s="395"/>
      <c r="BE63" s="407">
        <v>63</v>
      </c>
      <c r="BF63" s="335">
        <v>6210</v>
      </c>
      <c r="BG63" s="394">
        <v>45</v>
      </c>
      <c r="BH63" s="393">
        <v>5925</v>
      </c>
      <c r="BI63" s="394">
        <v>40</v>
      </c>
      <c r="BJ63" s="393">
        <v>7755</v>
      </c>
      <c r="BK63" s="392" t="s">
        <v>553</v>
      </c>
    </row>
    <row r="64" spans="1:63" s="259" customFormat="1" ht="55.15" customHeight="1" x14ac:dyDescent="0.2">
      <c r="A64" s="413" t="s">
        <v>697</v>
      </c>
      <c r="B64" s="412"/>
      <c r="C64" s="408" t="s">
        <v>696</v>
      </c>
      <c r="D64" s="412"/>
      <c r="E64" s="411" t="s">
        <v>779</v>
      </c>
      <c r="F64" s="410"/>
      <c r="G64" s="411"/>
      <c r="H64" s="410"/>
      <c r="I64" s="429">
        <v>7.5</v>
      </c>
      <c r="J64" s="397"/>
      <c r="K64" s="408" t="s">
        <v>764</v>
      </c>
      <c r="L64" s="397"/>
      <c r="M64" s="408" t="s">
        <v>756</v>
      </c>
      <c r="N64" s="397"/>
      <c r="O64" s="407" t="s">
        <v>575</v>
      </c>
      <c r="P64" s="406" t="s">
        <v>778</v>
      </c>
      <c r="Q64" s="404"/>
      <c r="R64" s="404"/>
      <c r="S64" s="399" t="s">
        <v>714</v>
      </c>
      <c r="T64" s="404"/>
      <c r="U64" s="407"/>
      <c r="V64" s="404"/>
      <c r="W64" s="335" t="s">
        <v>715</v>
      </c>
      <c r="X64" s="404"/>
      <c r="Y64" s="407" t="s">
        <v>225</v>
      </c>
      <c r="Z64" s="404"/>
      <c r="AA64" s="335" t="s">
        <v>715</v>
      </c>
      <c r="AB64" s="404"/>
      <c r="AC64" s="407" t="s">
        <v>225</v>
      </c>
      <c r="AD64" s="404"/>
      <c r="AE64" s="335" t="s">
        <v>715</v>
      </c>
      <c r="AF64" s="407" t="s">
        <v>225</v>
      </c>
      <c r="AG64" s="404"/>
      <c r="AH64" s="335" t="s">
        <v>715</v>
      </c>
      <c r="AI64" s="403"/>
      <c r="AJ64" s="402"/>
      <c r="AK64" s="402"/>
      <c r="AL64" s="402"/>
      <c r="AM64" s="401"/>
      <c r="AO64" s="287"/>
      <c r="AP64" s="397"/>
      <c r="AQ64" s="335" t="s">
        <v>715</v>
      </c>
      <c r="AR64" s="408"/>
      <c r="AS64" s="397"/>
      <c r="AT64" s="396" t="s">
        <v>715</v>
      </c>
      <c r="AU64" s="395"/>
      <c r="AV64" s="287" t="s">
        <v>225</v>
      </c>
      <c r="AW64" s="396" t="s">
        <v>715</v>
      </c>
      <c r="AX64" s="395"/>
      <c r="AY64" s="287" t="s">
        <v>225</v>
      </c>
      <c r="AZ64" s="335" t="s">
        <v>715</v>
      </c>
      <c r="BA64" s="395"/>
      <c r="BB64" s="287" t="s">
        <v>225</v>
      </c>
      <c r="BC64" s="287" t="s">
        <v>715</v>
      </c>
      <c r="BD64" s="395"/>
      <c r="BE64" s="407" t="s">
        <v>225</v>
      </c>
      <c r="BF64" s="407" t="s">
        <v>714</v>
      </c>
      <c r="BG64" s="407" t="s">
        <v>225</v>
      </c>
      <c r="BH64" s="407" t="s">
        <v>714</v>
      </c>
      <c r="BI64" s="407" t="s">
        <v>225</v>
      </c>
      <c r="BJ64" s="407" t="s">
        <v>714</v>
      </c>
      <c r="BK64" s="392" t="s">
        <v>553</v>
      </c>
    </row>
    <row r="65" spans="1:66" s="259" customFormat="1" ht="55.15" customHeight="1" x14ac:dyDescent="0.2">
      <c r="A65" s="413" t="s">
        <v>697</v>
      </c>
      <c r="B65" s="188"/>
      <c r="C65" s="408" t="s">
        <v>696</v>
      </c>
      <c r="D65" s="188"/>
      <c r="E65" s="411" t="s">
        <v>777</v>
      </c>
      <c r="F65" s="410"/>
      <c r="G65" s="428"/>
      <c r="H65" s="410"/>
      <c r="I65" s="408" t="s">
        <v>775</v>
      </c>
      <c r="J65" s="397"/>
      <c r="K65" s="408" t="s">
        <v>764</v>
      </c>
      <c r="L65" s="397"/>
      <c r="M65" s="408" t="s">
        <v>756</v>
      </c>
      <c r="N65" s="397"/>
      <c r="O65" s="407">
        <v>2001</v>
      </c>
      <c r="P65" s="406" t="s">
        <v>774</v>
      </c>
      <c r="Q65" s="404"/>
      <c r="R65" s="404"/>
      <c r="S65" s="399">
        <v>71478</v>
      </c>
      <c r="T65" s="404"/>
      <c r="U65" s="407"/>
      <c r="V65" s="404"/>
      <c r="W65" s="335">
        <v>77657</v>
      </c>
      <c r="X65" s="404"/>
      <c r="Y65" s="407" t="s">
        <v>225</v>
      </c>
      <c r="Z65" s="404"/>
      <c r="AA65" s="399">
        <v>66695</v>
      </c>
      <c r="AB65" s="404"/>
      <c r="AC65" s="407" t="s">
        <v>225</v>
      </c>
      <c r="AD65" s="404"/>
      <c r="AE65" s="335">
        <v>76547</v>
      </c>
      <c r="AF65" s="407" t="s">
        <v>225</v>
      </c>
      <c r="AG65" s="404"/>
      <c r="AH65" s="335">
        <v>56955</v>
      </c>
      <c r="AI65" s="364"/>
      <c r="AJ65" s="364"/>
      <c r="AK65" s="402" t="s">
        <v>754</v>
      </c>
      <c r="AL65" s="364"/>
      <c r="AM65" s="364"/>
      <c r="AN65" s="188"/>
      <c r="AO65" s="287" t="s">
        <v>225</v>
      </c>
      <c r="AP65" s="397"/>
      <c r="AQ65" s="335">
        <v>53795</v>
      </c>
      <c r="AR65" s="408" t="s">
        <v>225</v>
      </c>
      <c r="AS65" s="397"/>
      <c r="AT65" s="396">
        <v>71419</v>
      </c>
      <c r="AU65" s="395"/>
      <c r="AV65" s="287" t="s">
        <v>225</v>
      </c>
      <c r="AW65" s="396">
        <v>56059</v>
      </c>
      <c r="AX65" s="395"/>
      <c r="AY65" s="287" t="s">
        <v>225</v>
      </c>
      <c r="AZ65" s="335">
        <v>43812.5</v>
      </c>
      <c r="BA65" s="395"/>
      <c r="BB65" s="287" t="s">
        <v>225</v>
      </c>
      <c r="BC65" s="396">
        <v>41579.5</v>
      </c>
      <c r="BD65" s="395"/>
      <c r="BE65" s="407" t="s">
        <v>225</v>
      </c>
      <c r="BF65" s="335">
        <v>34670</v>
      </c>
      <c r="BG65" s="394">
        <v>359</v>
      </c>
      <c r="BH65" s="393">
        <v>91479.5</v>
      </c>
      <c r="BI65" s="394">
        <v>722</v>
      </c>
      <c r="BJ65" s="393">
        <v>147510</v>
      </c>
      <c r="BK65" s="392" t="s">
        <v>553</v>
      </c>
      <c r="BL65" s="188"/>
      <c r="BM65" s="188"/>
      <c r="BN65" s="188"/>
    </row>
    <row r="66" spans="1:66" s="259" customFormat="1" ht="55.15" customHeight="1" x14ac:dyDescent="0.2">
      <c r="A66" s="413" t="s">
        <v>697</v>
      </c>
      <c r="B66" s="188"/>
      <c r="C66" s="408" t="s">
        <v>696</v>
      </c>
      <c r="D66" s="188"/>
      <c r="E66" s="411" t="s">
        <v>776</v>
      </c>
      <c r="F66" s="410"/>
      <c r="G66" s="411"/>
      <c r="H66" s="410"/>
      <c r="I66" s="408" t="s">
        <v>775</v>
      </c>
      <c r="J66" s="397"/>
      <c r="K66" s="408" t="s">
        <v>764</v>
      </c>
      <c r="L66" s="397"/>
      <c r="M66" s="408" t="s">
        <v>756</v>
      </c>
      <c r="N66" s="397"/>
      <c r="O66" s="407">
        <v>2001</v>
      </c>
      <c r="P66" s="406" t="s">
        <v>774</v>
      </c>
      <c r="Q66" s="404"/>
      <c r="R66" s="404"/>
      <c r="S66" s="399" t="s">
        <v>714</v>
      </c>
      <c r="T66" s="404"/>
      <c r="U66" s="407"/>
      <c r="V66" s="404"/>
      <c r="W66" s="335" t="s">
        <v>715</v>
      </c>
      <c r="X66" s="404"/>
      <c r="Y66" s="407" t="s">
        <v>225</v>
      </c>
      <c r="Z66" s="404"/>
      <c r="AA66" s="335" t="s">
        <v>715</v>
      </c>
      <c r="AB66" s="404"/>
      <c r="AC66" s="407" t="s">
        <v>225</v>
      </c>
      <c r="AD66" s="404"/>
      <c r="AE66" s="335" t="s">
        <v>715</v>
      </c>
      <c r="AF66" s="407" t="s">
        <v>225</v>
      </c>
      <c r="AG66" s="404"/>
      <c r="AH66" s="335" t="s">
        <v>715</v>
      </c>
      <c r="AI66" s="364"/>
      <c r="AJ66" s="364"/>
      <c r="AK66" s="402" t="s">
        <v>754</v>
      </c>
      <c r="AL66" s="364"/>
      <c r="AM66" s="364"/>
      <c r="AN66" s="188"/>
      <c r="AO66" s="287" t="s">
        <v>225</v>
      </c>
      <c r="AP66" s="397"/>
      <c r="AQ66" s="335" t="s">
        <v>715</v>
      </c>
      <c r="AR66" s="408" t="s">
        <v>225</v>
      </c>
      <c r="AS66" s="397"/>
      <c r="AT66" s="396" t="s">
        <v>714</v>
      </c>
      <c r="AU66" s="395"/>
      <c r="AV66" s="287" t="s">
        <v>225</v>
      </c>
      <c r="AW66" s="396" t="s">
        <v>715</v>
      </c>
      <c r="AX66" s="395"/>
      <c r="AY66" s="287" t="s">
        <v>225</v>
      </c>
      <c r="AZ66" s="335" t="s">
        <v>715</v>
      </c>
      <c r="BA66" s="395"/>
      <c r="BB66" s="287" t="s">
        <v>225</v>
      </c>
      <c r="BC66" s="396">
        <v>41579.5</v>
      </c>
      <c r="BD66" s="395"/>
      <c r="BE66" s="407" t="s">
        <v>225</v>
      </c>
      <c r="BF66" s="335">
        <v>34670</v>
      </c>
      <c r="BG66" s="394" t="s">
        <v>715</v>
      </c>
      <c r="BH66" s="393" t="s">
        <v>715</v>
      </c>
      <c r="BI66" s="394" t="s">
        <v>715</v>
      </c>
      <c r="BJ66" s="393" t="s">
        <v>715</v>
      </c>
      <c r="BK66" s="392" t="s">
        <v>553</v>
      </c>
      <c r="BL66" s="188"/>
      <c r="BM66" s="188"/>
      <c r="BN66" s="188"/>
    </row>
    <row r="67" spans="1:66" s="259" customFormat="1" ht="55.15" customHeight="1" x14ac:dyDescent="0.2">
      <c r="A67" s="413" t="s">
        <v>697</v>
      </c>
      <c r="B67" s="188"/>
      <c r="C67" s="408" t="s">
        <v>696</v>
      </c>
      <c r="D67" s="188"/>
      <c r="E67" s="411" t="s">
        <v>773</v>
      </c>
      <c r="F67" s="410"/>
      <c r="G67" s="428"/>
      <c r="H67" s="410"/>
      <c r="I67" s="408" t="s">
        <v>771</v>
      </c>
      <c r="J67" s="397"/>
      <c r="K67" s="408" t="s">
        <v>764</v>
      </c>
      <c r="L67" s="397"/>
      <c r="M67" s="408" t="s">
        <v>756</v>
      </c>
      <c r="N67" s="397"/>
      <c r="O67" s="407">
        <v>2001</v>
      </c>
      <c r="P67" s="406" t="s">
        <v>770</v>
      </c>
      <c r="Q67" s="404"/>
      <c r="R67" s="404"/>
      <c r="S67" s="399" t="s">
        <v>714</v>
      </c>
      <c r="T67" s="404"/>
      <c r="U67" s="407"/>
      <c r="V67" s="404"/>
      <c r="W67" s="335" t="s">
        <v>715</v>
      </c>
      <c r="X67" s="404"/>
      <c r="Y67" s="407" t="s">
        <v>225</v>
      </c>
      <c r="Z67" s="404"/>
      <c r="AA67" s="335" t="s">
        <v>715</v>
      </c>
      <c r="AB67" s="404"/>
      <c r="AC67" s="407" t="s">
        <v>225</v>
      </c>
      <c r="AD67" s="404"/>
      <c r="AE67" s="335" t="s">
        <v>715</v>
      </c>
      <c r="AF67" s="407" t="s">
        <v>225</v>
      </c>
      <c r="AG67" s="404"/>
      <c r="AH67" s="335" t="s">
        <v>715</v>
      </c>
      <c r="AI67" s="364"/>
      <c r="AJ67" s="364"/>
      <c r="AK67" s="402" t="s">
        <v>754</v>
      </c>
      <c r="AL67" s="364"/>
      <c r="AM67" s="364"/>
      <c r="AN67" s="188"/>
      <c r="AO67" s="287" t="s">
        <v>225</v>
      </c>
      <c r="AP67" s="397"/>
      <c r="AQ67" s="335" t="s">
        <v>715</v>
      </c>
      <c r="AR67" s="408" t="s">
        <v>225</v>
      </c>
      <c r="AS67" s="397"/>
      <c r="AT67" s="396" t="s">
        <v>714</v>
      </c>
      <c r="AU67" s="395"/>
      <c r="AV67" s="287" t="s">
        <v>225</v>
      </c>
      <c r="AW67" s="396" t="s">
        <v>715</v>
      </c>
      <c r="AX67" s="395"/>
      <c r="AY67" s="287" t="s">
        <v>225</v>
      </c>
      <c r="AZ67" s="335" t="s">
        <v>715</v>
      </c>
      <c r="BA67" s="395"/>
      <c r="BB67" s="287" t="s">
        <v>225</v>
      </c>
      <c r="BC67" s="396" t="s">
        <v>715</v>
      </c>
      <c r="BD67" s="395"/>
      <c r="BE67" s="407" t="s">
        <v>225</v>
      </c>
      <c r="BF67" s="335" t="s">
        <v>715</v>
      </c>
      <c r="BG67" s="394" t="s">
        <v>715</v>
      </c>
      <c r="BH67" s="393" t="s">
        <v>715</v>
      </c>
      <c r="BI67" s="394" t="s">
        <v>715</v>
      </c>
      <c r="BJ67" s="393" t="s">
        <v>715</v>
      </c>
      <c r="BK67" s="392" t="s">
        <v>553</v>
      </c>
      <c r="BL67" s="188"/>
      <c r="BM67" s="188"/>
      <c r="BN67" s="188"/>
    </row>
    <row r="68" spans="1:66" s="259" customFormat="1" ht="55.15" customHeight="1" x14ac:dyDescent="0.2">
      <c r="A68" s="413" t="s">
        <v>697</v>
      </c>
      <c r="B68" s="188"/>
      <c r="C68" s="408" t="s">
        <v>696</v>
      </c>
      <c r="D68" s="188"/>
      <c r="E68" s="411" t="s">
        <v>772</v>
      </c>
      <c r="F68" s="410"/>
      <c r="G68" s="411"/>
      <c r="H68" s="410"/>
      <c r="I68" s="408" t="s">
        <v>771</v>
      </c>
      <c r="J68" s="397"/>
      <c r="K68" s="408" t="s">
        <v>764</v>
      </c>
      <c r="L68" s="397"/>
      <c r="M68" s="408" t="s">
        <v>756</v>
      </c>
      <c r="N68" s="397"/>
      <c r="O68" s="407">
        <v>2001</v>
      </c>
      <c r="P68" s="406" t="s">
        <v>770</v>
      </c>
      <c r="Q68" s="404"/>
      <c r="R68" s="404"/>
      <c r="S68" s="399">
        <v>54423</v>
      </c>
      <c r="T68" s="404"/>
      <c r="U68" s="407"/>
      <c r="V68" s="404"/>
      <c r="W68" s="335">
        <v>60818</v>
      </c>
      <c r="X68" s="404"/>
      <c r="Y68" s="407" t="s">
        <v>225</v>
      </c>
      <c r="Z68" s="404"/>
      <c r="AA68" s="399">
        <v>64655</v>
      </c>
      <c r="AB68" s="404"/>
      <c r="AC68" s="407" t="s">
        <v>225</v>
      </c>
      <c r="AD68" s="404"/>
      <c r="AE68" s="335">
        <v>73020</v>
      </c>
      <c r="AF68" s="407" t="s">
        <v>225</v>
      </c>
      <c r="AG68" s="404"/>
      <c r="AH68" s="335">
        <v>66540</v>
      </c>
      <c r="AI68" s="364"/>
      <c r="AJ68" s="364"/>
      <c r="AK68" s="402" t="s">
        <v>754</v>
      </c>
      <c r="AL68" s="364"/>
      <c r="AM68" s="364"/>
      <c r="AN68" s="188"/>
      <c r="AO68" s="287" t="s">
        <v>225</v>
      </c>
      <c r="AP68" s="397"/>
      <c r="AQ68" s="335">
        <v>65290</v>
      </c>
      <c r="AR68" s="408" t="s">
        <v>225</v>
      </c>
      <c r="AS68" s="397"/>
      <c r="AT68" s="396">
        <v>64985</v>
      </c>
      <c r="AU68" s="395"/>
      <c r="AV68" s="287" t="s">
        <v>225</v>
      </c>
      <c r="AW68" s="396">
        <v>52900</v>
      </c>
      <c r="AX68" s="395"/>
      <c r="AY68" s="287" t="s">
        <v>225</v>
      </c>
      <c r="AZ68" s="335">
        <v>33130</v>
      </c>
      <c r="BA68" s="395"/>
      <c r="BB68" s="287" t="s">
        <v>225</v>
      </c>
      <c r="BC68" s="396" t="s">
        <v>715</v>
      </c>
      <c r="BD68" s="395"/>
      <c r="BE68" s="407" t="s">
        <v>225</v>
      </c>
      <c r="BF68" s="335" t="s">
        <v>715</v>
      </c>
      <c r="BG68" s="394" t="s">
        <v>715</v>
      </c>
      <c r="BH68" s="393" t="s">
        <v>715</v>
      </c>
      <c r="BI68" s="394" t="s">
        <v>715</v>
      </c>
      <c r="BJ68" s="393" t="s">
        <v>715</v>
      </c>
      <c r="BK68" s="392" t="s">
        <v>553</v>
      </c>
      <c r="BL68" s="188"/>
      <c r="BM68" s="188"/>
      <c r="BN68" s="188"/>
    </row>
    <row r="69" spans="1:66" s="259" customFormat="1" ht="55.15" customHeight="1" x14ac:dyDescent="0.2">
      <c r="A69" s="413" t="s">
        <v>697</v>
      </c>
      <c r="B69" s="188"/>
      <c r="C69" s="408" t="s">
        <v>696</v>
      </c>
      <c r="D69" s="188"/>
      <c r="E69" s="411" t="s">
        <v>769</v>
      </c>
      <c r="F69" s="410"/>
      <c r="G69" s="428"/>
      <c r="H69" s="410"/>
      <c r="I69" s="408" t="s">
        <v>768</v>
      </c>
      <c r="J69" s="397"/>
      <c r="K69" s="408" t="s">
        <v>764</v>
      </c>
      <c r="L69" s="397"/>
      <c r="M69" s="408" t="s">
        <v>756</v>
      </c>
      <c r="N69" s="397"/>
      <c r="O69" s="407">
        <v>2001</v>
      </c>
      <c r="P69" s="406" t="s">
        <v>767</v>
      </c>
      <c r="Q69" s="404"/>
      <c r="R69" s="404"/>
      <c r="S69" s="399" t="s">
        <v>714</v>
      </c>
      <c r="T69" s="404"/>
      <c r="U69" s="407"/>
      <c r="V69" s="404"/>
      <c r="W69" s="335" t="s">
        <v>715</v>
      </c>
      <c r="X69" s="404"/>
      <c r="Y69" s="407" t="s">
        <v>225</v>
      </c>
      <c r="Z69" s="404"/>
      <c r="AA69" s="335" t="s">
        <v>715</v>
      </c>
      <c r="AB69" s="404"/>
      <c r="AC69" s="407" t="s">
        <v>225</v>
      </c>
      <c r="AD69" s="404"/>
      <c r="AE69" s="335" t="s">
        <v>715</v>
      </c>
      <c r="AF69" s="407" t="s">
        <v>225</v>
      </c>
      <c r="AG69" s="404"/>
      <c r="AH69" s="335" t="s">
        <v>715</v>
      </c>
      <c r="AI69" s="364"/>
      <c r="AJ69" s="364"/>
      <c r="AK69" s="402" t="s">
        <v>754</v>
      </c>
      <c r="AL69" s="364"/>
      <c r="AM69" s="364"/>
      <c r="AN69" s="188"/>
      <c r="AO69" s="287" t="s">
        <v>225</v>
      </c>
      <c r="AP69" s="397"/>
      <c r="AQ69" s="335" t="s">
        <v>714</v>
      </c>
      <c r="AR69" s="408" t="s">
        <v>225</v>
      </c>
      <c r="AS69" s="397"/>
      <c r="AT69" s="396" t="s">
        <v>714</v>
      </c>
      <c r="AU69" s="395"/>
      <c r="AV69" s="287" t="s">
        <v>225</v>
      </c>
      <c r="AW69" s="396" t="s">
        <v>715</v>
      </c>
      <c r="AX69" s="395"/>
      <c r="AY69" s="287" t="s">
        <v>225</v>
      </c>
      <c r="AZ69" s="335" t="s">
        <v>715</v>
      </c>
      <c r="BA69" s="395"/>
      <c r="BB69" s="287" t="s">
        <v>225</v>
      </c>
      <c r="BC69" s="396">
        <v>69040</v>
      </c>
      <c r="BD69" s="395"/>
      <c r="BE69" s="407" t="s">
        <v>225</v>
      </c>
      <c r="BF69" s="335">
        <v>22660</v>
      </c>
      <c r="BG69" s="394" t="s">
        <v>715</v>
      </c>
      <c r="BH69" s="393" t="s">
        <v>715</v>
      </c>
      <c r="BI69" s="394" t="s">
        <v>715</v>
      </c>
      <c r="BJ69" s="393" t="s">
        <v>715</v>
      </c>
      <c r="BK69" s="392" t="s">
        <v>553</v>
      </c>
      <c r="BL69" s="188"/>
      <c r="BM69" s="188"/>
      <c r="BN69" s="188"/>
    </row>
    <row r="70" spans="1:66" s="259" customFormat="1" ht="55.15" customHeight="1" x14ac:dyDescent="0.2">
      <c r="A70" s="413" t="s">
        <v>697</v>
      </c>
      <c r="B70" s="188"/>
      <c r="C70" s="408" t="s">
        <v>696</v>
      </c>
      <c r="D70" s="188"/>
      <c r="E70" s="411" t="s">
        <v>766</v>
      </c>
      <c r="F70" s="410"/>
      <c r="G70" s="411"/>
      <c r="H70" s="410"/>
      <c r="I70" s="408" t="s">
        <v>765</v>
      </c>
      <c r="J70" s="397"/>
      <c r="K70" s="408" t="s">
        <v>764</v>
      </c>
      <c r="L70" s="397"/>
      <c r="M70" s="408" t="s">
        <v>756</v>
      </c>
      <c r="N70" s="397"/>
      <c r="O70" s="407">
        <v>2001</v>
      </c>
      <c r="P70" s="406" t="s">
        <v>763</v>
      </c>
      <c r="Q70" s="404"/>
      <c r="R70" s="404"/>
      <c r="S70" s="399">
        <v>5790</v>
      </c>
      <c r="T70" s="404"/>
      <c r="U70" s="407"/>
      <c r="V70" s="404"/>
      <c r="W70" s="335">
        <v>10455</v>
      </c>
      <c r="X70" s="404"/>
      <c r="Y70" s="407" t="s">
        <v>225</v>
      </c>
      <c r="Z70" s="404"/>
      <c r="AA70" s="399">
        <v>8052</v>
      </c>
      <c r="AB70" s="404"/>
      <c r="AC70" s="407" t="s">
        <v>225</v>
      </c>
      <c r="AD70" s="404"/>
      <c r="AE70" s="335">
        <v>2825</v>
      </c>
      <c r="AF70" s="407" t="s">
        <v>225</v>
      </c>
      <c r="AG70" s="404"/>
      <c r="AH70" s="335">
        <v>4432</v>
      </c>
      <c r="AI70" s="364"/>
      <c r="AJ70" s="364"/>
      <c r="AK70" s="402" t="s">
        <v>754</v>
      </c>
      <c r="AL70" s="364"/>
      <c r="AM70" s="364"/>
      <c r="AN70" s="188"/>
      <c r="AO70" s="287" t="s">
        <v>225</v>
      </c>
      <c r="AP70" s="397"/>
      <c r="AQ70" s="335">
        <v>4375</v>
      </c>
      <c r="AR70" s="408" t="s">
        <v>225</v>
      </c>
      <c r="AS70" s="397"/>
      <c r="AT70" s="396">
        <v>7303</v>
      </c>
      <c r="AU70" s="395"/>
      <c r="AV70" s="287" t="s">
        <v>225</v>
      </c>
      <c r="AW70" s="396">
        <v>2975</v>
      </c>
      <c r="AX70" s="395"/>
      <c r="AY70" s="287" t="s">
        <v>225</v>
      </c>
      <c r="AZ70" s="335">
        <v>4040</v>
      </c>
      <c r="BA70" s="395"/>
      <c r="BB70" s="287" t="s">
        <v>225</v>
      </c>
      <c r="BC70" s="396">
        <v>600</v>
      </c>
      <c r="BD70" s="395"/>
      <c r="BE70" s="407" t="s">
        <v>225</v>
      </c>
      <c r="BF70" s="335">
        <v>75</v>
      </c>
      <c r="BG70" s="394" t="s">
        <v>715</v>
      </c>
      <c r="BH70" s="393" t="s">
        <v>715</v>
      </c>
      <c r="BI70" s="394" t="s">
        <v>715</v>
      </c>
      <c r="BJ70" s="393" t="s">
        <v>715</v>
      </c>
      <c r="BK70" s="392" t="s">
        <v>553</v>
      </c>
      <c r="BL70" s="188"/>
      <c r="BM70" s="188"/>
      <c r="BN70" s="188"/>
    </row>
    <row r="71" spans="1:66" s="309" customFormat="1" ht="55.15" customHeight="1" x14ac:dyDescent="0.2">
      <c r="A71" s="413" t="s">
        <v>697</v>
      </c>
      <c r="B71" s="412"/>
      <c r="C71" s="408" t="s">
        <v>696</v>
      </c>
      <c r="D71" s="412"/>
      <c r="E71" s="411" t="s">
        <v>762</v>
      </c>
      <c r="F71" s="410"/>
      <c r="G71" s="411"/>
      <c r="H71" s="410"/>
      <c r="I71" s="408" t="s">
        <v>761</v>
      </c>
      <c r="J71" s="397"/>
      <c r="K71" s="408" t="s">
        <v>757</v>
      </c>
      <c r="L71" s="397"/>
      <c r="M71" s="408" t="s">
        <v>756</v>
      </c>
      <c r="N71" s="397"/>
      <c r="O71" s="407">
        <v>2001</v>
      </c>
      <c r="P71" s="406" t="s">
        <v>760</v>
      </c>
      <c r="Q71" s="404"/>
      <c r="R71" s="404"/>
      <c r="S71" s="399" t="s">
        <v>714</v>
      </c>
      <c r="T71" s="404"/>
      <c r="U71" s="407"/>
      <c r="V71" s="404"/>
      <c r="W71" s="335" t="s">
        <v>715</v>
      </c>
      <c r="X71" s="404"/>
      <c r="Y71" s="407" t="s">
        <v>225</v>
      </c>
      <c r="Z71" s="404"/>
      <c r="AA71" s="335" t="s">
        <v>715</v>
      </c>
      <c r="AB71" s="404"/>
      <c r="AC71" s="407" t="s">
        <v>225</v>
      </c>
      <c r="AD71" s="404"/>
      <c r="AE71" s="335" t="s">
        <v>715</v>
      </c>
      <c r="AF71" s="407" t="s">
        <v>225</v>
      </c>
      <c r="AG71" s="404"/>
      <c r="AH71" s="335" t="s">
        <v>715</v>
      </c>
      <c r="AI71" s="403"/>
      <c r="AJ71" s="402"/>
      <c r="AK71" s="402" t="s">
        <v>754</v>
      </c>
      <c r="AL71" s="402"/>
      <c r="AM71" s="401"/>
      <c r="AN71" s="259"/>
      <c r="AO71" s="287" t="s">
        <v>225</v>
      </c>
      <c r="AP71" s="397"/>
      <c r="AQ71" s="335" t="s">
        <v>714</v>
      </c>
      <c r="AR71" s="408" t="s">
        <v>225</v>
      </c>
      <c r="AS71" s="397"/>
      <c r="AT71" s="396" t="s">
        <v>714</v>
      </c>
      <c r="AU71" s="395"/>
      <c r="AV71" s="287" t="s">
        <v>225</v>
      </c>
      <c r="AW71" s="396" t="s">
        <v>715</v>
      </c>
      <c r="AX71" s="395"/>
      <c r="AY71" s="287" t="s">
        <v>225</v>
      </c>
      <c r="AZ71" s="335" t="s">
        <v>715</v>
      </c>
      <c r="BA71" s="395"/>
      <c r="BB71" s="287" t="s">
        <v>225</v>
      </c>
      <c r="BC71" s="396">
        <v>1775</v>
      </c>
      <c r="BD71" s="395"/>
      <c r="BE71" s="407" t="s">
        <v>225</v>
      </c>
      <c r="BF71" s="335">
        <v>1950</v>
      </c>
      <c r="BG71" s="394" t="s">
        <v>715</v>
      </c>
      <c r="BH71" s="393" t="s">
        <v>715</v>
      </c>
      <c r="BI71" s="394" t="s">
        <v>715</v>
      </c>
      <c r="BJ71" s="393" t="s">
        <v>715</v>
      </c>
      <c r="BK71" s="392" t="s">
        <v>553</v>
      </c>
      <c r="BL71" s="427"/>
      <c r="BM71" s="427"/>
      <c r="BN71" s="427"/>
    </row>
    <row r="72" spans="1:66" s="259" customFormat="1" ht="55.15" customHeight="1" x14ac:dyDescent="0.2">
      <c r="A72" s="413" t="s">
        <v>697</v>
      </c>
      <c r="B72" s="412"/>
      <c r="C72" s="408" t="s">
        <v>696</v>
      </c>
      <c r="D72" s="412"/>
      <c r="E72" s="411" t="s">
        <v>759</v>
      </c>
      <c r="F72" s="410"/>
      <c r="G72" s="411"/>
      <c r="H72" s="410"/>
      <c r="I72" s="419" t="s">
        <v>758</v>
      </c>
      <c r="J72" s="397"/>
      <c r="K72" s="408" t="s">
        <v>757</v>
      </c>
      <c r="L72" s="397"/>
      <c r="M72" s="408" t="s">
        <v>756</v>
      </c>
      <c r="N72" s="397"/>
      <c r="O72" s="407">
        <v>2001</v>
      </c>
      <c r="P72" s="406" t="s">
        <v>755</v>
      </c>
      <c r="Q72" s="404"/>
      <c r="R72" s="404"/>
      <c r="S72" s="399" t="s">
        <v>714</v>
      </c>
      <c r="T72" s="404"/>
      <c r="U72" s="407"/>
      <c r="V72" s="404"/>
      <c r="W72" s="335" t="s">
        <v>715</v>
      </c>
      <c r="X72" s="404"/>
      <c r="Y72" s="407" t="s">
        <v>225</v>
      </c>
      <c r="Z72" s="404"/>
      <c r="AA72" s="335" t="s">
        <v>715</v>
      </c>
      <c r="AB72" s="404"/>
      <c r="AC72" s="407" t="s">
        <v>225</v>
      </c>
      <c r="AD72" s="404"/>
      <c r="AE72" s="335" t="s">
        <v>715</v>
      </c>
      <c r="AF72" s="407" t="s">
        <v>225</v>
      </c>
      <c r="AG72" s="404"/>
      <c r="AH72" s="335" t="s">
        <v>715</v>
      </c>
      <c r="AI72" s="403"/>
      <c r="AJ72" s="402"/>
      <c r="AK72" s="402" t="s">
        <v>754</v>
      </c>
      <c r="AL72" s="402"/>
      <c r="AM72" s="401"/>
      <c r="AO72" s="287" t="s">
        <v>225</v>
      </c>
      <c r="AP72" s="397"/>
      <c r="AQ72" s="335" t="s">
        <v>714</v>
      </c>
      <c r="AR72" s="408" t="s">
        <v>225</v>
      </c>
      <c r="AS72" s="397"/>
      <c r="AT72" s="396" t="s">
        <v>714</v>
      </c>
      <c r="AU72" s="395"/>
      <c r="AV72" s="287" t="s">
        <v>225</v>
      </c>
      <c r="AW72" s="396" t="s">
        <v>715</v>
      </c>
      <c r="AX72" s="395"/>
      <c r="AY72" s="287" t="s">
        <v>225</v>
      </c>
      <c r="AZ72" s="335" t="s">
        <v>715</v>
      </c>
      <c r="BA72" s="395"/>
      <c r="BB72" s="287" t="s">
        <v>225</v>
      </c>
      <c r="BC72" s="396">
        <v>500</v>
      </c>
      <c r="BD72" s="395"/>
      <c r="BE72" s="407">
        <v>125</v>
      </c>
      <c r="BF72" s="335" t="s">
        <v>715</v>
      </c>
      <c r="BG72" s="394" t="s">
        <v>715</v>
      </c>
      <c r="BH72" s="393" t="s">
        <v>715</v>
      </c>
      <c r="BI72" s="394" t="s">
        <v>715</v>
      </c>
      <c r="BJ72" s="393" t="s">
        <v>715</v>
      </c>
      <c r="BK72" s="392" t="s">
        <v>553</v>
      </c>
      <c r="BL72" s="427"/>
      <c r="BM72" s="427"/>
      <c r="BN72" s="427"/>
    </row>
    <row r="73" spans="1:66" s="259" customFormat="1" ht="55.15" customHeight="1" x14ac:dyDescent="0.2">
      <c r="A73" s="413" t="s">
        <v>697</v>
      </c>
      <c r="B73" s="412"/>
      <c r="C73" s="408" t="s">
        <v>737</v>
      </c>
      <c r="D73" s="412"/>
      <c r="E73" s="411" t="s">
        <v>753</v>
      </c>
      <c r="F73" s="410"/>
      <c r="G73" s="411"/>
      <c r="H73" s="410"/>
      <c r="I73" s="408" t="s">
        <v>752</v>
      </c>
      <c r="J73" s="397"/>
      <c r="K73" s="408" t="s">
        <v>751</v>
      </c>
      <c r="L73" s="397"/>
      <c r="M73" s="408" t="s">
        <v>737</v>
      </c>
      <c r="N73" s="397"/>
      <c r="O73" s="407"/>
      <c r="P73" s="406" t="s">
        <v>750</v>
      </c>
      <c r="Q73" s="404"/>
      <c r="R73" s="404"/>
      <c r="S73" s="399"/>
      <c r="T73" s="404"/>
      <c r="U73" s="407"/>
      <c r="V73" s="404"/>
      <c r="W73" s="335"/>
      <c r="X73" s="404"/>
      <c r="Y73" s="404">
        <v>3609</v>
      </c>
      <c r="Z73" s="404"/>
      <c r="AA73" s="399">
        <v>113350</v>
      </c>
      <c r="AB73" s="404"/>
      <c r="AC73" s="407">
        <v>3663</v>
      </c>
      <c r="AD73" s="404"/>
      <c r="AE73" s="335">
        <v>124670</v>
      </c>
      <c r="AF73" s="407">
        <v>2944</v>
      </c>
      <c r="AG73" s="404"/>
      <c r="AH73" s="335">
        <v>131290</v>
      </c>
      <c r="AI73" s="425"/>
      <c r="AJ73" s="402"/>
      <c r="AK73" s="296"/>
      <c r="AL73" s="296"/>
      <c r="AM73" s="296"/>
      <c r="AO73" s="287">
        <v>1026</v>
      </c>
      <c r="AP73" s="397"/>
      <c r="AQ73" s="335">
        <v>107150</v>
      </c>
      <c r="AR73" s="408">
        <v>1020</v>
      </c>
      <c r="AS73" s="397"/>
      <c r="AT73" s="396">
        <v>118425</v>
      </c>
      <c r="AU73" s="395"/>
      <c r="AV73" s="287" t="s">
        <v>749</v>
      </c>
      <c r="AW73" s="396">
        <v>64900</v>
      </c>
      <c r="AX73" s="395"/>
      <c r="AY73" s="287" t="s">
        <v>748</v>
      </c>
      <c r="AZ73" s="335">
        <v>65849</v>
      </c>
      <c r="BA73" s="395"/>
      <c r="BB73" s="287" t="s">
        <v>225</v>
      </c>
      <c r="BC73" s="396" t="s">
        <v>715</v>
      </c>
      <c r="BD73" s="395"/>
      <c r="BE73" s="407" t="s">
        <v>225</v>
      </c>
      <c r="BF73" s="335" t="s">
        <v>715</v>
      </c>
      <c r="BG73" s="335" t="s">
        <v>225</v>
      </c>
      <c r="BH73" s="335" t="s">
        <v>747</v>
      </c>
      <c r="BI73" s="335" t="s">
        <v>225</v>
      </c>
      <c r="BJ73" s="335" t="s">
        <v>747</v>
      </c>
      <c r="BK73" s="392" t="s">
        <v>28</v>
      </c>
    </row>
    <row r="74" spans="1:66" s="259" customFormat="1" ht="55.15" customHeight="1" x14ac:dyDescent="0.2">
      <c r="A74" s="413" t="s">
        <v>697</v>
      </c>
      <c r="B74" s="412"/>
      <c r="C74" s="408" t="s">
        <v>737</v>
      </c>
      <c r="D74" s="412"/>
      <c r="E74" s="411" t="s">
        <v>746</v>
      </c>
      <c r="F74" s="410"/>
      <c r="G74" s="411"/>
      <c r="H74" s="410"/>
      <c r="I74" s="408" t="s">
        <v>313</v>
      </c>
      <c r="J74" s="397"/>
      <c r="K74" s="408" t="s">
        <v>745</v>
      </c>
      <c r="L74" s="397"/>
      <c r="M74" s="408" t="s">
        <v>737</v>
      </c>
      <c r="N74" s="397"/>
      <c r="O74" s="407" t="s">
        <v>744</v>
      </c>
      <c r="P74" s="406" t="s">
        <v>743</v>
      </c>
      <c r="Q74" s="404"/>
      <c r="R74" s="404"/>
      <c r="S74" s="399"/>
      <c r="T74" s="404"/>
      <c r="U74" s="407"/>
      <c r="V74" s="404"/>
      <c r="W74" s="335"/>
      <c r="X74" s="404"/>
      <c r="Y74" s="404">
        <v>1694</v>
      </c>
      <c r="Z74" s="404"/>
      <c r="AA74" s="399">
        <v>135312</v>
      </c>
      <c r="AB74" s="404"/>
      <c r="AC74" s="407">
        <v>1516</v>
      </c>
      <c r="AD74" s="404"/>
      <c r="AE74" s="335">
        <v>119512</v>
      </c>
      <c r="AF74" s="407">
        <v>1393</v>
      </c>
      <c r="AG74" s="404"/>
      <c r="AH74" s="335">
        <v>119749</v>
      </c>
      <c r="AI74" s="425"/>
      <c r="AJ74" s="402"/>
      <c r="AK74" s="296"/>
      <c r="AL74" s="296"/>
      <c r="AM74" s="296"/>
      <c r="AO74" s="287">
        <v>1548</v>
      </c>
      <c r="AP74" s="397"/>
      <c r="AQ74" s="335">
        <v>126936</v>
      </c>
      <c r="AR74" s="408">
        <v>1357</v>
      </c>
      <c r="AS74" s="397"/>
      <c r="AT74" s="396">
        <v>111274</v>
      </c>
      <c r="AU74" s="395"/>
      <c r="AV74" s="287" t="s">
        <v>742</v>
      </c>
      <c r="AW74" s="396">
        <v>246089</v>
      </c>
      <c r="AX74" s="395"/>
      <c r="AY74" s="287" t="s">
        <v>742</v>
      </c>
      <c r="AZ74" s="335">
        <v>289173</v>
      </c>
      <c r="BA74" s="395"/>
      <c r="BB74" s="287" t="s">
        <v>742</v>
      </c>
      <c r="BC74" s="426">
        <v>209138.36</v>
      </c>
      <c r="BD74" s="395"/>
      <c r="BE74" s="407" t="s">
        <v>742</v>
      </c>
      <c r="BF74" s="335">
        <v>178541.09</v>
      </c>
      <c r="BG74" s="407" t="s">
        <v>742</v>
      </c>
      <c r="BH74" s="335">
        <v>521914</v>
      </c>
      <c r="BI74" s="407" t="s">
        <v>742</v>
      </c>
      <c r="BJ74" s="335">
        <v>444401</v>
      </c>
      <c r="BK74" s="392" t="s">
        <v>28</v>
      </c>
    </row>
    <row r="75" spans="1:66" s="259" customFormat="1" ht="55.15" customHeight="1" x14ac:dyDescent="0.2">
      <c r="A75" s="413" t="s">
        <v>697</v>
      </c>
      <c r="B75" s="412"/>
      <c r="C75" s="408" t="s">
        <v>737</v>
      </c>
      <c r="D75" s="412"/>
      <c r="E75" s="411" t="s">
        <v>741</v>
      </c>
      <c r="F75" s="410"/>
      <c r="G75" s="411" t="s">
        <v>740</v>
      </c>
      <c r="H75" s="410"/>
      <c r="I75" s="408" t="s">
        <v>739</v>
      </c>
      <c r="J75" s="397"/>
      <c r="K75" s="408" t="s">
        <v>738</v>
      </c>
      <c r="L75" s="397"/>
      <c r="M75" s="408" t="s">
        <v>737</v>
      </c>
      <c r="N75" s="397"/>
      <c r="O75" s="407" t="s">
        <v>736</v>
      </c>
      <c r="P75" s="406" t="s">
        <v>735</v>
      </c>
      <c r="Q75" s="404"/>
      <c r="R75" s="404"/>
      <c r="S75" s="399"/>
      <c r="T75" s="404"/>
      <c r="U75" s="407"/>
      <c r="V75" s="404"/>
      <c r="W75" s="335"/>
      <c r="X75" s="404"/>
      <c r="Y75" s="404">
        <v>3</v>
      </c>
      <c r="Z75" s="404"/>
      <c r="AA75" s="399">
        <v>1550</v>
      </c>
      <c r="AB75" s="404"/>
      <c r="AC75" s="407">
        <v>6</v>
      </c>
      <c r="AD75" s="404"/>
      <c r="AE75" s="335">
        <v>4133</v>
      </c>
      <c r="AF75" s="407">
        <v>1</v>
      </c>
      <c r="AG75" s="404"/>
      <c r="AH75" s="335">
        <v>490</v>
      </c>
      <c r="AI75" s="425"/>
      <c r="AJ75" s="402"/>
      <c r="AK75" s="296"/>
      <c r="AL75" s="296"/>
      <c r="AM75" s="296"/>
      <c r="AO75" s="287">
        <v>2</v>
      </c>
      <c r="AP75" s="397"/>
      <c r="AQ75" s="335">
        <v>1800</v>
      </c>
      <c r="AR75" s="408">
        <v>3</v>
      </c>
      <c r="AS75" s="397"/>
      <c r="AT75" s="396">
        <v>4500</v>
      </c>
      <c r="AU75" s="395"/>
      <c r="AV75" s="287">
        <v>4</v>
      </c>
      <c r="AW75" s="396">
        <v>4524.3</v>
      </c>
      <c r="AX75" s="395"/>
      <c r="AY75" s="287" t="s">
        <v>734</v>
      </c>
      <c r="AZ75" s="335">
        <v>0</v>
      </c>
      <c r="BA75" s="395"/>
      <c r="BB75" s="287" t="s">
        <v>734</v>
      </c>
      <c r="BC75" s="396">
        <v>0</v>
      </c>
      <c r="BD75" s="395"/>
      <c r="BE75" s="407">
        <v>5</v>
      </c>
      <c r="BF75" s="335">
        <v>6485.4</v>
      </c>
      <c r="BG75" s="335">
        <v>2</v>
      </c>
      <c r="BH75" s="335">
        <v>2000</v>
      </c>
      <c r="BI75" s="335">
        <v>0</v>
      </c>
      <c r="BJ75" s="335">
        <v>0</v>
      </c>
      <c r="BK75" s="392" t="s">
        <v>553</v>
      </c>
    </row>
    <row r="76" spans="1:66" s="259" customFormat="1" ht="64.900000000000006" customHeight="1" x14ac:dyDescent="0.2">
      <c r="A76" s="413" t="s">
        <v>697</v>
      </c>
      <c r="B76" s="412"/>
      <c r="C76" s="408" t="s">
        <v>710</v>
      </c>
      <c r="D76" s="412"/>
      <c r="E76" s="411" t="s">
        <v>712</v>
      </c>
      <c r="F76" s="410"/>
      <c r="G76" s="411" t="s">
        <v>733</v>
      </c>
      <c r="H76" s="410"/>
      <c r="I76" s="419">
        <v>375</v>
      </c>
      <c r="J76" s="397"/>
      <c r="K76" s="408" t="s">
        <v>716</v>
      </c>
      <c r="L76" s="397"/>
      <c r="M76" s="408" t="s">
        <v>705</v>
      </c>
      <c r="N76" s="397"/>
      <c r="O76" s="407">
        <v>2008</v>
      </c>
      <c r="P76" s="406" t="s">
        <v>704</v>
      </c>
      <c r="Q76" s="405">
        <v>1632</v>
      </c>
      <c r="R76" s="404"/>
      <c r="S76" s="335">
        <v>612000</v>
      </c>
      <c r="T76" s="404"/>
      <c r="U76" s="405">
        <v>1703</v>
      </c>
      <c r="V76" s="404"/>
      <c r="W76" s="335">
        <v>2779296</v>
      </c>
      <c r="X76" s="404"/>
      <c r="Y76" s="405">
        <v>123</v>
      </c>
      <c r="Z76" s="404"/>
      <c r="AA76" s="335">
        <v>36093</v>
      </c>
      <c r="AB76" s="404"/>
      <c r="AC76" s="405">
        <v>88</v>
      </c>
      <c r="AD76" s="404"/>
      <c r="AE76" s="335">
        <v>19742</v>
      </c>
      <c r="AF76" s="405">
        <v>1697</v>
      </c>
      <c r="AG76" s="404"/>
      <c r="AH76" s="335">
        <v>654537</v>
      </c>
      <c r="AI76" s="403"/>
      <c r="AJ76" s="402"/>
      <c r="AK76" s="402" t="s">
        <v>732</v>
      </c>
      <c r="AL76" s="402"/>
      <c r="AM76" s="401"/>
      <c r="AO76" s="400">
        <v>128</v>
      </c>
      <c r="AP76" s="397"/>
      <c r="AQ76" s="335">
        <v>34655</v>
      </c>
      <c r="AR76" s="398">
        <v>83</v>
      </c>
      <c r="AS76" s="397"/>
      <c r="AT76" s="396">
        <v>21972</v>
      </c>
      <c r="AU76" s="395"/>
      <c r="AV76" s="287">
        <v>737</v>
      </c>
      <c r="AW76" s="396">
        <v>195100</v>
      </c>
      <c r="AX76" s="395"/>
      <c r="AY76" s="287">
        <v>90</v>
      </c>
      <c r="AZ76" s="335">
        <v>23824</v>
      </c>
      <c r="BA76" s="395"/>
      <c r="BB76" s="287">
        <v>77</v>
      </c>
      <c r="BC76" s="396">
        <v>28875</v>
      </c>
      <c r="BD76" s="395"/>
      <c r="BE76" s="407">
        <v>1904</v>
      </c>
      <c r="BF76" s="335">
        <v>714000</v>
      </c>
      <c r="BG76" s="414">
        <v>103</v>
      </c>
      <c r="BH76" s="335">
        <v>38625</v>
      </c>
      <c r="BI76" s="414">
        <v>120</v>
      </c>
      <c r="BJ76" s="335">
        <v>45000</v>
      </c>
      <c r="BK76" s="392" t="s">
        <v>691</v>
      </c>
    </row>
    <row r="77" spans="1:66" s="259" customFormat="1" ht="64.900000000000006" customHeight="1" x14ac:dyDescent="0.2">
      <c r="A77" s="413" t="s">
        <v>697</v>
      </c>
      <c r="B77" s="412"/>
      <c r="C77" s="408" t="s">
        <v>710</v>
      </c>
      <c r="D77" s="412"/>
      <c r="E77" s="411" t="s">
        <v>712</v>
      </c>
      <c r="F77" s="410"/>
      <c r="G77" s="411" t="s">
        <v>731</v>
      </c>
      <c r="H77" s="410"/>
      <c r="I77" s="419">
        <v>375</v>
      </c>
      <c r="J77" s="397"/>
      <c r="K77" s="408" t="s">
        <v>716</v>
      </c>
      <c r="L77" s="397"/>
      <c r="M77" s="408" t="s">
        <v>705</v>
      </c>
      <c r="N77" s="397"/>
      <c r="O77" s="407">
        <v>2008</v>
      </c>
      <c r="P77" s="406" t="s">
        <v>704</v>
      </c>
      <c r="Q77" s="405">
        <v>1856</v>
      </c>
      <c r="R77" s="404"/>
      <c r="S77" s="335">
        <v>696000</v>
      </c>
      <c r="T77" s="404"/>
      <c r="U77" s="405">
        <v>1665</v>
      </c>
      <c r="V77" s="404"/>
      <c r="W77" s="335">
        <v>3090240</v>
      </c>
      <c r="X77" s="404"/>
      <c r="Y77" s="405">
        <v>77</v>
      </c>
      <c r="Z77" s="404"/>
      <c r="AA77" s="335">
        <v>22595</v>
      </c>
      <c r="AB77" s="404"/>
      <c r="AC77" s="405">
        <v>47</v>
      </c>
      <c r="AD77" s="404"/>
      <c r="AE77" s="335">
        <v>10544</v>
      </c>
      <c r="AF77" s="405">
        <v>1474</v>
      </c>
      <c r="AG77" s="404"/>
      <c r="AH77" s="335">
        <v>568525</v>
      </c>
      <c r="AI77" s="403"/>
      <c r="AJ77" s="402"/>
      <c r="AK77" s="402"/>
      <c r="AL77" s="402"/>
      <c r="AM77" s="401" t="s">
        <v>730</v>
      </c>
      <c r="AO77" s="400">
        <v>57</v>
      </c>
      <c r="AP77" s="397"/>
      <c r="AQ77" s="335">
        <v>15431</v>
      </c>
      <c r="AR77" s="398">
        <v>13</v>
      </c>
      <c r="AS77" s="397"/>
      <c r="AT77" s="396">
        <v>3440</v>
      </c>
      <c r="AU77" s="395"/>
      <c r="AV77" s="287">
        <v>530</v>
      </c>
      <c r="AW77" s="396">
        <v>140301</v>
      </c>
      <c r="AX77" s="395"/>
      <c r="AY77" s="287">
        <v>16</v>
      </c>
      <c r="AZ77" s="335">
        <v>4235</v>
      </c>
      <c r="BA77" s="395"/>
      <c r="BB77" s="287">
        <v>9</v>
      </c>
      <c r="BC77" s="396">
        <v>3375</v>
      </c>
      <c r="BD77" s="395"/>
      <c r="BE77" s="407">
        <v>1096</v>
      </c>
      <c r="BF77" s="335">
        <v>411000</v>
      </c>
      <c r="BG77" s="414">
        <v>6</v>
      </c>
      <c r="BH77" s="335">
        <v>2250</v>
      </c>
      <c r="BI77" s="414">
        <v>7</v>
      </c>
      <c r="BJ77" s="335">
        <v>2625</v>
      </c>
      <c r="BK77" s="392" t="s">
        <v>691</v>
      </c>
    </row>
    <row r="78" spans="1:66" s="259" customFormat="1" ht="64.900000000000006" customHeight="1" x14ac:dyDescent="0.2">
      <c r="A78" s="413" t="s">
        <v>697</v>
      </c>
      <c r="B78" s="412"/>
      <c r="C78" s="408" t="s">
        <v>710</v>
      </c>
      <c r="D78" s="412"/>
      <c r="E78" s="411" t="s">
        <v>712</v>
      </c>
      <c r="F78" s="410"/>
      <c r="G78" s="411" t="s">
        <v>729</v>
      </c>
      <c r="H78" s="410"/>
      <c r="I78" s="419">
        <v>75</v>
      </c>
      <c r="J78" s="397"/>
      <c r="K78" s="408" t="s">
        <v>716</v>
      </c>
      <c r="L78" s="397"/>
      <c r="M78" s="408" t="s">
        <v>705</v>
      </c>
      <c r="N78" s="397"/>
      <c r="O78" s="407">
        <v>2008</v>
      </c>
      <c r="P78" s="406" t="s">
        <v>704</v>
      </c>
      <c r="Q78" s="405">
        <v>3586</v>
      </c>
      <c r="R78" s="404"/>
      <c r="S78" s="335">
        <v>268950</v>
      </c>
      <c r="T78" s="404"/>
      <c r="U78" s="405">
        <v>4089</v>
      </c>
      <c r="V78" s="404"/>
      <c r="W78" s="335">
        <v>14663154</v>
      </c>
      <c r="X78" s="404"/>
      <c r="Y78" s="405">
        <v>535</v>
      </c>
      <c r="Z78" s="404"/>
      <c r="AA78" s="335">
        <v>31398</v>
      </c>
      <c r="AB78" s="404"/>
      <c r="AC78" s="405">
        <v>468</v>
      </c>
      <c r="AD78" s="404"/>
      <c r="AE78" s="335">
        <v>21000</v>
      </c>
      <c r="AF78" s="405">
        <v>4842</v>
      </c>
      <c r="AG78" s="404"/>
      <c r="AH78" s="335">
        <v>373514</v>
      </c>
      <c r="AI78" s="403"/>
      <c r="AJ78" s="402"/>
      <c r="AK78" s="402"/>
      <c r="AL78" s="402"/>
      <c r="AM78" s="401" t="s">
        <v>728</v>
      </c>
      <c r="AO78" s="400">
        <v>319</v>
      </c>
      <c r="AP78" s="397"/>
      <c r="AQ78" s="335">
        <v>17270</v>
      </c>
      <c r="AR78" s="398">
        <v>301</v>
      </c>
      <c r="AS78" s="397"/>
      <c r="AT78" s="396">
        <v>15940</v>
      </c>
      <c r="AU78" s="395"/>
      <c r="AV78" s="287">
        <v>5025</v>
      </c>
      <c r="AW78" s="396">
        <v>266073</v>
      </c>
      <c r="AX78" s="395"/>
      <c r="AY78" s="287">
        <v>191</v>
      </c>
      <c r="AZ78" s="335">
        <v>10113</v>
      </c>
      <c r="BA78" s="395"/>
      <c r="BB78" s="287">
        <v>364</v>
      </c>
      <c r="BC78" s="396">
        <v>27300</v>
      </c>
      <c r="BD78" s="395"/>
      <c r="BE78" s="407">
        <v>5363</v>
      </c>
      <c r="BF78" s="335">
        <v>402225</v>
      </c>
      <c r="BG78" s="414">
        <v>448</v>
      </c>
      <c r="BH78" s="335">
        <v>33600</v>
      </c>
      <c r="BI78" s="414">
        <v>509</v>
      </c>
      <c r="BJ78" s="335">
        <v>38175</v>
      </c>
      <c r="BK78" s="392" t="s">
        <v>691</v>
      </c>
    </row>
    <row r="79" spans="1:66" s="259" customFormat="1" ht="64.900000000000006" customHeight="1" x14ac:dyDescent="0.2">
      <c r="A79" s="413" t="s">
        <v>697</v>
      </c>
      <c r="B79" s="412"/>
      <c r="C79" s="408" t="s">
        <v>710</v>
      </c>
      <c r="D79" s="412"/>
      <c r="E79" s="411" t="s">
        <v>712</v>
      </c>
      <c r="F79" s="410"/>
      <c r="G79" s="411" t="s">
        <v>727</v>
      </c>
      <c r="H79" s="410"/>
      <c r="I79" s="419">
        <v>75</v>
      </c>
      <c r="J79" s="397"/>
      <c r="K79" s="408" t="s">
        <v>716</v>
      </c>
      <c r="L79" s="397"/>
      <c r="M79" s="408" t="s">
        <v>705</v>
      </c>
      <c r="N79" s="397"/>
      <c r="O79" s="407">
        <v>2008</v>
      </c>
      <c r="P79" s="406" t="s">
        <v>704</v>
      </c>
      <c r="Q79" s="405">
        <v>1535</v>
      </c>
      <c r="R79" s="404"/>
      <c r="S79" s="335">
        <v>115125</v>
      </c>
      <c r="T79" s="404"/>
      <c r="U79" s="405">
        <v>1372</v>
      </c>
      <c r="V79" s="404"/>
      <c r="W79" s="335">
        <v>2106020</v>
      </c>
      <c r="X79" s="404"/>
      <c r="Y79" s="405">
        <v>134</v>
      </c>
      <c r="Z79" s="404"/>
      <c r="AA79" s="335">
        <v>7864</v>
      </c>
      <c r="AB79" s="404"/>
      <c r="AC79" s="405">
        <v>302</v>
      </c>
      <c r="AD79" s="404"/>
      <c r="AE79" s="335">
        <v>13550</v>
      </c>
      <c r="AF79" s="405">
        <v>1490</v>
      </c>
      <c r="AG79" s="404"/>
      <c r="AH79" s="335">
        <v>114939</v>
      </c>
      <c r="AI79" s="403"/>
      <c r="AJ79" s="402"/>
      <c r="AK79" s="402"/>
      <c r="AL79" s="402"/>
      <c r="AM79" s="401"/>
      <c r="AO79" s="400">
        <v>203</v>
      </c>
      <c r="AP79" s="397"/>
      <c r="AQ79" s="335">
        <v>10990</v>
      </c>
      <c r="AR79" s="398">
        <v>91</v>
      </c>
      <c r="AS79" s="397"/>
      <c r="AT79" s="396">
        <v>4820</v>
      </c>
      <c r="AU79" s="395"/>
      <c r="AV79" s="287">
        <v>1144</v>
      </c>
      <c r="AW79" s="396">
        <v>60574</v>
      </c>
      <c r="AX79" s="395"/>
      <c r="AY79" s="287">
        <v>18</v>
      </c>
      <c r="AZ79" s="335">
        <v>953</v>
      </c>
      <c r="BA79" s="395"/>
      <c r="BB79" s="287">
        <v>10</v>
      </c>
      <c r="BC79" s="396">
        <v>750</v>
      </c>
      <c r="BD79" s="395"/>
      <c r="BE79" s="407">
        <v>882</v>
      </c>
      <c r="BF79" s="335">
        <v>66150</v>
      </c>
      <c r="BG79" s="414">
        <v>19</v>
      </c>
      <c r="BH79" s="335">
        <v>1425</v>
      </c>
      <c r="BI79" s="414">
        <v>15</v>
      </c>
      <c r="BJ79" s="335">
        <v>1125</v>
      </c>
      <c r="BK79" s="392" t="s">
        <v>691</v>
      </c>
    </row>
    <row r="80" spans="1:66" s="259" customFormat="1" ht="64.900000000000006" customHeight="1" x14ac:dyDescent="0.2">
      <c r="A80" s="413" t="s">
        <v>697</v>
      </c>
      <c r="B80" s="412"/>
      <c r="C80" s="408" t="s">
        <v>710</v>
      </c>
      <c r="D80" s="412"/>
      <c r="E80" s="411" t="s">
        <v>712</v>
      </c>
      <c r="F80" s="410"/>
      <c r="G80" s="411" t="s">
        <v>726</v>
      </c>
      <c r="H80" s="410"/>
      <c r="I80" s="419">
        <v>375</v>
      </c>
      <c r="J80" s="397"/>
      <c r="K80" s="408" t="s">
        <v>716</v>
      </c>
      <c r="L80" s="397"/>
      <c r="M80" s="408" t="s">
        <v>705</v>
      </c>
      <c r="N80" s="397"/>
      <c r="O80" s="407">
        <v>2008</v>
      </c>
      <c r="P80" s="406" t="s">
        <v>704</v>
      </c>
      <c r="Q80" s="405">
        <v>2015</v>
      </c>
      <c r="R80" s="404"/>
      <c r="S80" s="335">
        <v>755625</v>
      </c>
      <c r="T80" s="404"/>
      <c r="U80" s="405">
        <v>1927</v>
      </c>
      <c r="V80" s="404"/>
      <c r="W80" s="335">
        <v>3882905</v>
      </c>
      <c r="X80" s="404"/>
      <c r="Y80" s="405">
        <v>196</v>
      </c>
      <c r="Z80" s="404"/>
      <c r="AA80" s="335">
        <v>57514</v>
      </c>
      <c r="AB80" s="404"/>
      <c r="AC80" s="405">
        <v>133</v>
      </c>
      <c r="AD80" s="404"/>
      <c r="AE80" s="335">
        <v>29838</v>
      </c>
      <c r="AF80" s="405">
        <v>2134</v>
      </c>
      <c r="AG80" s="404"/>
      <c r="AH80" s="335">
        <v>823088</v>
      </c>
      <c r="AI80" s="403"/>
      <c r="AJ80" s="402"/>
      <c r="AK80" s="402"/>
      <c r="AL80" s="402"/>
      <c r="AM80" s="401"/>
      <c r="AO80" s="400">
        <v>151</v>
      </c>
      <c r="AP80" s="397"/>
      <c r="AQ80" s="335">
        <v>40880</v>
      </c>
      <c r="AR80" s="398">
        <v>92</v>
      </c>
      <c r="AS80" s="397"/>
      <c r="AT80" s="396">
        <v>24350</v>
      </c>
      <c r="AU80" s="395"/>
      <c r="AV80" s="287">
        <v>2047</v>
      </c>
      <c r="AW80" s="396">
        <v>108306</v>
      </c>
      <c r="AX80" s="395"/>
      <c r="AY80" s="287">
        <v>91</v>
      </c>
      <c r="AZ80" s="335">
        <v>4818</v>
      </c>
      <c r="BA80" s="395"/>
      <c r="BB80" s="287">
        <v>61</v>
      </c>
      <c r="BC80" s="396">
        <v>22875</v>
      </c>
      <c r="BD80" s="395"/>
      <c r="BE80" s="407">
        <v>2015</v>
      </c>
      <c r="BF80" s="335">
        <v>755625</v>
      </c>
      <c r="BG80" s="414">
        <v>102</v>
      </c>
      <c r="BH80" s="335">
        <v>38250</v>
      </c>
      <c r="BI80" s="414">
        <v>98</v>
      </c>
      <c r="BJ80" s="335">
        <v>36750</v>
      </c>
      <c r="BK80" s="392" t="s">
        <v>691</v>
      </c>
    </row>
    <row r="81" spans="1:66" s="259" customFormat="1" ht="64.900000000000006" customHeight="1" x14ac:dyDescent="0.2">
      <c r="A81" s="413" t="s">
        <v>697</v>
      </c>
      <c r="B81" s="412"/>
      <c r="C81" s="408" t="s">
        <v>710</v>
      </c>
      <c r="D81" s="412"/>
      <c r="E81" s="411" t="s">
        <v>712</v>
      </c>
      <c r="F81" s="410"/>
      <c r="G81" s="411" t="s">
        <v>725</v>
      </c>
      <c r="H81" s="410"/>
      <c r="I81" s="419" t="s">
        <v>724</v>
      </c>
      <c r="J81" s="397"/>
      <c r="K81" s="408" t="s">
        <v>716</v>
      </c>
      <c r="L81" s="397"/>
      <c r="M81" s="408" t="s">
        <v>705</v>
      </c>
      <c r="N81" s="397"/>
      <c r="O81" s="407">
        <v>2008</v>
      </c>
      <c r="P81" s="406" t="s">
        <v>704</v>
      </c>
      <c r="Q81" s="404">
        <v>735</v>
      </c>
      <c r="R81" s="404"/>
      <c r="S81" s="335">
        <v>55125</v>
      </c>
      <c r="T81" s="404"/>
      <c r="U81" s="404">
        <v>2</v>
      </c>
      <c r="V81" s="404"/>
      <c r="W81" s="335">
        <v>1470</v>
      </c>
      <c r="X81" s="404"/>
      <c r="Y81" s="404">
        <v>19</v>
      </c>
      <c r="Z81" s="404"/>
      <c r="AA81" s="335">
        <v>1115</v>
      </c>
      <c r="AB81" s="404"/>
      <c r="AC81" s="404">
        <v>18</v>
      </c>
      <c r="AD81" s="404"/>
      <c r="AE81" s="335">
        <v>808</v>
      </c>
      <c r="AF81" s="404">
        <v>100</v>
      </c>
      <c r="AG81" s="404"/>
      <c r="AH81" s="335">
        <v>7714</v>
      </c>
      <c r="AI81" s="403"/>
      <c r="AJ81" s="402"/>
      <c r="AK81" s="402"/>
      <c r="AL81" s="402"/>
      <c r="AM81" s="401"/>
      <c r="AO81" s="286">
        <v>41</v>
      </c>
      <c r="AP81" s="397"/>
      <c r="AQ81" s="335">
        <v>2220</v>
      </c>
      <c r="AR81" s="423">
        <v>26</v>
      </c>
      <c r="AS81" s="397"/>
      <c r="AT81" s="396">
        <v>1375</v>
      </c>
      <c r="AU81" s="395"/>
      <c r="AV81" s="287">
        <v>56</v>
      </c>
      <c r="AW81" s="396">
        <v>2965</v>
      </c>
      <c r="AX81" s="395"/>
      <c r="AY81" s="287">
        <v>10</v>
      </c>
      <c r="AZ81" s="335">
        <v>530</v>
      </c>
      <c r="BA81" s="395"/>
      <c r="BB81" s="287">
        <v>15</v>
      </c>
      <c r="BC81" s="396">
        <v>2625</v>
      </c>
      <c r="BD81" s="395"/>
      <c r="BE81" s="407">
        <v>157</v>
      </c>
      <c r="BF81" s="335">
        <v>58875</v>
      </c>
      <c r="BG81" s="424" t="s">
        <v>723</v>
      </c>
      <c r="BH81" s="421" t="s">
        <v>722</v>
      </c>
      <c r="BI81" s="424" t="s">
        <v>721</v>
      </c>
      <c r="BJ81" s="421" t="s">
        <v>720</v>
      </c>
      <c r="BK81" s="392" t="s">
        <v>691</v>
      </c>
    </row>
    <row r="82" spans="1:66" s="259" customFormat="1" ht="64.900000000000006" customHeight="1" x14ac:dyDescent="0.2">
      <c r="A82" s="413" t="s">
        <v>697</v>
      </c>
      <c r="B82" s="412"/>
      <c r="C82" s="408" t="s">
        <v>710</v>
      </c>
      <c r="D82" s="412"/>
      <c r="E82" s="411" t="s">
        <v>712</v>
      </c>
      <c r="F82" s="410"/>
      <c r="G82" s="411" t="s">
        <v>719</v>
      </c>
      <c r="H82" s="410"/>
      <c r="I82" s="419">
        <v>75</v>
      </c>
      <c r="J82" s="397"/>
      <c r="K82" s="408" t="s">
        <v>716</v>
      </c>
      <c r="L82" s="397"/>
      <c r="M82" s="408" t="s">
        <v>705</v>
      </c>
      <c r="N82" s="397"/>
      <c r="O82" s="407">
        <v>2008</v>
      </c>
      <c r="P82" s="406" t="s">
        <v>704</v>
      </c>
      <c r="Q82" s="404">
        <v>106</v>
      </c>
      <c r="R82" s="404"/>
      <c r="S82" s="335">
        <v>7950</v>
      </c>
      <c r="T82" s="404"/>
      <c r="U82" s="404">
        <v>1874</v>
      </c>
      <c r="V82" s="404"/>
      <c r="W82" s="335">
        <v>198644</v>
      </c>
      <c r="X82" s="404"/>
      <c r="Y82" s="404">
        <v>19</v>
      </c>
      <c r="Z82" s="404"/>
      <c r="AA82" s="335">
        <v>1115</v>
      </c>
      <c r="AB82" s="404"/>
      <c r="AC82" s="404">
        <v>11</v>
      </c>
      <c r="AD82" s="404"/>
      <c r="AE82" s="335">
        <v>494</v>
      </c>
      <c r="AF82" s="404">
        <v>204</v>
      </c>
      <c r="AG82" s="404"/>
      <c r="AH82" s="335">
        <v>15737</v>
      </c>
      <c r="AI82" s="403"/>
      <c r="AJ82" s="402"/>
      <c r="AK82" s="402"/>
      <c r="AL82" s="402"/>
      <c r="AM82" s="401"/>
      <c r="AO82" s="286">
        <v>7</v>
      </c>
      <c r="AP82" s="397"/>
      <c r="AQ82" s="335">
        <v>380</v>
      </c>
      <c r="AR82" s="423">
        <v>3</v>
      </c>
      <c r="AS82" s="397"/>
      <c r="AT82" s="396">
        <v>160</v>
      </c>
      <c r="AU82" s="395"/>
      <c r="AV82" s="287">
        <v>116</v>
      </c>
      <c r="AW82" s="396">
        <v>6142</v>
      </c>
      <c r="AX82" s="395"/>
      <c r="AY82" s="287">
        <v>4</v>
      </c>
      <c r="AZ82" s="335">
        <v>212</v>
      </c>
      <c r="BA82" s="395"/>
      <c r="BB82" s="287">
        <v>2</v>
      </c>
      <c r="BC82" s="396">
        <v>150</v>
      </c>
      <c r="BD82" s="395"/>
      <c r="BE82" s="407">
        <v>90</v>
      </c>
      <c r="BF82" s="335">
        <v>6750</v>
      </c>
      <c r="BG82" s="414">
        <v>0</v>
      </c>
      <c r="BH82" s="335">
        <v>0</v>
      </c>
      <c r="BI82" s="414">
        <v>0</v>
      </c>
      <c r="BJ82" s="335">
        <v>0</v>
      </c>
      <c r="BK82" s="392" t="s">
        <v>691</v>
      </c>
    </row>
    <row r="83" spans="1:66" s="259" customFormat="1" ht="64.900000000000006" customHeight="1" x14ac:dyDescent="0.2">
      <c r="A83" s="413" t="s">
        <v>697</v>
      </c>
      <c r="B83" s="412"/>
      <c r="C83" s="408" t="s">
        <v>710</v>
      </c>
      <c r="D83" s="412"/>
      <c r="E83" s="411" t="s">
        <v>712</v>
      </c>
      <c r="F83" s="410"/>
      <c r="G83" s="411" t="s">
        <v>718</v>
      </c>
      <c r="H83" s="410"/>
      <c r="I83" s="419">
        <v>75</v>
      </c>
      <c r="J83" s="397"/>
      <c r="K83" s="408" t="s">
        <v>716</v>
      </c>
      <c r="L83" s="397"/>
      <c r="M83" s="408" t="s">
        <v>705</v>
      </c>
      <c r="N83" s="397"/>
      <c r="O83" s="407">
        <v>2008</v>
      </c>
      <c r="P83" s="406" t="s">
        <v>704</v>
      </c>
      <c r="Q83" s="405">
        <v>1765</v>
      </c>
      <c r="R83" s="404"/>
      <c r="S83" s="335">
        <v>132375</v>
      </c>
      <c r="T83" s="404"/>
      <c r="U83" s="405"/>
      <c r="V83" s="404"/>
      <c r="W83" s="335">
        <v>0</v>
      </c>
      <c r="X83" s="404"/>
      <c r="Y83" s="405" t="s">
        <v>225</v>
      </c>
      <c r="Z83" s="404"/>
      <c r="AA83" s="335" t="s">
        <v>715</v>
      </c>
      <c r="AB83" s="404"/>
      <c r="AC83" s="405" t="s">
        <v>225</v>
      </c>
      <c r="AD83" s="404"/>
      <c r="AE83" s="421" t="s">
        <v>715</v>
      </c>
      <c r="AF83" s="417" t="s">
        <v>225</v>
      </c>
      <c r="AG83" s="407"/>
      <c r="AH83" s="421" t="s">
        <v>715</v>
      </c>
      <c r="AI83" s="403"/>
      <c r="AJ83" s="402"/>
      <c r="AK83" s="402"/>
      <c r="AL83" s="402"/>
      <c r="AM83" s="401"/>
      <c r="AO83" s="418" t="s">
        <v>225</v>
      </c>
      <c r="AP83" s="422"/>
      <c r="AQ83" s="421" t="s">
        <v>715</v>
      </c>
      <c r="AR83" s="398" t="s">
        <v>225</v>
      </c>
      <c r="AS83" s="397"/>
      <c r="AT83" s="396" t="s">
        <v>715</v>
      </c>
      <c r="AU83" s="395"/>
      <c r="AV83" s="287" t="s">
        <v>225</v>
      </c>
      <c r="AW83" s="396" t="s">
        <v>715</v>
      </c>
      <c r="AX83" s="395"/>
      <c r="AY83" s="287" t="s">
        <v>225</v>
      </c>
      <c r="AZ83" s="335" t="s">
        <v>715</v>
      </c>
      <c r="BA83" s="395"/>
      <c r="BB83" s="335" t="s">
        <v>225</v>
      </c>
      <c r="BC83" s="408" t="s">
        <v>715</v>
      </c>
      <c r="BD83" s="395"/>
      <c r="BE83" s="335" t="s">
        <v>225</v>
      </c>
      <c r="BF83" s="407" t="s">
        <v>714</v>
      </c>
      <c r="BG83" s="420">
        <v>0</v>
      </c>
      <c r="BH83" s="407">
        <v>0</v>
      </c>
      <c r="BI83" s="420">
        <v>0</v>
      </c>
      <c r="BJ83" s="407">
        <v>0</v>
      </c>
      <c r="BK83" s="392" t="s">
        <v>691</v>
      </c>
    </row>
    <row r="84" spans="1:66" s="259" customFormat="1" ht="64.900000000000006" customHeight="1" x14ac:dyDescent="0.2">
      <c r="A84" s="413" t="s">
        <v>697</v>
      </c>
      <c r="B84" s="412"/>
      <c r="C84" s="408" t="s">
        <v>710</v>
      </c>
      <c r="D84" s="412"/>
      <c r="E84" s="411" t="s">
        <v>712</v>
      </c>
      <c r="F84" s="410"/>
      <c r="G84" s="411" t="s">
        <v>717</v>
      </c>
      <c r="H84" s="410"/>
      <c r="I84" s="419">
        <v>75</v>
      </c>
      <c r="J84" s="397"/>
      <c r="K84" s="408" t="s">
        <v>716</v>
      </c>
      <c r="L84" s="397"/>
      <c r="M84" s="408" t="s">
        <v>705</v>
      </c>
      <c r="N84" s="397"/>
      <c r="O84" s="407">
        <v>2008</v>
      </c>
      <c r="P84" s="406" t="s">
        <v>704</v>
      </c>
      <c r="Q84" s="404">
        <v>78</v>
      </c>
      <c r="R84" s="404"/>
      <c r="S84" s="335">
        <v>5850</v>
      </c>
      <c r="T84" s="404"/>
      <c r="U84" s="404"/>
      <c r="V84" s="404"/>
      <c r="W84" s="335">
        <v>0</v>
      </c>
      <c r="X84" s="404"/>
      <c r="Y84" s="405" t="s">
        <v>225</v>
      </c>
      <c r="Z84" s="404"/>
      <c r="AA84" s="335" t="s">
        <v>715</v>
      </c>
      <c r="AB84" s="404"/>
      <c r="AC84" s="405" t="s">
        <v>225</v>
      </c>
      <c r="AD84" s="404"/>
      <c r="AE84" s="421" t="s">
        <v>715</v>
      </c>
      <c r="AF84" s="417" t="s">
        <v>225</v>
      </c>
      <c r="AG84" s="407"/>
      <c r="AH84" s="421" t="s">
        <v>715</v>
      </c>
      <c r="AI84" s="403"/>
      <c r="AJ84" s="402"/>
      <c r="AK84" s="402"/>
      <c r="AL84" s="402"/>
      <c r="AM84" s="401"/>
      <c r="AO84" s="418" t="s">
        <v>225</v>
      </c>
      <c r="AP84" s="422"/>
      <c r="AQ84" s="421" t="s">
        <v>715</v>
      </c>
      <c r="AR84" s="398" t="s">
        <v>225</v>
      </c>
      <c r="AS84" s="397"/>
      <c r="AT84" s="396" t="s">
        <v>715</v>
      </c>
      <c r="AU84" s="395"/>
      <c r="AV84" s="287" t="s">
        <v>225</v>
      </c>
      <c r="AW84" s="396" t="s">
        <v>715</v>
      </c>
      <c r="AX84" s="395"/>
      <c r="AY84" s="287" t="s">
        <v>225</v>
      </c>
      <c r="AZ84" s="335" t="s">
        <v>715</v>
      </c>
      <c r="BA84" s="395"/>
      <c r="BB84" s="335" t="s">
        <v>225</v>
      </c>
      <c r="BC84" s="408" t="s">
        <v>715</v>
      </c>
      <c r="BD84" s="395"/>
      <c r="BE84" s="335" t="s">
        <v>225</v>
      </c>
      <c r="BF84" s="407" t="s">
        <v>714</v>
      </c>
      <c r="BG84" s="420">
        <v>0</v>
      </c>
      <c r="BH84" s="407">
        <v>0</v>
      </c>
      <c r="BI84" s="420">
        <v>4</v>
      </c>
      <c r="BJ84" s="407">
        <v>300</v>
      </c>
      <c r="BK84" s="392" t="s">
        <v>691</v>
      </c>
    </row>
    <row r="85" spans="1:66" s="259" customFormat="1" ht="64.900000000000006" customHeight="1" x14ac:dyDescent="0.2">
      <c r="A85" s="413" t="s">
        <v>697</v>
      </c>
      <c r="B85" s="412"/>
      <c r="C85" s="408" t="s">
        <v>710</v>
      </c>
      <c r="D85" s="412"/>
      <c r="E85" s="411" t="s">
        <v>712</v>
      </c>
      <c r="F85" s="410"/>
      <c r="G85" s="411" t="s">
        <v>713</v>
      </c>
      <c r="H85" s="410"/>
      <c r="I85" s="419">
        <v>20</v>
      </c>
      <c r="J85" s="397"/>
      <c r="K85" s="408" t="s">
        <v>556</v>
      </c>
      <c r="L85" s="397"/>
      <c r="M85" s="408" t="s">
        <v>705</v>
      </c>
      <c r="N85" s="397"/>
      <c r="O85" s="407">
        <v>2008</v>
      </c>
      <c r="P85" s="406" t="s">
        <v>704</v>
      </c>
      <c r="Q85" s="404">
        <v>181</v>
      </c>
      <c r="R85" s="404"/>
      <c r="S85" s="335">
        <v>3620</v>
      </c>
      <c r="T85" s="404"/>
      <c r="U85" s="404">
        <v>694</v>
      </c>
      <c r="V85" s="404"/>
      <c r="W85" s="335">
        <v>125614</v>
      </c>
      <c r="X85" s="404"/>
      <c r="Y85" s="404">
        <v>914</v>
      </c>
      <c r="Z85" s="404"/>
      <c r="AA85" s="335">
        <v>14304</v>
      </c>
      <c r="AB85" s="404"/>
      <c r="AC85" s="404">
        <v>2440</v>
      </c>
      <c r="AD85" s="404"/>
      <c r="AE85" s="335">
        <v>29195</v>
      </c>
      <c r="AF85" s="404">
        <v>4207</v>
      </c>
      <c r="AG85" s="404"/>
      <c r="AH85" s="335">
        <v>86541</v>
      </c>
      <c r="AI85" s="403"/>
      <c r="AJ85" s="402"/>
      <c r="AK85" s="402"/>
      <c r="AL85" s="402"/>
      <c r="AM85" s="401"/>
      <c r="AO85" s="400">
        <v>6049</v>
      </c>
      <c r="AP85" s="397"/>
      <c r="AQ85" s="335">
        <v>87340</v>
      </c>
      <c r="AR85" s="398">
        <v>4763</v>
      </c>
      <c r="AS85" s="397"/>
      <c r="AT85" s="396">
        <v>67245</v>
      </c>
      <c r="AU85" s="395"/>
      <c r="AV85" s="287">
        <v>3585</v>
      </c>
      <c r="AW85" s="396">
        <v>50584</v>
      </c>
      <c r="AX85" s="395"/>
      <c r="AY85" s="287">
        <v>3246</v>
      </c>
      <c r="AZ85" s="335">
        <v>45801</v>
      </c>
      <c r="BA85" s="395"/>
      <c r="BB85" s="287">
        <v>2138</v>
      </c>
      <c r="BC85" s="396">
        <v>42760</v>
      </c>
      <c r="BD85" s="395"/>
      <c r="BE85" s="407">
        <v>2998</v>
      </c>
      <c r="BF85" s="335">
        <v>59960</v>
      </c>
      <c r="BG85" s="414">
        <v>1252</v>
      </c>
      <c r="BH85" s="335">
        <v>25040</v>
      </c>
      <c r="BI85" s="414">
        <v>2317</v>
      </c>
      <c r="BJ85" s="335">
        <v>46340</v>
      </c>
      <c r="BK85" s="392" t="s">
        <v>691</v>
      </c>
    </row>
    <row r="86" spans="1:66" s="259" customFormat="1" ht="64.900000000000006" customHeight="1" x14ac:dyDescent="0.2">
      <c r="A86" s="413" t="s">
        <v>697</v>
      </c>
      <c r="B86" s="412"/>
      <c r="C86" s="408" t="s">
        <v>710</v>
      </c>
      <c r="D86" s="412"/>
      <c r="E86" s="411" t="s">
        <v>712</v>
      </c>
      <c r="F86" s="410"/>
      <c r="G86" s="411" t="s">
        <v>711</v>
      </c>
      <c r="H86" s="410"/>
      <c r="I86" s="419">
        <v>20</v>
      </c>
      <c r="J86" s="397"/>
      <c r="K86" s="408" t="s">
        <v>556</v>
      </c>
      <c r="L86" s="397"/>
      <c r="M86" s="408" t="s">
        <v>705</v>
      </c>
      <c r="N86" s="397"/>
      <c r="O86" s="407">
        <v>2008</v>
      </c>
      <c r="P86" s="406" t="s">
        <v>704</v>
      </c>
      <c r="Q86" s="404">
        <v>565</v>
      </c>
      <c r="R86" s="404"/>
      <c r="S86" s="335">
        <v>11300</v>
      </c>
      <c r="T86" s="404"/>
      <c r="U86" s="404">
        <v>996</v>
      </c>
      <c r="V86" s="404"/>
      <c r="W86" s="335">
        <v>562740</v>
      </c>
      <c r="X86" s="404"/>
      <c r="Y86" s="404">
        <v>997</v>
      </c>
      <c r="Z86" s="404"/>
      <c r="AA86" s="335">
        <v>15603</v>
      </c>
      <c r="AB86" s="404"/>
      <c r="AC86" s="404">
        <v>1064</v>
      </c>
      <c r="AD86" s="404"/>
      <c r="AE86" s="335">
        <v>12731</v>
      </c>
      <c r="AF86" s="404">
        <v>1235</v>
      </c>
      <c r="AG86" s="404"/>
      <c r="AH86" s="335">
        <v>25405</v>
      </c>
      <c r="AI86" s="403"/>
      <c r="AJ86" s="402"/>
      <c r="AK86" s="402"/>
      <c r="AL86" s="402"/>
      <c r="AM86" s="401"/>
      <c r="AO86" s="400">
        <v>1506</v>
      </c>
      <c r="AP86" s="397"/>
      <c r="AQ86" s="335">
        <v>21745</v>
      </c>
      <c r="AR86" s="398">
        <v>1515</v>
      </c>
      <c r="AS86" s="397"/>
      <c r="AT86" s="396">
        <v>21390</v>
      </c>
      <c r="AU86" s="395"/>
      <c r="AV86" s="287">
        <v>1819</v>
      </c>
      <c r="AW86" s="396">
        <v>25666</v>
      </c>
      <c r="AX86" s="395"/>
      <c r="AY86" s="287">
        <v>1692</v>
      </c>
      <c r="AZ86" s="335">
        <v>23706</v>
      </c>
      <c r="BA86" s="395"/>
      <c r="BB86" s="287">
        <v>939</v>
      </c>
      <c r="BC86" s="396">
        <v>18780</v>
      </c>
      <c r="BD86" s="395"/>
      <c r="BE86" s="407">
        <v>1654</v>
      </c>
      <c r="BF86" s="335">
        <v>40914</v>
      </c>
      <c r="BG86" s="414">
        <v>541</v>
      </c>
      <c r="BH86" s="335">
        <v>10820</v>
      </c>
      <c r="BI86" s="414">
        <v>2097</v>
      </c>
      <c r="BJ86" s="335">
        <v>41940</v>
      </c>
      <c r="BK86" s="392" t="s">
        <v>691</v>
      </c>
    </row>
    <row r="87" spans="1:66" s="259" customFormat="1" ht="64.900000000000006" customHeight="1" x14ac:dyDescent="0.2">
      <c r="A87" s="413" t="s">
        <v>697</v>
      </c>
      <c r="B87" s="412"/>
      <c r="C87" s="408" t="s">
        <v>710</v>
      </c>
      <c r="D87" s="412"/>
      <c r="E87" s="411" t="s">
        <v>709</v>
      </c>
      <c r="F87" s="410"/>
      <c r="G87" s="411" t="s">
        <v>708</v>
      </c>
      <c r="H87" s="410"/>
      <c r="I87" s="408" t="s">
        <v>707</v>
      </c>
      <c r="J87" s="397"/>
      <c r="K87" s="408" t="s">
        <v>706</v>
      </c>
      <c r="L87" s="397"/>
      <c r="M87" s="408" t="s">
        <v>705</v>
      </c>
      <c r="N87" s="397"/>
      <c r="O87" s="407">
        <v>2009</v>
      </c>
      <c r="P87" s="406" t="s">
        <v>704</v>
      </c>
      <c r="Q87" s="405">
        <v>24053</v>
      </c>
      <c r="R87" s="404"/>
      <c r="S87" s="399">
        <v>800000</v>
      </c>
      <c r="T87" s="404"/>
      <c r="U87" s="405">
        <v>24053</v>
      </c>
      <c r="V87" s="404"/>
      <c r="W87" s="399">
        <v>800000</v>
      </c>
      <c r="X87" s="404"/>
      <c r="Y87" s="405">
        <v>17767</v>
      </c>
      <c r="Z87" s="404"/>
      <c r="AA87" s="399">
        <v>2210000</v>
      </c>
      <c r="AB87" s="404"/>
      <c r="AC87" s="405">
        <v>14613</v>
      </c>
      <c r="AD87" s="404"/>
      <c r="AE87" s="399">
        <v>1838000</v>
      </c>
      <c r="AF87" s="405">
        <v>14103</v>
      </c>
      <c r="AG87" s="404"/>
      <c r="AH87" s="399">
        <v>1873000</v>
      </c>
      <c r="AI87" s="403"/>
      <c r="AJ87" s="402"/>
      <c r="AK87" s="402" t="s">
        <v>703</v>
      </c>
      <c r="AL87" s="402"/>
      <c r="AM87" s="401" t="s">
        <v>702</v>
      </c>
      <c r="AO87" s="400">
        <v>14626</v>
      </c>
      <c r="AP87" s="397"/>
      <c r="AQ87" s="399">
        <v>2002562</v>
      </c>
      <c r="AR87" s="398">
        <v>15117</v>
      </c>
      <c r="AS87" s="397"/>
      <c r="AT87" s="396">
        <v>2132944</v>
      </c>
      <c r="AU87" s="395"/>
      <c r="AV87" s="287">
        <v>14870</v>
      </c>
      <c r="AW87" s="396">
        <v>2171882</v>
      </c>
      <c r="AX87" s="395"/>
      <c r="AY87" s="287">
        <v>14144</v>
      </c>
      <c r="AZ87" s="335">
        <v>2029776</v>
      </c>
      <c r="BA87" s="395"/>
      <c r="BB87" s="418">
        <v>13792</v>
      </c>
      <c r="BC87" s="396">
        <v>1932914</v>
      </c>
      <c r="BD87" s="395"/>
      <c r="BE87" s="417">
        <v>15251</v>
      </c>
      <c r="BF87" s="335">
        <v>2189365</v>
      </c>
      <c r="BG87" s="416">
        <v>2</v>
      </c>
      <c r="BH87" s="415">
        <v>150</v>
      </c>
      <c r="BI87" s="416">
        <v>0</v>
      </c>
      <c r="BJ87" s="415">
        <v>0</v>
      </c>
      <c r="BK87" s="392" t="s">
        <v>691</v>
      </c>
    </row>
    <row r="88" spans="1:66" s="259" customFormat="1" ht="64.900000000000006" customHeight="1" x14ac:dyDescent="0.2">
      <c r="A88" s="413" t="s">
        <v>697</v>
      </c>
      <c r="B88" s="412"/>
      <c r="C88" s="408" t="s">
        <v>696</v>
      </c>
      <c r="D88" s="412"/>
      <c r="E88" s="411" t="s">
        <v>701</v>
      </c>
      <c r="F88" s="410"/>
      <c r="G88" s="411" t="s">
        <v>700</v>
      </c>
      <c r="H88" s="410"/>
      <c r="I88" s="408" t="s">
        <v>699</v>
      </c>
      <c r="J88" s="397"/>
      <c r="K88" s="408" t="s">
        <v>556</v>
      </c>
      <c r="L88" s="397"/>
      <c r="M88" s="408" t="s">
        <v>693</v>
      </c>
      <c r="N88" s="397"/>
      <c r="O88" s="407">
        <v>2017</v>
      </c>
      <c r="P88" s="406" t="s">
        <v>698</v>
      </c>
      <c r="Q88" s="405"/>
      <c r="R88" s="404"/>
      <c r="S88" s="399"/>
      <c r="T88" s="404"/>
      <c r="U88" s="405"/>
      <c r="V88" s="404"/>
      <c r="W88" s="399"/>
      <c r="X88" s="404"/>
      <c r="Y88" s="405"/>
      <c r="Z88" s="404"/>
      <c r="AA88" s="399"/>
      <c r="AB88" s="404"/>
      <c r="AC88" s="405"/>
      <c r="AD88" s="404"/>
      <c r="AE88" s="399"/>
      <c r="AF88" s="405"/>
      <c r="AG88" s="404"/>
      <c r="AH88" s="399"/>
      <c r="AI88" s="403"/>
      <c r="AJ88" s="402"/>
      <c r="AK88" s="402"/>
      <c r="AL88" s="402"/>
      <c r="AM88" s="401"/>
      <c r="AO88" s="400" t="s">
        <v>225</v>
      </c>
      <c r="AP88" s="397"/>
      <c r="AQ88" s="399" t="s">
        <v>225</v>
      </c>
      <c r="AR88" s="398" t="s">
        <v>225</v>
      </c>
      <c r="AS88" s="397"/>
      <c r="AT88" s="396" t="s">
        <v>225</v>
      </c>
      <c r="AU88" s="395"/>
      <c r="AV88" s="287">
        <v>664</v>
      </c>
      <c r="AW88" s="396">
        <v>207493</v>
      </c>
      <c r="AX88" s="395"/>
      <c r="AY88" s="287">
        <v>791</v>
      </c>
      <c r="AZ88" s="335">
        <v>334800</v>
      </c>
      <c r="BA88" s="395"/>
      <c r="BB88" s="287">
        <v>876</v>
      </c>
      <c r="BC88" s="396">
        <v>350900</v>
      </c>
      <c r="BD88" s="395"/>
      <c r="BE88" s="407">
        <v>654</v>
      </c>
      <c r="BF88" s="335">
        <v>276100</v>
      </c>
      <c r="BG88" s="414">
        <v>16552</v>
      </c>
      <c r="BH88" s="335">
        <v>2312000</v>
      </c>
      <c r="BI88" s="414">
        <v>17159</v>
      </c>
      <c r="BJ88" s="335">
        <v>2255000</v>
      </c>
      <c r="BK88" s="392" t="s">
        <v>691</v>
      </c>
    </row>
    <row r="89" spans="1:66" s="259" customFormat="1" ht="64.900000000000006" customHeight="1" x14ac:dyDescent="0.2">
      <c r="A89" s="413" t="s">
        <v>697</v>
      </c>
      <c r="B89" s="412"/>
      <c r="C89" s="408" t="s">
        <v>696</v>
      </c>
      <c r="D89" s="412"/>
      <c r="E89" s="411" t="s">
        <v>695</v>
      </c>
      <c r="F89" s="410"/>
      <c r="G89" s="411" t="s">
        <v>694</v>
      </c>
      <c r="H89" s="410"/>
      <c r="I89" s="409">
        <v>1000</v>
      </c>
      <c r="J89" s="397"/>
      <c r="K89" s="408" t="s">
        <v>556</v>
      </c>
      <c r="L89" s="397"/>
      <c r="M89" s="408" t="s">
        <v>693</v>
      </c>
      <c r="N89" s="397"/>
      <c r="O89" s="407">
        <v>2017</v>
      </c>
      <c r="P89" s="406" t="s">
        <v>692</v>
      </c>
      <c r="Q89" s="405"/>
      <c r="R89" s="404"/>
      <c r="S89" s="399"/>
      <c r="T89" s="404"/>
      <c r="U89" s="405"/>
      <c r="V89" s="404"/>
      <c r="W89" s="399"/>
      <c r="X89" s="404"/>
      <c r="Y89" s="405"/>
      <c r="Z89" s="404"/>
      <c r="AA89" s="399"/>
      <c r="AB89" s="404"/>
      <c r="AC89" s="405"/>
      <c r="AD89" s="404"/>
      <c r="AE89" s="399"/>
      <c r="AF89" s="405"/>
      <c r="AG89" s="404"/>
      <c r="AH89" s="399"/>
      <c r="AI89" s="403"/>
      <c r="AJ89" s="402"/>
      <c r="AK89" s="402"/>
      <c r="AL89" s="402"/>
      <c r="AM89" s="401"/>
      <c r="AO89" s="400" t="s">
        <v>225</v>
      </c>
      <c r="AP89" s="397"/>
      <c r="AQ89" s="399" t="s">
        <v>225</v>
      </c>
      <c r="AR89" s="398" t="s">
        <v>225</v>
      </c>
      <c r="AS89" s="397"/>
      <c r="AT89" s="396" t="s">
        <v>225</v>
      </c>
      <c r="AU89" s="395"/>
      <c r="AV89" s="287">
        <v>16</v>
      </c>
      <c r="AW89" s="396">
        <v>16000</v>
      </c>
      <c r="AX89" s="395"/>
      <c r="AY89" s="287">
        <v>17</v>
      </c>
      <c r="AZ89" s="335">
        <v>17000</v>
      </c>
      <c r="BA89" s="395"/>
      <c r="BB89" s="287">
        <v>15</v>
      </c>
      <c r="BC89" s="396">
        <v>15000</v>
      </c>
      <c r="BD89" s="395"/>
      <c r="BE89" s="287">
        <v>16</v>
      </c>
      <c r="BF89" s="335">
        <v>16000</v>
      </c>
      <c r="BG89" s="394">
        <v>13</v>
      </c>
      <c r="BH89" s="393">
        <v>13000</v>
      </c>
      <c r="BI89" s="394">
        <v>13</v>
      </c>
      <c r="BJ89" s="393">
        <v>13000</v>
      </c>
      <c r="BK89" s="392" t="s">
        <v>691</v>
      </c>
    </row>
    <row r="90" spans="1:66" s="259" customFormat="1" ht="18" customHeight="1" thickBot="1" x14ac:dyDescent="0.25">
      <c r="A90" s="391" t="s">
        <v>363</v>
      </c>
      <c r="B90" s="390"/>
      <c r="C90" s="390"/>
      <c r="D90" s="389"/>
      <c r="E90" s="388"/>
      <c r="F90" s="386"/>
      <c r="G90" s="388"/>
      <c r="H90" s="386"/>
      <c r="I90" s="387"/>
      <c r="J90" s="385"/>
      <c r="K90" s="387"/>
      <c r="L90" s="385"/>
      <c r="M90" s="387"/>
      <c r="N90" s="385"/>
      <c r="O90" s="387"/>
      <c r="P90" s="386"/>
      <c r="Q90" s="382">
        <f>SUM(Q2:Q87)</f>
        <v>38107</v>
      </c>
      <c r="R90" s="385"/>
      <c r="S90" s="380">
        <f>SUM(S2:S87)</f>
        <v>10272831</v>
      </c>
      <c r="T90" s="385"/>
      <c r="U90" s="382">
        <f>SUM(U2:U87)</f>
        <v>39008</v>
      </c>
      <c r="V90" s="385"/>
      <c r="W90" s="380">
        <f>SUM(W2:W87)</f>
        <v>47147900.939999998</v>
      </c>
      <c r="X90" s="380">
        <v>0</v>
      </c>
      <c r="Y90" s="382">
        <f>SUM(Y2:Y87)</f>
        <v>27228</v>
      </c>
      <c r="Z90" s="380">
        <v>0</v>
      </c>
      <c r="AA90" s="380">
        <f>SUM(AA2:AA87)</f>
        <v>22090805.100000001</v>
      </c>
      <c r="AB90" s="380">
        <v>0</v>
      </c>
      <c r="AC90" s="382">
        <f>SUM(AC2:AC87)</f>
        <v>25332</v>
      </c>
      <c r="AD90" s="380">
        <v>0</v>
      </c>
      <c r="AE90" s="380">
        <f>SUM(AE2:AE87)</f>
        <v>22523074</v>
      </c>
      <c r="AF90" s="382">
        <f>SUM(AF2:AF87)</f>
        <v>36824</v>
      </c>
      <c r="AG90" s="380">
        <v>0</v>
      </c>
      <c r="AH90" s="380">
        <f>SUM(AH2:AH87)</f>
        <v>23353495</v>
      </c>
      <c r="AI90" s="380">
        <f>SUM(AI2:AI87)</f>
        <v>0</v>
      </c>
      <c r="AJ90" s="380">
        <f>SUM(AJ2:AJ87)</f>
        <v>0</v>
      </c>
      <c r="AK90" s="380">
        <f>SUM(AK2:AK87)</f>
        <v>0</v>
      </c>
      <c r="AL90" s="380">
        <f>SUM(AL2:AL87)</f>
        <v>0</v>
      </c>
      <c r="AM90" s="380">
        <f>SUM(AM2:AM87)</f>
        <v>0</v>
      </c>
      <c r="AN90" s="380">
        <f>SUM(AN2:AN87)</f>
        <v>0</v>
      </c>
      <c r="AO90" s="384">
        <f>SUM(AO2:AO89)</f>
        <v>28974</v>
      </c>
      <c r="AP90" s="383"/>
      <c r="AQ90" s="380">
        <f>SUM(AQ2:AQ89)</f>
        <v>21919180.539999999</v>
      </c>
      <c r="AR90" s="382">
        <f>SUM(AR2:AR89)</f>
        <v>27532</v>
      </c>
      <c r="AS90" s="380"/>
      <c r="AT90" s="380">
        <f>SUM(AT2:AT89)</f>
        <v>21631116.48</v>
      </c>
      <c r="AU90" s="380"/>
      <c r="AV90" s="381"/>
      <c r="AW90" s="380"/>
      <c r="AX90" s="380"/>
      <c r="AY90" s="381"/>
      <c r="AZ90" s="380"/>
      <c r="BA90" s="380"/>
      <c r="BB90" s="381"/>
      <c r="BC90" s="380"/>
      <c r="BD90" s="380"/>
      <c r="BE90" s="381"/>
      <c r="BF90" s="380"/>
      <c r="BG90" s="380"/>
      <c r="BH90" s="380"/>
      <c r="BI90" s="380"/>
      <c r="BJ90" s="380"/>
      <c r="BK90" s="379"/>
    </row>
    <row r="91" spans="1:66" s="259" customFormat="1" ht="13.5" thickTop="1" x14ac:dyDescent="0.2">
      <c r="A91" s="367"/>
      <c r="B91" s="307"/>
      <c r="C91" s="299"/>
      <c r="D91" s="307"/>
      <c r="E91" s="342"/>
      <c r="F91" s="308"/>
      <c r="G91" s="342"/>
      <c r="H91" s="308"/>
      <c r="I91" s="299"/>
      <c r="J91" s="255"/>
      <c r="K91" s="299"/>
      <c r="L91" s="255"/>
      <c r="M91" s="299"/>
      <c r="N91" s="255"/>
      <c r="O91" s="299"/>
      <c r="P91" s="366"/>
      <c r="Q91" s="378"/>
      <c r="R91" s="255"/>
      <c r="S91" s="376"/>
      <c r="T91" s="255"/>
      <c r="U91" s="378"/>
      <c r="V91" s="255"/>
      <c r="W91" s="376"/>
      <c r="X91" s="255"/>
      <c r="Y91" s="378"/>
      <c r="Z91" s="255"/>
      <c r="AA91" s="376"/>
      <c r="AB91" s="255"/>
      <c r="AC91" s="378"/>
      <c r="AD91" s="255"/>
      <c r="AE91" s="376"/>
      <c r="AF91" s="378"/>
      <c r="AG91" s="255"/>
      <c r="AH91" s="376"/>
      <c r="AI91" s="364"/>
      <c r="AJ91" s="296"/>
      <c r="AK91" s="296"/>
      <c r="AL91" s="296"/>
      <c r="AM91" s="296"/>
      <c r="AO91" s="378"/>
      <c r="AP91" s="255"/>
      <c r="AQ91" s="376"/>
      <c r="AR91" s="378"/>
      <c r="AS91" s="255"/>
      <c r="AT91" s="376"/>
      <c r="AU91" s="376"/>
      <c r="AV91" s="377"/>
      <c r="AW91" s="376"/>
      <c r="AX91" s="376"/>
      <c r="AY91" s="377"/>
      <c r="AZ91" s="376"/>
      <c r="BA91" s="376"/>
      <c r="BB91" s="377"/>
      <c r="BC91" s="376"/>
      <c r="BD91" s="376"/>
      <c r="BE91" s="377"/>
      <c r="BF91" s="376"/>
      <c r="BG91" s="376"/>
      <c r="BH91" s="376"/>
      <c r="BI91" s="376"/>
      <c r="BJ91" s="376"/>
      <c r="BK91" s="364"/>
    </row>
    <row r="92" spans="1:66" s="259" customFormat="1" x14ac:dyDescent="0.2">
      <c r="A92" s="375" t="s">
        <v>371</v>
      </c>
      <c r="B92" s="309"/>
      <c r="C92" s="262"/>
      <c r="D92" s="309"/>
      <c r="E92" s="263"/>
      <c r="F92" s="262"/>
      <c r="G92" s="263"/>
      <c r="H92" s="262"/>
      <c r="I92" s="262"/>
      <c r="J92" s="261"/>
      <c r="K92" s="261"/>
      <c r="L92" s="261"/>
      <c r="M92" s="261"/>
      <c r="N92" s="261"/>
      <c r="O92" s="261"/>
      <c r="P92" s="308"/>
      <c r="Q92" s="261"/>
      <c r="R92" s="261"/>
      <c r="S92" s="374"/>
      <c r="T92" s="261"/>
      <c r="U92" s="261"/>
      <c r="V92" s="261"/>
      <c r="W92" s="261"/>
      <c r="X92" s="261"/>
      <c r="Y92" s="261"/>
      <c r="Z92" s="261"/>
      <c r="AA92" s="374"/>
      <c r="AB92" s="261"/>
      <c r="AC92" s="261"/>
      <c r="AD92" s="261"/>
      <c r="AE92" s="261"/>
      <c r="AF92" s="261"/>
      <c r="AG92" s="261"/>
      <c r="AH92" s="261"/>
      <c r="AI92" s="309"/>
      <c r="AJ92" s="309"/>
      <c r="AK92" s="309"/>
      <c r="AL92" s="309"/>
      <c r="AM92" s="309"/>
      <c r="AN92" s="309"/>
      <c r="AO92" s="261"/>
      <c r="AP92" s="261"/>
      <c r="AQ92" s="261"/>
      <c r="AR92" s="261"/>
      <c r="AS92" s="261"/>
      <c r="AT92" s="261"/>
      <c r="AU92" s="261"/>
      <c r="AV92" s="373"/>
      <c r="AW92" s="261"/>
      <c r="AX92" s="261"/>
      <c r="AY92" s="373"/>
      <c r="AZ92" s="261"/>
      <c r="BA92" s="261"/>
      <c r="BB92" s="373"/>
      <c r="BC92" s="261"/>
      <c r="BD92" s="261"/>
      <c r="BE92" s="373"/>
      <c r="BF92" s="261"/>
      <c r="BG92" s="261"/>
      <c r="BH92" s="261"/>
      <c r="BI92" s="261"/>
      <c r="BJ92" s="261"/>
      <c r="BK92" s="362"/>
      <c r="BL92" s="309"/>
      <c r="BM92" s="309"/>
      <c r="BN92" s="309"/>
    </row>
    <row r="93" spans="1:66" s="259" customFormat="1" x14ac:dyDescent="0.2">
      <c r="A93" s="367"/>
      <c r="B93" s="307"/>
      <c r="C93" s="299"/>
      <c r="D93" s="307"/>
      <c r="E93" s="342"/>
      <c r="F93" s="308"/>
      <c r="G93" s="342"/>
      <c r="H93" s="308"/>
      <c r="I93" s="299"/>
      <c r="J93" s="255"/>
      <c r="K93" s="299"/>
      <c r="L93" s="255"/>
      <c r="M93" s="299"/>
      <c r="N93" s="255"/>
      <c r="O93" s="299"/>
      <c r="P93" s="366"/>
      <c r="Q93" s="340"/>
      <c r="R93" s="340"/>
      <c r="S93" s="370"/>
      <c r="T93" s="340"/>
      <c r="U93" s="340"/>
      <c r="V93" s="340"/>
      <c r="W93" s="340"/>
      <c r="X93" s="340"/>
      <c r="Y93" s="340"/>
      <c r="Z93" s="340"/>
      <c r="AA93" s="372"/>
      <c r="AB93" s="340"/>
      <c r="AC93" s="340"/>
      <c r="AD93" s="340"/>
      <c r="AE93" s="372"/>
      <c r="AF93" s="340"/>
      <c r="AG93" s="340"/>
      <c r="AH93" s="372"/>
      <c r="AI93" s="364"/>
      <c r="AJ93" s="296"/>
      <c r="AK93" s="296"/>
      <c r="AL93" s="296"/>
      <c r="AM93" s="296"/>
      <c r="AO93" s="340"/>
      <c r="AP93" s="255"/>
      <c r="AQ93" s="340"/>
      <c r="AR93" s="340"/>
      <c r="AS93" s="255"/>
      <c r="AT93" s="340"/>
      <c r="AU93" s="255"/>
      <c r="AV93" s="369"/>
      <c r="AW93" s="340"/>
      <c r="AX93" s="255"/>
      <c r="AY93" s="369"/>
      <c r="AZ93" s="340"/>
      <c r="BA93" s="255"/>
      <c r="BB93" s="369"/>
      <c r="BC93" s="255"/>
      <c r="BD93" s="255"/>
      <c r="BE93" s="369"/>
      <c r="BF93" s="340"/>
      <c r="BG93" s="340"/>
      <c r="BH93" s="340"/>
      <c r="BI93" s="340"/>
      <c r="BJ93" s="340"/>
      <c r="BK93" s="362"/>
    </row>
    <row r="94" spans="1:66" s="259" customFormat="1" x14ac:dyDescent="0.2">
      <c r="A94" s="367"/>
      <c r="B94" s="307"/>
      <c r="C94" s="299"/>
      <c r="D94" s="307"/>
      <c r="E94" s="342"/>
      <c r="F94" s="308"/>
      <c r="G94" s="342"/>
      <c r="H94" s="308"/>
      <c r="I94" s="299"/>
      <c r="J94" s="255"/>
      <c r="K94" s="299"/>
      <c r="L94" s="255"/>
      <c r="M94" s="299"/>
      <c r="N94" s="255"/>
      <c r="O94" s="299"/>
      <c r="P94" s="366"/>
      <c r="Q94" s="340"/>
      <c r="R94" s="340"/>
      <c r="S94" s="370"/>
      <c r="T94" s="340"/>
      <c r="U94" s="340"/>
      <c r="V94" s="340"/>
      <c r="W94" s="340"/>
      <c r="X94" s="340"/>
      <c r="Y94" s="340"/>
      <c r="Z94" s="340"/>
      <c r="AA94" s="370"/>
      <c r="AB94" s="340"/>
      <c r="AC94" s="340"/>
      <c r="AD94" s="340"/>
      <c r="AE94" s="340"/>
      <c r="AF94" s="340"/>
      <c r="AG94" s="340"/>
      <c r="AH94" s="340"/>
      <c r="AI94" s="364"/>
      <c r="AJ94" s="296"/>
      <c r="AK94" s="296"/>
      <c r="AL94" s="296"/>
      <c r="AM94" s="296"/>
      <c r="AO94" s="340"/>
      <c r="AP94" s="255"/>
      <c r="AQ94" s="340"/>
      <c r="AR94" s="340"/>
      <c r="AS94" s="255"/>
      <c r="AT94" s="340"/>
      <c r="AU94" s="255"/>
      <c r="AV94" s="369"/>
      <c r="AW94" s="340"/>
      <c r="AX94" s="255"/>
      <c r="AY94" s="369"/>
      <c r="AZ94" s="340"/>
      <c r="BA94" s="255"/>
      <c r="BB94" s="369"/>
      <c r="BC94" s="255"/>
      <c r="BD94" s="255"/>
      <c r="BE94" s="369"/>
      <c r="BF94" s="340"/>
      <c r="BG94" s="340"/>
      <c r="BH94" s="340"/>
      <c r="BI94" s="340"/>
      <c r="BJ94" s="340"/>
      <c r="BK94" s="362"/>
    </row>
    <row r="95" spans="1:66" s="259" customFormat="1" x14ac:dyDescent="0.2">
      <c r="A95" s="367"/>
      <c r="B95" s="307"/>
      <c r="C95" s="299"/>
      <c r="D95" s="307"/>
      <c r="E95" s="342"/>
      <c r="F95" s="308"/>
      <c r="G95" s="342"/>
      <c r="H95" s="308"/>
      <c r="I95" s="299"/>
      <c r="J95" s="255"/>
      <c r="K95" s="299"/>
      <c r="L95" s="255"/>
      <c r="M95" s="299"/>
      <c r="N95" s="255"/>
      <c r="O95" s="299"/>
      <c r="P95" s="366"/>
      <c r="Q95" s="340"/>
      <c r="R95" s="340"/>
      <c r="S95" s="370"/>
      <c r="T95" s="340"/>
      <c r="U95" s="340"/>
      <c r="V95" s="340"/>
      <c r="W95" s="340"/>
      <c r="X95" s="340"/>
      <c r="Y95" s="340"/>
      <c r="Z95" s="340"/>
      <c r="AA95" s="370"/>
      <c r="AB95" s="340"/>
      <c r="AC95" s="340"/>
      <c r="AD95" s="340"/>
      <c r="AE95" s="340"/>
      <c r="AF95" s="340"/>
      <c r="AG95" s="340"/>
      <c r="AH95" s="340"/>
      <c r="AI95" s="364"/>
      <c r="AJ95" s="296"/>
      <c r="AK95" s="296"/>
      <c r="AL95" s="296"/>
      <c r="AM95" s="296"/>
      <c r="AO95" s="340"/>
      <c r="AP95" s="255"/>
      <c r="AQ95" s="340"/>
      <c r="AR95" s="340"/>
      <c r="AS95" s="255"/>
      <c r="AT95" s="340"/>
      <c r="AU95" s="255"/>
      <c r="AV95" s="369"/>
      <c r="AW95" s="340"/>
      <c r="AX95" s="255"/>
      <c r="AY95" s="369"/>
      <c r="AZ95" s="340"/>
      <c r="BA95" s="255"/>
      <c r="BB95" s="369"/>
      <c r="BC95" s="255"/>
      <c r="BD95" s="255"/>
      <c r="BE95" s="369"/>
      <c r="BF95" s="340"/>
      <c r="BG95" s="340"/>
      <c r="BH95" s="340"/>
      <c r="BI95" s="340"/>
      <c r="BJ95" s="340"/>
      <c r="BK95" s="362"/>
    </row>
    <row r="96" spans="1:66" s="259" customFormat="1" x14ac:dyDescent="0.2">
      <c r="A96" s="367"/>
      <c r="B96" s="307"/>
      <c r="C96" s="299"/>
      <c r="D96" s="307"/>
      <c r="E96" s="342"/>
      <c r="F96" s="308"/>
      <c r="G96" s="342"/>
      <c r="H96" s="308"/>
      <c r="I96" s="299"/>
      <c r="J96" s="255"/>
      <c r="K96" s="299"/>
      <c r="L96" s="255"/>
      <c r="M96" s="299"/>
      <c r="N96" s="255"/>
      <c r="O96" s="299"/>
      <c r="P96" s="366"/>
      <c r="Q96" s="340"/>
      <c r="R96" s="340"/>
      <c r="S96" s="370"/>
      <c r="T96" s="340"/>
      <c r="U96" s="340"/>
      <c r="V96" s="340"/>
      <c r="W96" s="340"/>
      <c r="X96" s="340"/>
      <c r="Y96" s="340"/>
      <c r="Z96" s="340"/>
      <c r="AA96" s="370"/>
      <c r="AB96" s="340"/>
      <c r="AC96" s="340"/>
      <c r="AD96" s="340"/>
      <c r="AE96" s="340"/>
      <c r="AF96" s="340"/>
      <c r="AG96" s="340"/>
      <c r="AH96" s="340"/>
      <c r="AI96" s="364"/>
      <c r="AJ96" s="296"/>
      <c r="AK96" s="296"/>
      <c r="AL96" s="296"/>
      <c r="AM96" s="296"/>
      <c r="AO96" s="340"/>
      <c r="AP96" s="255"/>
      <c r="AQ96" s="340"/>
      <c r="AR96" s="340"/>
      <c r="AS96" s="255"/>
      <c r="AT96" s="340"/>
      <c r="AU96" s="255"/>
      <c r="AV96" s="369"/>
      <c r="AW96" s="340"/>
      <c r="AX96" s="255"/>
      <c r="AY96" s="369"/>
      <c r="AZ96" s="340"/>
      <c r="BA96" s="255"/>
      <c r="BB96" s="369"/>
      <c r="BC96" s="255"/>
      <c r="BD96" s="255"/>
      <c r="BE96" s="369"/>
      <c r="BF96" s="340"/>
      <c r="BG96" s="340"/>
      <c r="BH96" s="340"/>
      <c r="BI96" s="340"/>
      <c r="BJ96" s="340"/>
      <c r="BK96" s="362"/>
    </row>
    <row r="97" spans="1:63" s="259" customFormat="1" x14ac:dyDescent="0.2">
      <c r="A97" s="367"/>
      <c r="B97" s="307"/>
      <c r="C97" s="299"/>
      <c r="D97" s="307"/>
      <c r="E97" s="342"/>
      <c r="F97" s="308"/>
      <c r="G97" s="342"/>
      <c r="H97" s="308"/>
      <c r="I97" s="299"/>
      <c r="J97" s="255"/>
      <c r="K97" s="299"/>
      <c r="L97" s="255"/>
      <c r="M97" s="299"/>
      <c r="N97" s="255"/>
      <c r="O97" s="299"/>
      <c r="P97" s="366"/>
      <c r="Q97" s="340"/>
      <c r="R97" s="340"/>
      <c r="S97" s="370"/>
      <c r="T97" s="340"/>
      <c r="U97" s="340"/>
      <c r="V97" s="340"/>
      <c r="W97" s="340"/>
      <c r="X97" s="340"/>
      <c r="Y97" s="340"/>
      <c r="Z97" s="340"/>
      <c r="AA97" s="370"/>
      <c r="AB97" s="340"/>
      <c r="AC97" s="340"/>
      <c r="AD97" s="340"/>
      <c r="AE97" s="340"/>
      <c r="AF97" s="340"/>
      <c r="AG97" s="340"/>
      <c r="AH97" s="340"/>
      <c r="AI97" s="364"/>
      <c r="AJ97" s="296"/>
      <c r="AK97" s="296"/>
      <c r="AL97" s="296"/>
      <c r="AM97" s="296"/>
      <c r="AO97" s="340"/>
      <c r="AP97" s="255"/>
      <c r="AQ97" s="340"/>
      <c r="AR97" s="340"/>
      <c r="AS97" s="255"/>
      <c r="AT97" s="340"/>
      <c r="AU97" s="255"/>
      <c r="AV97" s="369"/>
      <c r="AW97" s="340"/>
      <c r="AX97" s="255"/>
      <c r="AY97" s="369"/>
      <c r="AZ97" s="340"/>
      <c r="BA97" s="255"/>
      <c r="BB97" s="369"/>
      <c r="BC97" s="255"/>
      <c r="BD97" s="255"/>
      <c r="BE97" s="369"/>
      <c r="BF97" s="340"/>
      <c r="BG97" s="340"/>
      <c r="BH97" s="340"/>
      <c r="BI97" s="340"/>
      <c r="BJ97" s="340"/>
      <c r="BK97" s="362"/>
    </row>
    <row r="98" spans="1:63" s="259" customFormat="1" x14ac:dyDescent="0.2">
      <c r="A98" s="367"/>
      <c r="B98" s="307"/>
      <c r="C98" s="299"/>
      <c r="D98" s="307"/>
      <c r="E98" s="342"/>
      <c r="F98" s="308"/>
      <c r="G98" s="342"/>
      <c r="H98" s="308"/>
      <c r="I98" s="299"/>
      <c r="J98" s="255"/>
      <c r="K98" s="299"/>
      <c r="L98" s="255"/>
      <c r="M98" s="299"/>
      <c r="N98" s="255"/>
      <c r="O98" s="299"/>
      <c r="P98" s="366"/>
      <c r="Q98" s="340"/>
      <c r="R98" s="340"/>
      <c r="S98" s="370"/>
      <c r="T98" s="340"/>
      <c r="U98" s="340"/>
      <c r="V98" s="340"/>
      <c r="W98" s="340"/>
      <c r="X98" s="340"/>
      <c r="Y98" s="340"/>
      <c r="Z98" s="340"/>
      <c r="AA98" s="370"/>
      <c r="AB98" s="340"/>
      <c r="AC98" s="340"/>
      <c r="AD98" s="340"/>
      <c r="AE98" s="340"/>
      <c r="AF98" s="340"/>
      <c r="AG98" s="340"/>
      <c r="AH98" s="340"/>
      <c r="AI98" s="364"/>
      <c r="AJ98" s="296"/>
      <c r="AK98" s="296"/>
      <c r="AL98" s="296"/>
      <c r="AM98" s="296"/>
      <c r="AO98" s="340"/>
      <c r="AP98" s="255"/>
      <c r="AQ98" s="340"/>
      <c r="AR98" s="340"/>
      <c r="AS98" s="255"/>
      <c r="AT98" s="340"/>
      <c r="AU98" s="255"/>
      <c r="AV98" s="369"/>
      <c r="AW98" s="340"/>
      <c r="AX98" s="255"/>
      <c r="AY98" s="369"/>
      <c r="AZ98" s="340"/>
      <c r="BA98" s="255"/>
      <c r="BB98" s="369"/>
      <c r="BC98" s="255"/>
      <c r="BD98" s="255"/>
      <c r="BE98" s="369"/>
      <c r="BF98" s="340"/>
      <c r="BG98" s="340"/>
      <c r="BH98" s="340"/>
      <c r="BI98" s="340"/>
      <c r="BJ98" s="340"/>
      <c r="BK98" s="362"/>
    </row>
    <row r="99" spans="1:63" s="259" customFormat="1" x14ac:dyDescent="0.2">
      <c r="A99" s="371"/>
      <c r="C99" s="296"/>
      <c r="E99" s="296"/>
      <c r="G99" s="296"/>
      <c r="I99" s="299"/>
      <c r="J99" s="255"/>
      <c r="K99" s="299"/>
      <c r="L99" s="255"/>
      <c r="M99" s="299"/>
      <c r="N99" s="255"/>
      <c r="O99" s="299"/>
      <c r="P99" s="366"/>
      <c r="Q99" s="340"/>
      <c r="R99" s="340"/>
      <c r="S99" s="370"/>
      <c r="T99" s="340"/>
      <c r="U99" s="340"/>
      <c r="V99" s="340"/>
      <c r="W99" s="340"/>
      <c r="X99" s="340"/>
      <c r="Y99" s="340"/>
      <c r="Z99" s="340"/>
      <c r="AA99" s="370"/>
      <c r="AB99" s="340"/>
      <c r="AC99" s="340"/>
      <c r="AD99" s="340"/>
      <c r="AE99" s="340"/>
      <c r="AF99" s="340"/>
      <c r="AG99" s="340"/>
      <c r="AH99" s="340"/>
      <c r="AI99" s="364"/>
      <c r="AJ99" s="296"/>
      <c r="AK99" s="296"/>
      <c r="AL99" s="296"/>
      <c r="AM99" s="296"/>
      <c r="AO99" s="340"/>
      <c r="AP99" s="255"/>
      <c r="AQ99" s="340"/>
      <c r="AR99" s="340"/>
      <c r="AS99" s="255"/>
      <c r="AT99" s="340"/>
      <c r="AU99" s="255"/>
      <c r="AV99" s="369"/>
      <c r="AW99" s="340"/>
      <c r="AX99" s="255"/>
      <c r="AY99" s="369"/>
      <c r="AZ99" s="340"/>
      <c r="BA99" s="255"/>
      <c r="BB99" s="369"/>
      <c r="BC99" s="255"/>
      <c r="BD99" s="255"/>
      <c r="BE99" s="369"/>
      <c r="BF99" s="340"/>
      <c r="BG99" s="340"/>
      <c r="BH99" s="340"/>
      <c r="BI99" s="340"/>
      <c r="BJ99" s="340"/>
      <c r="BK99" s="296"/>
    </row>
    <row r="100" spans="1:63" s="259" customFormat="1" x14ac:dyDescent="0.2">
      <c r="A100" s="371"/>
      <c r="C100" s="296"/>
      <c r="E100" s="296"/>
      <c r="G100" s="296"/>
      <c r="I100" s="299"/>
      <c r="J100" s="255"/>
      <c r="K100" s="299"/>
      <c r="L100" s="255"/>
      <c r="M100" s="299"/>
      <c r="N100" s="255"/>
      <c r="O100" s="299"/>
      <c r="P100" s="366"/>
      <c r="Q100" s="340"/>
      <c r="R100" s="340"/>
      <c r="S100" s="370"/>
      <c r="T100" s="340"/>
      <c r="U100" s="340"/>
      <c r="V100" s="340"/>
      <c r="W100" s="340"/>
      <c r="X100" s="340"/>
      <c r="Y100" s="340"/>
      <c r="Z100" s="340"/>
      <c r="AA100" s="370"/>
      <c r="AB100" s="340"/>
      <c r="AC100" s="340"/>
      <c r="AD100" s="340"/>
      <c r="AE100" s="340"/>
      <c r="AF100" s="340"/>
      <c r="AG100" s="340"/>
      <c r="AH100" s="340"/>
      <c r="AI100" s="364"/>
      <c r="AJ100" s="296"/>
      <c r="AK100" s="296"/>
      <c r="AL100" s="296"/>
      <c r="AM100" s="296"/>
      <c r="AO100" s="340"/>
      <c r="AP100" s="255"/>
      <c r="AQ100" s="340"/>
      <c r="AR100" s="340"/>
      <c r="AS100" s="255"/>
      <c r="AT100" s="340"/>
      <c r="AU100" s="255"/>
      <c r="AV100" s="369"/>
      <c r="AW100" s="340"/>
      <c r="AX100" s="255"/>
      <c r="AY100" s="369"/>
      <c r="AZ100" s="340"/>
      <c r="BA100" s="255"/>
      <c r="BB100" s="369"/>
      <c r="BC100" s="255"/>
      <c r="BD100" s="255"/>
      <c r="BE100" s="369"/>
      <c r="BF100" s="340"/>
      <c r="BG100" s="340"/>
      <c r="BH100" s="340"/>
      <c r="BI100" s="340"/>
      <c r="BJ100" s="340"/>
      <c r="BK100" s="296"/>
    </row>
    <row r="101" spans="1:63" s="259" customFormat="1" x14ac:dyDescent="0.2">
      <c r="A101" s="371"/>
      <c r="C101" s="296"/>
      <c r="E101" s="296"/>
      <c r="G101" s="296"/>
      <c r="I101" s="299"/>
      <c r="J101" s="255"/>
      <c r="K101" s="299"/>
      <c r="L101" s="255"/>
      <c r="M101" s="299"/>
      <c r="N101" s="255"/>
      <c r="O101" s="299"/>
      <c r="P101" s="366"/>
      <c r="Q101" s="340"/>
      <c r="R101" s="340"/>
      <c r="S101" s="370"/>
      <c r="T101" s="340"/>
      <c r="U101" s="340"/>
      <c r="V101" s="340"/>
      <c r="W101" s="340"/>
      <c r="X101" s="340"/>
      <c r="Y101" s="340"/>
      <c r="Z101" s="340"/>
      <c r="AA101" s="370"/>
      <c r="AB101" s="340"/>
      <c r="AC101" s="340"/>
      <c r="AD101" s="340"/>
      <c r="AE101" s="340"/>
      <c r="AF101" s="340"/>
      <c r="AG101" s="340"/>
      <c r="AH101" s="340"/>
      <c r="AI101" s="364"/>
      <c r="AJ101" s="296"/>
      <c r="AK101" s="296"/>
      <c r="AL101" s="296"/>
      <c r="AM101" s="296"/>
      <c r="AO101" s="340"/>
      <c r="AP101" s="255"/>
      <c r="AQ101" s="340"/>
      <c r="AR101" s="340"/>
      <c r="AS101" s="255"/>
      <c r="AT101" s="340"/>
      <c r="AU101" s="255"/>
      <c r="AV101" s="369"/>
      <c r="AW101" s="340"/>
      <c r="AX101" s="255"/>
      <c r="AY101" s="369"/>
      <c r="AZ101" s="340"/>
      <c r="BA101" s="255"/>
      <c r="BB101" s="369"/>
      <c r="BC101" s="255"/>
      <c r="BD101" s="255"/>
      <c r="BE101" s="369"/>
      <c r="BF101" s="340"/>
      <c r="BG101" s="340"/>
      <c r="BH101" s="340"/>
      <c r="BI101" s="340"/>
      <c r="BJ101" s="340"/>
      <c r="BK101" s="296"/>
    </row>
    <row r="102" spans="1:63" s="259" customFormat="1" x14ac:dyDescent="0.2">
      <c r="A102" s="371"/>
      <c r="C102" s="296"/>
      <c r="E102" s="296"/>
      <c r="G102" s="296"/>
      <c r="I102" s="299"/>
      <c r="J102" s="255"/>
      <c r="K102" s="299"/>
      <c r="L102" s="255"/>
      <c r="M102" s="299"/>
      <c r="N102" s="255"/>
      <c r="O102" s="299"/>
      <c r="P102" s="366"/>
      <c r="Q102" s="340"/>
      <c r="R102" s="340"/>
      <c r="S102" s="370"/>
      <c r="T102" s="340"/>
      <c r="U102" s="340"/>
      <c r="V102" s="340"/>
      <c r="W102" s="340"/>
      <c r="X102" s="340"/>
      <c r="Y102" s="340"/>
      <c r="Z102" s="340"/>
      <c r="AA102" s="370"/>
      <c r="AB102" s="340"/>
      <c r="AC102" s="340"/>
      <c r="AD102" s="340"/>
      <c r="AE102" s="340"/>
      <c r="AF102" s="340"/>
      <c r="AG102" s="340"/>
      <c r="AH102" s="340"/>
      <c r="AI102" s="364"/>
      <c r="AJ102" s="296"/>
      <c r="AK102" s="296"/>
      <c r="AL102" s="296"/>
      <c r="AM102" s="296"/>
      <c r="AO102" s="340"/>
      <c r="AP102" s="255"/>
      <c r="AQ102" s="340"/>
      <c r="AR102" s="340"/>
      <c r="AS102" s="255"/>
      <c r="AT102" s="340"/>
      <c r="AU102" s="255"/>
      <c r="AV102" s="369"/>
      <c r="AW102" s="340"/>
      <c r="AX102" s="255"/>
      <c r="AY102" s="369"/>
      <c r="AZ102" s="340"/>
      <c r="BA102" s="255"/>
      <c r="BB102" s="369"/>
      <c r="BC102" s="255"/>
      <c r="BD102" s="255"/>
      <c r="BE102" s="369"/>
      <c r="BF102" s="340"/>
      <c r="BG102" s="340"/>
      <c r="BH102" s="340"/>
      <c r="BI102" s="340"/>
      <c r="BJ102" s="340"/>
      <c r="BK102" s="296"/>
    </row>
    <row r="103" spans="1:63" s="259" customFormat="1" x14ac:dyDescent="0.2">
      <c r="A103" s="371"/>
      <c r="C103" s="296"/>
      <c r="E103" s="296"/>
      <c r="G103" s="296"/>
      <c r="I103" s="299"/>
      <c r="J103" s="255"/>
      <c r="K103" s="299"/>
      <c r="L103" s="255"/>
      <c r="M103" s="299"/>
      <c r="N103" s="255"/>
      <c r="O103" s="299"/>
      <c r="P103" s="366"/>
      <c r="Q103" s="340"/>
      <c r="R103" s="340"/>
      <c r="S103" s="370"/>
      <c r="T103" s="340"/>
      <c r="U103" s="340"/>
      <c r="V103" s="340"/>
      <c r="W103" s="340"/>
      <c r="X103" s="340"/>
      <c r="Y103" s="340"/>
      <c r="Z103" s="340"/>
      <c r="AA103" s="370"/>
      <c r="AB103" s="340"/>
      <c r="AC103" s="340"/>
      <c r="AD103" s="340"/>
      <c r="AE103" s="340"/>
      <c r="AF103" s="340"/>
      <c r="AG103" s="340"/>
      <c r="AH103" s="340"/>
      <c r="AI103" s="364"/>
      <c r="AJ103" s="296"/>
      <c r="AK103" s="296"/>
      <c r="AL103" s="296"/>
      <c r="AM103" s="296"/>
      <c r="AO103" s="340"/>
      <c r="AP103" s="255"/>
      <c r="AQ103" s="340"/>
      <c r="AR103" s="340"/>
      <c r="AS103" s="255"/>
      <c r="AT103" s="340"/>
      <c r="AU103" s="255"/>
      <c r="AV103" s="369"/>
      <c r="AW103" s="340"/>
      <c r="AX103" s="255"/>
      <c r="AY103" s="369"/>
      <c r="AZ103" s="340"/>
      <c r="BA103" s="255"/>
      <c r="BB103" s="369"/>
      <c r="BC103" s="255"/>
      <c r="BD103" s="255"/>
      <c r="BE103" s="369"/>
      <c r="BF103" s="340"/>
      <c r="BG103" s="340"/>
      <c r="BH103" s="340"/>
      <c r="BI103" s="340"/>
      <c r="BJ103" s="340"/>
      <c r="BK103" s="296"/>
    </row>
    <row r="104" spans="1:63" s="259" customFormat="1" x14ac:dyDescent="0.2">
      <c r="A104" s="371"/>
      <c r="C104" s="296"/>
      <c r="E104" s="296"/>
      <c r="G104" s="296"/>
      <c r="I104" s="299"/>
      <c r="J104" s="255"/>
      <c r="K104" s="299"/>
      <c r="L104" s="255"/>
      <c r="M104" s="299"/>
      <c r="N104" s="255"/>
      <c r="O104" s="299"/>
      <c r="P104" s="366"/>
      <c r="Q104" s="340"/>
      <c r="R104" s="340"/>
      <c r="S104" s="370"/>
      <c r="T104" s="340"/>
      <c r="U104" s="340"/>
      <c r="V104" s="340"/>
      <c r="W104" s="340"/>
      <c r="X104" s="340"/>
      <c r="Y104" s="340"/>
      <c r="Z104" s="340"/>
      <c r="AA104" s="370"/>
      <c r="AB104" s="340"/>
      <c r="AC104" s="340"/>
      <c r="AD104" s="340"/>
      <c r="AE104" s="340"/>
      <c r="AF104" s="340"/>
      <c r="AG104" s="340"/>
      <c r="AH104" s="340"/>
      <c r="AI104" s="364"/>
      <c r="AJ104" s="296"/>
      <c r="AK104" s="296"/>
      <c r="AL104" s="296"/>
      <c r="AM104" s="296"/>
      <c r="AO104" s="340"/>
      <c r="AP104" s="255"/>
      <c r="AQ104" s="340"/>
      <c r="AR104" s="340"/>
      <c r="AS104" s="255"/>
      <c r="AT104" s="340"/>
      <c r="AU104" s="255"/>
      <c r="AV104" s="369"/>
      <c r="AW104" s="340"/>
      <c r="AX104" s="255"/>
      <c r="AY104" s="369"/>
      <c r="AZ104" s="340"/>
      <c r="BA104" s="255"/>
      <c r="BB104" s="369"/>
      <c r="BC104" s="255"/>
      <c r="BD104" s="255"/>
      <c r="BE104" s="369"/>
      <c r="BF104" s="340"/>
      <c r="BG104" s="340"/>
      <c r="BH104" s="340"/>
      <c r="BI104" s="340"/>
      <c r="BJ104" s="340"/>
      <c r="BK104" s="296"/>
    </row>
    <row r="105" spans="1:63" s="259" customFormat="1" x14ac:dyDescent="0.2">
      <c r="A105" s="371"/>
      <c r="C105" s="296"/>
      <c r="E105" s="296"/>
      <c r="G105" s="296"/>
      <c r="I105" s="299"/>
      <c r="J105" s="255"/>
      <c r="K105" s="299"/>
      <c r="L105" s="255"/>
      <c r="M105" s="299"/>
      <c r="N105" s="255"/>
      <c r="O105" s="299"/>
      <c r="P105" s="366"/>
      <c r="Q105" s="340"/>
      <c r="R105" s="340"/>
      <c r="S105" s="370"/>
      <c r="T105" s="340"/>
      <c r="U105" s="340"/>
      <c r="V105" s="340"/>
      <c r="W105" s="340"/>
      <c r="X105" s="340"/>
      <c r="Y105" s="340"/>
      <c r="Z105" s="340"/>
      <c r="AA105" s="370"/>
      <c r="AB105" s="340"/>
      <c r="AC105" s="340"/>
      <c r="AD105" s="340"/>
      <c r="AE105" s="340"/>
      <c r="AF105" s="340"/>
      <c r="AG105" s="340"/>
      <c r="AH105" s="340"/>
      <c r="AI105" s="364"/>
      <c r="AJ105" s="296"/>
      <c r="AK105" s="296"/>
      <c r="AL105" s="296"/>
      <c r="AM105" s="296"/>
      <c r="AO105" s="340"/>
      <c r="AP105" s="255"/>
      <c r="AQ105" s="340"/>
      <c r="AR105" s="340"/>
      <c r="AS105" s="255"/>
      <c r="AT105" s="340"/>
      <c r="AU105" s="255"/>
      <c r="AV105" s="369"/>
      <c r="AW105" s="340"/>
      <c r="AX105" s="255"/>
      <c r="AY105" s="369"/>
      <c r="AZ105" s="340"/>
      <c r="BA105" s="255"/>
      <c r="BB105" s="369"/>
      <c r="BC105" s="255"/>
      <c r="BD105" s="255"/>
      <c r="BE105" s="369"/>
      <c r="BF105" s="340"/>
      <c r="BG105" s="340"/>
      <c r="BH105" s="340"/>
      <c r="BI105" s="340"/>
      <c r="BJ105" s="340"/>
      <c r="BK105" s="296"/>
    </row>
    <row r="106" spans="1:63" s="259" customFormat="1" x14ac:dyDescent="0.2">
      <c r="A106" s="371"/>
      <c r="C106" s="296"/>
      <c r="E106" s="296"/>
      <c r="G106" s="296"/>
      <c r="I106" s="299"/>
      <c r="J106" s="255"/>
      <c r="K106" s="299"/>
      <c r="L106" s="255"/>
      <c r="M106" s="299"/>
      <c r="N106" s="255"/>
      <c r="O106" s="299"/>
      <c r="P106" s="366"/>
      <c r="Q106" s="340"/>
      <c r="R106" s="340"/>
      <c r="S106" s="370"/>
      <c r="T106" s="340"/>
      <c r="U106" s="340"/>
      <c r="V106" s="340"/>
      <c r="W106" s="340"/>
      <c r="X106" s="340"/>
      <c r="Y106" s="340"/>
      <c r="Z106" s="340"/>
      <c r="AA106" s="370"/>
      <c r="AB106" s="340"/>
      <c r="AC106" s="340"/>
      <c r="AD106" s="340"/>
      <c r="AE106" s="340"/>
      <c r="AF106" s="340"/>
      <c r="AG106" s="340"/>
      <c r="AH106" s="340"/>
      <c r="AI106" s="364"/>
      <c r="AJ106" s="296"/>
      <c r="AK106" s="296"/>
      <c r="AL106" s="296"/>
      <c r="AM106" s="296"/>
      <c r="AO106" s="340"/>
      <c r="AP106" s="255"/>
      <c r="AQ106" s="340"/>
      <c r="AR106" s="340"/>
      <c r="AS106" s="255"/>
      <c r="AT106" s="340"/>
      <c r="AU106" s="255"/>
      <c r="AV106" s="369"/>
      <c r="AW106" s="340"/>
      <c r="AX106" s="255"/>
      <c r="AY106" s="369"/>
      <c r="AZ106" s="340"/>
      <c r="BA106" s="255"/>
      <c r="BB106" s="369"/>
      <c r="BC106" s="255"/>
      <c r="BD106" s="255"/>
      <c r="BE106" s="369"/>
      <c r="BF106" s="340"/>
      <c r="BG106" s="340"/>
      <c r="BH106" s="340"/>
      <c r="BI106" s="340"/>
      <c r="BJ106" s="340"/>
      <c r="BK106" s="296"/>
    </row>
    <row r="107" spans="1:63" s="259" customFormat="1" x14ac:dyDescent="0.2">
      <c r="A107" s="371"/>
      <c r="C107" s="296"/>
      <c r="E107" s="296"/>
      <c r="G107" s="296"/>
      <c r="I107" s="299"/>
      <c r="J107" s="255"/>
      <c r="K107" s="299"/>
      <c r="L107" s="255"/>
      <c r="M107" s="299"/>
      <c r="N107" s="255"/>
      <c r="O107" s="299"/>
      <c r="P107" s="366"/>
      <c r="Q107" s="340"/>
      <c r="R107" s="340"/>
      <c r="S107" s="370"/>
      <c r="T107" s="340"/>
      <c r="U107" s="340"/>
      <c r="V107" s="340"/>
      <c r="W107" s="340"/>
      <c r="X107" s="340"/>
      <c r="Y107" s="340"/>
      <c r="Z107" s="340"/>
      <c r="AA107" s="370"/>
      <c r="AB107" s="340"/>
      <c r="AC107" s="340"/>
      <c r="AD107" s="340"/>
      <c r="AE107" s="340"/>
      <c r="AF107" s="340"/>
      <c r="AG107" s="340"/>
      <c r="AH107" s="340"/>
      <c r="AI107" s="364"/>
      <c r="AJ107" s="296"/>
      <c r="AK107" s="296"/>
      <c r="AL107" s="296"/>
      <c r="AM107" s="296"/>
      <c r="AO107" s="340"/>
      <c r="AP107" s="255"/>
      <c r="AQ107" s="340"/>
      <c r="AR107" s="340"/>
      <c r="AS107" s="255"/>
      <c r="AT107" s="340"/>
      <c r="AU107" s="255"/>
      <c r="AV107" s="369"/>
      <c r="AW107" s="340"/>
      <c r="AX107" s="255"/>
      <c r="AY107" s="369"/>
      <c r="AZ107" s="340"/>
      <c r="BA107" s="255"/>
      <c r="BB107" s="369"/>
      <c r="BC107" s="255"/>
      <c r="BD107" s="255"/>
      <c r="BE107" s="369"/>
      <c r="BF107" s="340"/>
      <c r="BG107" s="340"/>
      <c r="BH107" s="340"/>
      <c r="BI107" s="340"/>
      <c r="BJ107" s="340"/>
      <c r="BK107" s="296"/>
    </row>
    <row r="108" spans="1:63" s="259" customFormat="1" x14ac:dyDescent="0.2">
      <c r="A108" s="371"/>
      <c r="C108" s="296"/>
      <c r="E108" s="296"/>
      <c r="G108" s="296"/>
      <c r="I108" s="299"/>
      <c r="J108" s="255"/>
      <c r="K108" s="299"/>
      <c r="L108" s="255"/>
      <c r="M108" s="299"/>
      <c r="N108" s="255"/>
      <c r="O108" s="299"/>
      <c r="P108" s="366"/>
      <c r="Q108" s="340"/>
      <c r="R108" s="340"/>
      <c r="S108" s="370"/>
      <c r="T108" s="340"/>
      <c r="U108" s="340"/>
      <c r="V108" s="340"/>
      <c r="W108" s="340"/>
      <c r="X108" s="340"/>
      <c r="Y108" s="340"/>
      <c r="Z108" s="340"/>
      <c r="AA108" s="370"/>
      <c r="AB108" s="340"/>
      <c r="AC108" s="340"/>
      <c r="AD108" s="340"/>
      <c r="AE108" s="340"/>
      <c r="AF108" s="340"/>
      <c r="AG108" s="340"/>
      <c r="AH108" s="340"/>
      <c r="AI108" s="364"/>
      <c r="AJ108" s="296"/>
      <c r="AK108" s="296"/>
      <c r="AL108" s="296"/>
      <c r="AM108" s="296"/>
      <c r="AO108" s="340"/>
      <c r="AP108" s="255"/>
      <c r="AQ108" s="340"/>
      <c r="AR108" s="340"/>
      <c r="AS108" s="255"/>
      <c r="AT108" s="340"/>
      <c r="AU108" s="255"/>
      <c r="AV108" s="369"/>
      <c r="AW108" s="340"/>
      <c r="AX108" s="255"/>
      <c r="AY108" s="369"/>
      <c r="AZ108" s="340"/>
      <c r="BA108" s="255"/>
      <c r="BB108" s="369"/>
      <c r="BC108" s="255"/>
      <c r="BD108" s="255"/>
      <c r="BE108" s="369"/>
      <c r="BF108" s="340"/>
      <c r="BG108" s="340"/>
      <c r="BH108" s="340"/>
      <c r="BI108" s="340"/>
      <c r="BJ108" s="340"/>
      <c r="BK108" s="296"/>
    </row>
    <row r="109" spans="1:63" s="259" customFormat="1" x14ac:dyDescent="0.2">
      <c r="A109" s="371"/>
      <c r="C109" s="296"/>
      <c r="E109" s="296"/>
      <c r="G109" s="296"/>
      <c r="I109" s="299"/>
      <c r="J109" s="255"/>
      <c r="K109" s="299"/>
      <c r="L109" s="255"/>
      <c r="M109" s="299"/>
      <c r="N109" s="255"/>
      <c r="O109" s="299"/>
      <c r="P109" s="366"/>
      <c r="Q109" s="340"/>
      <c r="R109" s="340"/>
      <c r="S109" s="370"/>
      <c r="T109" s="340"/>
      <c r="U109" s="340"/>
      <c r="V109" s="340"/>
      <c r="W109" s="340"/>
      <c r="X109" s="340"/>
      <c r="Y109" s="340"/>
      <c r="Z109" s="340"/>
      <c r="AA109" s="370"/>
      <c r="AB109" s="340"/>
      <c r="AC109" s="340"/>
      <c r="AD109" s="340"/>
      <c r="AE109" s="340"/>
      <c r="AF109" s="340"/>
      <c r="AG109" s="340"/>
      <c r="AH109" s="340"/>
      <c r="AI109" s="364"/>
      <c r="AJ109" s="296"/>
      <c r="AK109" s="296"/>
      <c r="AL109" s="296"/>
      <c r="AM109" s="296"/>
      <c r="AO109" s="340"/>
      <c r="AP109" s="255"/>
      <c r="AQ109" s="340"/>
      <c r="AR109" s="340"/>
      <c r="AS109" s="255"/>
      <c r="AT109" s="340"/>
      <c r="AU109" s="255"/>
      <c r="AV109" s="369"/>
      <c r="AW109" s="340"/>
      <c r="AX109" s="255"/>
      <c r="AY109" s="369"/>
      <c r="AZ109" s="340"/>
      <c r="BA109" s="255"/>
      <c r="BB109" s="369"/>
      <c r="BC109" s="255"/>
      <c r="BD109" s="255"/>
      <c r="BE109" s="369"/>
      <c r="BF109" s="340"/>
      <c r="BG109" s="340"/>
      <c r="BH109" s="340"/>
      <c r="BI109" s="340"/>
      <c r="BJ109" s="340"/>
      <c r="BK109" s="296"/>
    </row>
    <row r="110" spans="1:63" s="259" customFormat="1" x14ac:dyDescent="0.2">
      <c r="A110" s="371"/>
      <c r="C110" s="296"/>
      <c r="E110" s="296"/>
      <c r="G110" s="296"/>
      <c r="I110" s="299"/>
      <c r="J110" s="255"/>
      <c r="K110" s="299"/>
      <c r="L110" s="255"/>
      <c r="M110" s="299"/>
      <c r="N110" s="255"/>
      <c r="O110" s="299"/>
      <c r="P110" s="366"/>
      <c r="Q110" s="340"/>
      <c r="R110" s="340"/>
      <c r="S110" s="370"/>
      <c r="T110" s="340"/>
      <c r="U110" s="340"/>
      <c r="V110" s="340"/>
      <c r="W110" s="340"/>
      <c r="X110" s="340"/>
      <c r="Y110" s="340"/>
      <c r="Z110" s="340"/>
      <c r="AA110" s="370"/>
      <c r="AB110" s="340"/>
      <c r="AC110" s="340"/>
      <c r="AD110" s="340"/>
      <c r="AE110" s="340"/>
      <c r="AF110" s="340"/>
      <c r="AG110" s="340"/>
      <c r="AH110" s="340"/>
      <c r="AI110" s="364"/>
      <c r="AJ110" s="296"/>
      <c r="AK110" s="296"/>
      <c r="AL110" s="296"/>
      <c r="AM110" s="296"/>
      <c r="AO110" s="340"/>
      <c r="AP110" s="255"/>
      <c r="AQ110" s="340"/>
      <c r="AR110" s="340"/>
      <c r="AS110" s="255"/>
      <c r="AT110" s="340"/>
      <c r="AU110" s="255"/>
      <c r="AV110" s="369"/>
      <c r="AW110" s="340"/>
      <c r="AX110" s="255"/>
      <c r="AY110" s="369"/>
      <c r="AZ110" s="340"/>
      <c r="BA110" s="255"/>
      <c r="BB110" s="369"/>
      <c r="BC110" s="255"/>
      <c r="BD110" s="255"/>
      <c r="BE110" s="369"/>
      <c r="BF110" s="340"/>
      <c r="BG110" s="340"/>
      <c r="BH110" s="340"/>
      <c r="BI110" s="340"/>
      <c r="BJ110" s="340"/>
      <c r="BK110" s="296"/>
    </row>
    <row r="111" spans="1:63" s="259" customFormat="1" x14ac:dyDescent="0.2">
      <c r="A111" s="371"/>
      <c r="C111" s="296"/>
      <c r="E111" s="296"/>
      <c r="G111" s="296"/>
      <c r="I111" s="299"/>
      <c r="J111" s="255"/>
      <c r="K111" s="299"/>
      <c r="L111" s="255"/>
      <c r="M111" s="299"/>
      <c r="N111" s="255"/>
      <c r="O111" s="299"/>
      <c r="P111" s="366"/>
      <c r="Q111" s="340"/>
      <c r="R111" s="340"/>
      <c r="S111" s="370"/>
      <c r="T111" s="340"/>
      <c r="U111" s="340"/>
      <c r="V111" s="340"/>
      <c r="W111" s="340"/>
      <c r="X111" s="340"/>
      <c r="Y111" s="340"/>
      <c r="Z111" s="340"/>
      <c r="AA111" s="370"/>
      <c r="AB111" s="340"/>
      <c r="AC111" s="340"/>
      <c r="AD111" s="340"/>
      <c r="AE111" s="340"/>
      <c r="AF111" s="340"/>
      <c r="AG111" s="340"/>
      <c r="AH111" s="340"/>
      <c r="AI111" s="364"/>
      <c r="AJ111" s="296"/>
      <c r="AK111" s="296"/>
      <c r="AL111" s="296"/>
      <c r="AM111" s="296"/>
      <c r="AO111" s="340"/>
      <c r="AP111" s="255"/>
      <c r="AQ111" s="340"/>
      <c r="AR111" s="340"/>
      <c r="AS111" s="255"/>
      <c r="AT111" s="340"/>
      <c r="AU111" s="255"/>
      <c r="AV111" s="369"/>
      <c r="AW111" s="340"/>
      <c r="AX111" s="255"/>
      <c r="AY111" s="369"/>
      <c r="AZ111" s="340"/>
      <c r="BA111" s="255"/>
      <c r="BB111" s="369"/>
      <c r="BC111" s="255"/>
      <c r="BD111" s="255"/>
      <c r="BE111" s="369"/>
      <c r="BF111" s="340"/>
      <c r="BG111" s="340"/>
      <c r="BH111" s="340"/>
      <c r="BI111" s="340"/>
      <c r="BJ111" s="340"/>
      <c r="BK111" s="296"/>
    </row>
    <row r="112" spans="1:63" s="259" customFormat="1" x14ac:dyDescent="0.2">
      <c r="A112" s="371"/>
      <c r="C112" s="296"/>
      <c r="E112" s="296"/>
      <c r="G112" s="296"/>
      <c r="I112" s="299"/>
      <c r="J112" s="255"/>
      <c r="K112" s="299"/>
      <c r="L112" s="255"/>
      <c r="M112" s="299"/>
      <c r="N112" s="255"/>
      <c r="O112" s="299"/>
      <c r="P112" s="366"/>
      <c r="Q112" s="340"/>
      <c r="R112" s="340"/>
      <c r="S112" s="370"/>
      <c r="T112" s="340"/>
      <c r="U112" s="340"/>
      <c r="V112" s="340"/>
      <c r="W112" s="340"/>
      <c r="X112" s="340"/>
      <c r="Y112" s="340"/>
      <c r="Z112" s="340"/>
      <c r="AA112" s="370"/>
      <c r="AB112" s="340"/>
      <c r="AC112" s="340"/>
      <c r="AD112" s="340"/>
      <c r="AE112" s="340"/>
      <c r="AF112" s="340"/>
      <c r="AG112" s="340"/>
      <c r="AH112" s="340"/>
      <c r="AI112" s="364"/>
      <c r="AJ112" s="296"/>
      <c r="AK112" s="296"/>
      <c r="AL112" s="296"/>
      <c r="AM112" s="296"/>
      <c r="AO112" s="340"/>
      <c r="AP112" s="255"/>
      <c r="AQ112" s="340"/>
      <c r="AR112" s="340"/>
      <c r="AS112" s="255"/>
      <c r="AT112" s="340"/>
      <c r="AU112" s="255"/>
      <c r="AV112" s="369"/>
      <c r="AW112" s="340"/>
      <c r="AX112" s="255"/>
      <c r="AY112" s="369"/>
      <c r="AZ112" s="340"/>
      <c r="BA112" s="255"/>
      <c r="BB112" s="369"/>
      <c r="BC112" s="255"/>
      <c r="BD112" s="255"/>
      <c r="BE112" s="369"/>
      <c r="BF112" s="340"/>
      <c r="BG112" s="340"/>
      <c r="BH112" s="340"/>
      <c r="BI112" s="340"/>
      <c r="BJ112" s="340"/>
      <c r="BK112" s="296"/>
    </row>
    <row r="113" spans="1:63" s="259" customFormat="1" x14ac:dyDescent="0.2">
      <c r="A113" s="371"/>
      <c r="C113" s="296"/>
      <c r="E113" s="296"/>
      <c r="G113" s="296"/>
      <c r="I113" s="299"/>
      <c r="J113" s="255"/>
      <c r="K113" s="299"/>
      <c r="L113" s="255"/>
      <c r="M113" s="299"/>
      <c r="N113" s="255"/>
      <c r="O113" s="299"/>
      <c r="P113" s="366"/>
      <c r="Q113" s="340"/>
      <c r="R113" s="340"/>
      <c r="S113" s="370"/>
      <c r="T113" s="340"/>
      <c r="U113" s="340"/>
      <c r="V113" s="340"/>
      <c r="W113" s="340"/>
      <c r="X113" s="340"/>
      <c r="Y113" s="340"/>
      <c r="Z113" s="340"/>
      <c r="AA113" s="370"/>
      <c r="AB113" s="340"/>
      <c r="AC113" s="340"/>
      <c r="AD113" s="340"/>
      <c r="AE113" s="340"/>
      <c r="AF113" s="340"/>
      <c r="AG113" s="340"/>
      <c r="AH113" s="340"/>
      <c r="AI113" s="364"/>
      <c r="AJ113" s="296"/>
      <c r="AK113" s="296"/>
      <c r="AL113" s="296"/>
      <c r="AM113" s="296"/>
      <c r="AO113" s="340"/>
      <c r="AP113" s="255"/>
      <c r="AQ113" s="340"/>
      <c r="AR113" s="340"/>
      <c r="AS113" s="255"/>
      <c r="AT113" s="340"/>
      <c r="AU113" s="255"/>
      <c r="AV113" s="369"/>
      <c r="AW113" s="340"/>
      <c r="AX113" s="255"/>
      <c r="AY113" s="369"/>
      <c r="AZ113" s="340"/>
      <c r="BA113" s="255"/>
      <c r="BB113" s="369"/>
      <c r="BC113" s="255"/>
      <c r="BD113" s="255"/>
      <c r="BE113" s="369"/>
      <c r="BF113" s="340"/>
      <c r="BG113" s="340"/>
      <c r="BH113" s="340"/>
      <c r="BI113" s="340"/>
      <c r="BJ113" s="340"/>
      <c r="BK113" s="296"/>
    </row>
    <row r="114" spans="1:63" s="259" customFormat="1" x14ac:dyDescent="0.2">
      <c r="A114" s="371"/>
      <c r="C114" s="296"/>
      <c r="E114" s="296"/>
      <c r="G114" s="296"/>
      <c r="I114" s="299"/>
      <c r="J114" s="255"/>
      <c r="K114" s="299"/>
      <c r="L114" s="255"/>
      <c r="M114" s="299"/>
      <c r="N114" s="255"/>
      <c r="O114" s="299"/>
      <c r="P114" s="366"/>
      <c r="Q114" s="340"/>
      <c r="R114" s="340"/>
      <c r="S114" s="370"/>
      <c r="T114" s="340"/>
      <c r="U114" s="340"/>
      <c r="V114" s="340"/>
      <c r="W114" s="340"/>
      <c r="X114" s="340"/>
      <c r="Y114" s="340"/>
      <c r="Z114" s="340"/>
      <c r="AA114" s="370"/>
      <c r="AB114" s="340"/>
      <c r="AC114" s="340"/>
      <c r="AD114" s="340"/>
      <c r="AE114" s="340"/>
      <c r="AF114" s="340"/>
      <c r="AG114" s="340"/>
      <c r="AH114" s="340"/>
      <c r="AI114" s="364"/>
      <c r="AJ114" s="296"/>
      <c r="AK114" s="296"/>
      <c r="AL114" s="296"/>
      <c r="AM114" s="296"/>
      <c r="AO114" s="340"/>
      <c r="AP114" s="255"/>
      <c r="AQ114" s="340"/>
      <c r="AR114" s="340"/>
      <c r="AS114" s="255"/>
      <c r="AT114" s="340"/>
      <c r="AU114" s="255"/>
      <c r="AV114" s="369"/>
      <c r="AW114" s="340"/>
      <c r="AX114" s="255"/>
      <c r="AY114" s="369"/>
      <c r="AZ114" s="340"/>
      <c r="BA114" s="255"/>
      <c r="BB114" s="369"/>
      <c r="BC114" s="255"/>
      <c r="BD114" s="255"/>
      <c r="BE114" s="369"/>
      <c r="BF114" s="340"/>
      <c r="BG114" s="340"/>
      <c r="BH114" s="340"/>
      <c r="BI114" s="340"/>
      <c r="BJ114" s="340"/>
      <c r="BK114" s="296"/>
    </row>
    <row r="115" spans="1:63" s="259" customFormat="1" x14ac:dyDescent="0.2">
      <c r="A115" s="371"/>
      <c r="C115" s="296"/>
      <c r="E115" s="296"/>
      <c r="G115" s="296"/>
      <c r="I115" s="299"/>
      <c r="J115" s="255"/>
      <c r="K115" s="299"/>
      <c r="L115" s="255"/>
      <c r="M115" s="299"/>
      <c r="N115" s="255"/>
      <c r="O115" s="299"/>
      <c r="P115" s="366"/>
      <c r="Q115" s="340"/>
      <c r="R115" s="340"/>
      <c r="S115" s="370"/>
      <c r="T115" s="340"/>
      <c r="U115" s="340"/>
      <c r="V115" s="340"/>
      <c r="W115" s="340"/>
      <c r="X115" s="340"/>
      <c r="Y115" s="340"/>
      <c r="Z115" s="340"/>
      <c r="AA115" s="370"/>
      <c r="AB115" s="340"/>
      <c r="AC115" s="340"/>
      <c r="AD115" s="340"/>
      <c r="AE115" s="340"/>
      <c r="AF115" s="340"/>
      <c r="AG115" s="340"/>
      <c r="AH115" s="340"/>
      <c r="AI115" s="364"/>
      <c r="AJ115" s="296"/>
      <c r="AK115" s="296"/>
      <c r="AL115" s="296"/>
      <c r="AM115" s="296"/>
      <c r="AO115" s="340"/>
      <c r="AP115" s="255"/>
      <c r="AQ115" s="340"/>
      <c r="AR115" s="340"/>
      <c r="AS115" s="255"/>
      <c r="AT115" s="340"/>
      <c r="AU115" s="255"/>
      <c r="AV115" s="369"/>
      <c r="AW115" s="340"/>
      <c r="AX115" s="255"/>
      <c r="AY115" s="369"/>
      <c r="AZ115" s="340"/>
      <c r="BA115" s="255"/>
      <c r="BB115" s="369"/>
      <c r="BC115" s="255"/>
      <c r="BD115" s="255"/>
      <c r="BE115" s="369"/>
      <c r="BF115" s="340"/>
      <c r="BG115" s="340"/>
      <c r="BH115" s="340"/>
      <c r="BI115" s="340"/>
      <c r="BJ115" s="340"/>
      <c r="BK115" s="296"/>
    </row>
    <row r="116" spans="1:63" s="259" customFormat="1" x14ac:dyDescent="0.2">
      <c r="A116" s="371"/>
      <c r="C116" s="296"/>
      <c r="E116" s="296"/>
      <c r="G116" s="296"/>
      <c r="I116" s="299"/>
      <c r="J116" s="255"/>
      <c r="K116" s="299"/>
      <c r="L116" s="255"/>
      <c r="M116" s="299"/>
      <c r="N116" s="255"/>
      <c r="O116" s="299"/>
      <c r="P116" s="366"/>
      <c r="Q116" s="340"/>
      <c r="R116" s="340"/>
      <c r="S116" s="370"/>
      <c r="T116" s="340"/>
      <c r="U116" s="340"/>
      <c r="V116" s="340"/>
      <c r="W116" s="340"/>
      <c r="X116" s="340"/>
      <c r="Y116" s="340"/>
      <c r="Z116" s="340"/>
      <c r="AA116" s="370"/>
      <c r="AB116" s="340"/>
      <c r="AC116" s="340"/>
      <c r="AD116" s="340"/>
      <c r="AE116" s="340"/>
      <c r="AF116" s="340"/>
      <c r="AG116" s="340"/>
      <c r="AH116" s="340"/>
      <c r="AI116" s="364"/>
      <c r="AJ116" s="296"/>
      <c r="AK116" s="296"/>
      <c r="AL116" s="296"/>
      <c r="AM116" s="296"/>
      <c r="AO116" s="340"/>
      <c r="AP116" s="255"/>
      <c r="AQ116" s="340"/>
      <c r="AR116" s="340"/>
      <c r="AS116" s="255"/>
      <c r="AT116" s="340"/>
      <c r="AU116" s="255"/>
      <c r="AV116" s="369"/>
      <c r="AW116" s="340"/>
      <c r="AX116" s="255"/>
      <c r="AY116" s="369"/>
      <c r="AZ116" s="340"/>
      <c r="BA116" s="255"/>
      <c r="BB116" s="369"/>
      <c r="BC116" s="255"/>
      <c r="BD116" s="255"/>
      <c r="BE116" s="369"/>
      <c r="BF116" s="340"/>
      <c r="BG116" s="340"/>
      <c r="BH116" s="340"/>
      <c r="BI116" s="340"/>
      <c r="BJ116" s="340"/>
      <c r="BK116" s="296"/>
    </row>
    <row r="117" spans="1:63" s="259" customFormat="1" x14ac:dyDescent="0.2">
      <c r="A117" s="371"/>
      <c r="C117" s="296"/>
      <c r="E117" s="296"/>
      <c r="G117" s="296"/>
      <c r="I117" s="299"/>
      <c r="J117" s="255"/>
      <c r="K117" s="299"/>
      <c r="L117" s="255"/>
      <c r="M117" s="299"/>
      <c r="N117" s="255"/>
      <c r="O117" s="299"/>
      <c r="P117" s="366"/>
      <c r="Q117" s="340"/>
      <c r="R117" s="340"/>
      <c r="S117" s="370"/>
      <c r="T117" s="340"/>
      <c r="U117" s="340"/>
      <c r="V117" s="340"/>
      <c r="W117" s="340"/>
      <c r="X117" s="340"/>
      <c r="Y117" s="340"/>
      <c r="Z117" s="340"/>
      <c r="AA117" s="370"/>
      <c r="AB117" s="340"/>
      <c r="AC117" s="340"/>
      <c r="AD117" s="340"/>
      <c r="AE117" s="340"/>
      <c r="AF117" s="340"/>
      <c r="AG117" s="340"/>
      <c r="AH117" s="340"/>
      <c r="AI117" s="364"/>
      <c r="AJ117" s="296"/>
      <c r="AK117" s="296"/>
      <c r="AL117" s="296"/>
      <c r="AM117" s="296"/>
      <c r="AO117" s="340"/>
      <c r="AP117" s="255"/>
      <c r="AQ117" s="340"/>
      <c r="AR117" s="340"/>
      <c r="AS117" s="255"/>
      <c r="AT117" s="340"/>
      <c r="AU117" s="255"/>
      <c r="AV117" s="369"/>
      <c r="AW117" s="340"/>
      <c r="AX117" s="255"/>
      <c r="AY117" s="369"/>
      <c r="AZ117" s="340"/>
      <c r="BA117" s="255"/>
      <c r="BB117" s="369"/>
      <c r="BC117" s="255"/>
      <c r="BD117" s="255"/>
      <c r="BE117" s="369"/>
      <c r="BF117" s="340"/>
      <c r="BG117" s="340"/>
      <c r="BH117" s="340"/>
      <c r="BI117" s="340"/>
      <c r="BJ117" s="340"/>
      <c r="BK117" s="296"/>
    </row>
    <row r="118" spans="1:63" s="259" customFormat="1" x14ac:dyDescent="0.2">
      <c r="A118" s="371"/>
      <c r="C118" s="296"/>
      <c r="E118" s="296"/>
      <c r="G118" s="296"/>
      <c r="I118" s="299"/>
      <c r="J118" s="255"/>
      <c r="K118" s="299"/>
      <c r="L118" s="255"/>
      <c r="M118" s="299"/>
      <c r="N118" s="255"/>
      <c r="O118" s="299"/>
      <c r="P118" s="366"/>
      <c r="Q118" s="340"/>
      <c r="R118" s="340"/>
      <c r="S118" s="370"/>
      <c r="T118" s="340"/>
      <c r="U118" s="340"/>
      <c r="V118" s="340"/>
      <c r="W118" s="340"/>
      <c r="X118" s="340"/>
      <c r="Y118" s="340"/>
      <c r="Z118" s="340"/>
      <c r="AA118" s="370"/>
      <c r="AB118" s="340"/>
      <c r="AC118" s="340"/>
      <c r="AD118" s="340"/>
      <c r="AE118" s="340"/>
      <c r="AF118" s="340"/>
      <c r="AG118" s="340"/>
      <c r="AH118" s="340"/>
      <c r="AI118" s="364"/>
      <c r="AJ118" s="296"/>
      <c r="AK118" s="296"/>
      <c r="AL118" s="296"/>
      <c r="AM118" s="296"/>
      <c r="AO118" s="340"/>
      <c r="AP118" s="255"/>
      <c r="AQ118" s="340"/>
      <c r="AR118" s="340"/>
      <c r="AS118" s="255"/>
      <c r="AT118" s="340"/>
      <c r="AU118" s="255"/>
      <c r="AV118" s="369"/>
      <c r="AW118" s="340"/>
      <c r="AX118" s="255"/>
      <c r="AY118" s="369"/>
      <c r="AZ118" s="340"/>
      <c r="BA118" s="255"/>
      <c r="BB118" s="369"/>
      <c r="BC118" s="255"/>
      <c r="BD118" s="255"/>
      <c r="BE118" s="369"/>
      <c r="BF118" s="340"/>
      <c r="BG118" s="340"/>
      <c r="BH118" s="340"/>
      <c r="BI118" s="340"/>
      <c r="BJ118" s="340"/>
      <c r="BK118" s="296"/>
    </row>
    <row r="119" spans="1:63" s="259" customFormat="1" x14ac:dyDescent="0.2">
      <c r="A119" s="371"/>
      <c r="C119" s="296"/>
      <c r="E119" s="296"/>
      <c r="G119" s="296"/>
      <c r="I119" s="299"/>
      <c r="J119" s="255"/>
      <c r="K119" s="299"/>
      <c r="L119" s="255"/>
      <c r="M119" s="299"/>
      <c r="N119" s="255"/>
      <c r="O119" s="299"/>
      <c r="P119" s="366"/>
      <c r="Q119" s="340"/>
      <c r="R119" s="340"/>
      <c r="S119" s="370"/>
      <c r="T119" s="340"/>
      <c r="U119" s="340"/>
      <c r="V119" s="340"/>
      <c r="W119" s="340"/>
      <c r="X119" s="340"/>
      <c r="Y119" s="340"/>
      <c r="Z119" s="340"/>
      <c r="AA119" s="370"/>
      <c r="AB119" s="340"/>
      <c r="AC119" s="340"/>
      <c r="AD119" s="340"/>
      <c r="AE119" s="340"/>
      <c r="AF119" s="340"/>
      <c r="AG119" s="340"/>
      <c r="AH119" s="340"/>
      <c r="AI119" s="364"/>
      <c r="AJ119" s="296"/>
      <c r="AK119" s="296"/>
      <c r="AL119" s="296"/>
      <c r="AM119" s="296"/>
      <c r="AO119" s="340"/>
      <c r="AP119" s="255"/>
      <c r="AQ119" s="340"/>
      <c r="AR119" s="340"/>
      <c r="AS119" s="255"/>
      <c r="AT119" s="340"/>
      <c r="AU119" s="255"/>
      <c r="AV119" s="369"/>
      <c r="AW119" s="340"/>
      <c r="AX119" s="255"/>
      <c r="AY119" s="369"/>
      <c r="AZ119" s="340"/>
      <c r="BA119" s="255"/>
      <c r="BB119" s="369"/>
      <c r="BC119" s="255"/>
      <c r="BD119" s="255"/>
      <c r="BE119" s="369"/>
      <c r="BF119" s="340"/>
      <c r="BG119" s="340"/>
      <c r="BH119" s="340"/>
      <c r="BI119" s="340"/>
      <c r="BJ119" s="340"/>
      <c r="BK119" s="296"/>
    </row>
    <row r="120" spans="1:63" s="259" customFormat="1" x14ac:dyDescent="0.2">
      <c r="A120" s="371"/>
      <c r="C120" s="296"/>
      <c r="E120" s="296"/>
      <c r="G120" s="296"/>
      <c r="I120" s="299"/>
      <c r="J120" s="255"/>
      <c r="K120" s="299"/>
      <c r="L120" s="255"/>
      <c r="M120" s="299"/>
      <c r="N120" s="255"/>
      <c r="O120" s="299"/>
      <c r="P120" s="366"/>
      <c r="Q120" s="340"/>
      <c r="R120" s="340"/>
      <c r="S120" s="370"/>
      <c r="T120" s="340"/>
      <c r="U120" s="340"/>
      <c r="V120" s="340"/>
      <c r="W120" s="340"/>
      <c r="X120" s="340"/>
      <c r="Y120" s="340"/>
      <c r="Z120" s="340"/>
      <c r="AA120" s="370"/>
      <c r="AB120" s="340"/>
      <c r="AC120" s="340"/>
      <c r="AD120" s="340"/>
      <c r="AE120" s="340"/>
      <c r="AF120" s="340"/>
      <c r="AG120" s="340"/>
      <c r="AH120" s="340"/>
      <c r="AI120" s="364"/>
      <c r="AJ120" s="296"/>
      <c r="AK120" s="296"/>
      <c r="AL120" s="296"/>
      <c r="AM120" s="296"/>
      <c r="AO120" s="340"/>
      <c r="AP120" s="255"/>
      <c r="AQ120" s="340"/>
      <c r="AR120" s="340"/>
      <c r="AS120" s="255"/>
      <c r="AT120" s="340"/>
      <c r="AU120" s="255"/>
      <c r="AV120" s="369"/>
      <c r="AW120" s="340"/>
      <c r="AX120" s="255"/>
      <c r="AY120" s="369"/>
      <c r="AZ120" s="340"/>
      <c r="BA120" s="255"/>
      <c r="BB120" s="369"/>
      <c r="BC120" s="255"/>
      <c r="BD120" s="255"/>
      <c r="BE120" s="369"/>
      <c r="BF120" s="340"/>
      <c r="BG120" s="340"/>
      <c r="BH120" s="340"/>
      <c r="BI120" s="340"/>
      <c r="BJ120" s="340"/>
      <c r="BK120" s="296"/>
    </row>
    <row r="121" spans="1:63" s="259" customFormat="1" x14ac:dyDescent="0.2">
      <c r="A121" s="371"/>
      <c r="C121" s="296"/>
      <c r="E121" s="296"/>
      <c r="G121" s="296"/>
      <c r="I121" s="299"/>
      <c r="J121" s="255"/>
      <c r="K121" s="299"/>
      <c r="L121" s="255"/>
      <c r="M121" s="299"/>
      <c r="N121" s="255"/>
      <c r="O121" s="299"/>
      <c r="P121" s="366"/>
      <c r="Q121" s="340"/>
      <c r="R121" s="340"/>
      <c r="S121" s="370"/>
      <c r="T121" s="340"/>
      <c r="U121" s="340"/>
      <c r="V121" s="340"/>
      <c r="W121" s="340"/>
      <c r="X121" s="340"/>
      <c r="Y121" s="340"/>
      <c r="Z121" s="340"/>
      <c r="AA121" s="370"/>
      <c r="AB121" s="340"/>
      <c r="AC121" s="340"/>
      <c r="AD121" s="340"/>
      <c r="AE121" s="340"/>
      <c r="AF121" s="340"/>
      <c r="AG121" s="340"/>
      <c r="AH121" s="340"/>
      <c r="AI121" s="364"/>
      <c r="AJ121" s="296"/>
      <c r="AK121" s="296"/>
      <c r="AL121" s="296"/>
      <c r="AM121" s="296"/>
      <c r="AO121" s="340"/>
      <c r="AP121" s="255"/>
      <c r="AQ121" s="340"/>
      <c r="AR121" s="340"/>
      <c r="AS121" s="255"/>
      <c r="AT121" s="340"/>
      <c r="AU121" s="255"/>
      <c r="AV121" s="369"/>
      <c r="AW121" s="340"/>
      <c r="AX121" s="255"/>
      <c r="AY121" s="369"/>
      <c r="AZ121" s="340"/>
      <c r="BA121" s="255"/>
      <c r="BB121" s="369"/>
      <c r="BC121" s="255"/>
      <c r="BD121" s="255"/>
      <c r="BE121" s="369"/>
      <c r="BF121" s="340"/>
      <c r="BG121" s="340"/>
      <c r="BH121" s="340"/>
      <c r="BI121" s="340"/>
      <c r="BJ121" s="340"/>
      <c r="BK121" s="296"/>
    </row>
    <row r="122" spans="1:63" s="259" customFormat="1" x14ac:dyDescent="0.2">
      <c r="A122" s="371"/>
      <c r="C122" s="296"/>
      <c r="E122" s="296"/>
      <c r="G122" s="296"/>
      <c r="I122" s="299"/>
      <c r="J122" s="255"/>
      <c r="K122" s="299"/>
      <c r="L122" s="255"/>
      <c r="M122" s="299"/>
      <c r="N122" s="255"/>
      <c r="O122" s="299"/>
      <c r="P122" s="366"/>
      <c r="Q122" s="340"/>
      <c r="R122" s="340"/>
      <c r="S122" s="370"/>
      <c r="T122" s="340"/>
      <c r="U122" s="340"/>
      <c r="V122" s="340"/>
      <c r="W122" s="340"/>
      <c r="X122" s="340"/>
      <c r="Y122" s="340"/>
      <c r="Z122" s="340"/>
      <c r="AA122" s="370"/>
      <c r="AB122" s="340"/>
      <c r="AC122" s="340"/>
      <c r="AD122" s="340"/>
      <c r="AE122" s="340"/>
      <c r="AF122" s="340"/>
      <c r="AG122" s="340"/>
      <c r="AH122" s="340"/>
      <c r="AI122" s="364"/>
      <c r="AJ122" s="296"/>
      <c r="AK122" s="296"/>
      <c r="AL122" s="296"/>
      <c r="AM122" s="296"/>
      <c r="AO122" s="340"/>
      <c r="AP122" s="255"/>
      <c r="AQ122" s="340"/>
      <c r="AR122" s="340"/>
      <c r="AS122" s="255"/>
      <c r="AT122" s="340"/>
      <c r="AU122" s="255"/>
      <c r="AV122" s="369"/>
      <c r="AW122" s="340"/>
      <c r="AX122" s="255"/>
      <c r="AY122" s="369"/>
      <c r="AZ122" s="340"/>
      <c r="BA122" s="255"/>
      <c r="BB122" s="369"/>
      <c r="BC122" s="255"/>
      <c r="BD122" s="255"/>
      <c r="BE122" s="369"/>
      <c r="BF122" s="340"/>
      <c r="BG122" s="340"/>
      <c r="BH122" s="340"/>
      <c r="BI122" s="340"/>
      <c r="BJ122" s="340"/>
      <c r="BK122" s="296"/>
    </row>
    <row r="123" spans="1:63" s="259" customFormat="1" x14ac:dyDescent="0.2">
      <c r="A123" s="371"/>
      <c r="C123" s="296"/>
      <c r="E123" s="296"/>
      <c r="G123" s="296"/>
      <c r="I123" s="299"/>
      <c r="J123" s="255"/>
      <c r="K123" s="299"/>
      <c r="L123" s="255"/>
      <c r="M123" s="299"/>
      <c r="N123" s="255"/>
      <c r="O123" s="299"/>
      <c r="P123" s="366"/>
      <c r="Q123" s="340"/>
      <c r="R123" s="340"/>
      <c r="S123" s="370"/>
      <c r="T123" s="340"/>
      <c r="U123" s="340"/>
      <c r="V123" s="340"/>
      <c r="W123" s="340"/>
      <c r="X123" s="340"/>
      <c r="Y123" s="340"/>
      <c r="Z123" s="340"/>
      <c r="AA123" s="370"/>
      <c r="AB123" s="340"/>
      <c r="AC123" s="340"/>
      <c r="AD123" s="340"/>
      <c r="AE123" s="340"/>
      <c r="AF123" s="340"/>
      <c r="AG123" s="340"/>
      <c r="AH123" s="340"/>
      <c r="AI123" s="364"/>
      <c r="AJ123" s="296"/>
      <c r="AK123" s="296"/>
      <c r="AL123" s="296"/>
      <c r="AM123" s="296"/>
      <c r="AO123" s="340"/>
      <c r="AP123" s="255"/>
      <c r="AQ123" s="340"/>
      <c r="AR123" s="340"/>
      <c r="AS123" s="255"/>
      <c r="AT123" s="340"/>
      <c r="AU123" s="255"/>
      <c r="AV123" s="369"/>
      <c r="AW123" s="340"/>
      <c r="AX123" s="255"/>
      <c r="AY123" s="369"/>
      <c r="AZ123" s="340"/>
      <c r="BA123" s="255"/>
      <c r="BB123" s="369"/>
      <c r="BC123" s="255"/>
      <c r="BD123" s="255"/>
      <c r="BE123" s="369"/>
      <c r="BF123" s="340"/>
      <c r="BG123" s="340"/>
      <c r="BH123" s="340"/>
      <c r="BI123" s="340"/>
      <c r="BJ123" s="340"/>
      <c r="BK123" s="296"/>
    </row>
    <row r="124" spans="1:63" s="259" customFormat="1" x14ac:dyDescent="0.2">
      <c r="A124" s="371"/>
      <c r="C124" s="296"/>
      <c r="E124" s="296"/>
      <c r="G124" s="296"/>
      <c r="I124" s="299"/>
      <c r="J124" s="255"/>
      <c r="K124" s="299"/>
      <c r="L124" s="255"/>
      <c r="M124" s="299"/>
      <c r="N124" s="255"/>
      <c r="O124" s="299"/>
      <c r="P124" s="366"/>
      <c r="Q124" s="340"/>
      <c r="R124" s="340"/>
      <c r="S124" s="370"/>
      <c r="T124" s="340"/>
      <c r="U124" s="340"/>
      <c r="V124" s="340"/>
      <c r="W124" s="340"/>
      <c r="X124" s="340"/>
      <c r="Y124" s="340"/>
      <c r="Z124" s="340"/>
      <c r="AA124" s="370"/>
      <c r="AB124" s="340"/>
      <c r="AC124" s="340"/>
      <c r="AD124" s="340"/>
      <c r="AE124" s="340"/>
      <c r="AF124" s="340"/>
      <c r="AG124" s="340"/>
      <c r="AH124" s="340"/>
      <c r="AI124" s="364"/>
      <c r="AJ124" s="296"/>
      <c r="AK124" s="296"/>
      <c r="AL124" s="296"/>
      <c r="AM124" s="296"/>
      <c r="AO124" s="340"/>
      <c r="AP124" s="255"/>
      <c r="AQ124" s="340"/>
      <c r="AR124" s="340"/>
      <c r="AS124" s="255"/>
      <c r="AT124" s="340"/>
      <c r="AU124" s="255"/>
      <c r="AV124" s="369"/>
      <c r="AW124" s="340"/>
      <c r="AX124" s="255"/>
      <c r="AY124" s="369"/>
      <c r="AZ124" s="340"/>
      <c r="BA124" s="255"/>
      <c r="BB124" s="369"/>
      <c r="BC124" s="255"/>
      <c r="BD124" s="255"/>
      <c r="BE124" s="369"/>
      <c r="BF124" s="340"/>
      <c r="BG124" s="340"/>
      <c r="BH124" s="340"/>
      <c r="BI124" s="340"/>
      <c r="BJ124" s="340"/>
      <c r="BK124" s="296"/>
    </row>
    <row r="125" spans="1:63" s="259" customFormat="1" x14ac:dyDescent="0.2">
      <c r="A125" s="371"/>
      <c r="C125" s="296"/>
      <c r="E125" s="296"/>
      <c r="G125" s="296"/>
      <c r="I125" s="299"/>
      <c r="J125" s="255"/>
      <c r="K125" s="299"/>
      <c r="L125" s="255"/>
      <c r="M125" s="299"/>
      <c r="N125" s="255"/>
      <c r="O125" s="299"/>
      <c r="P125" s="366"/>
      <c r="Q125" s="340"/>
      <c r="R125" s="340"/>
      <c r="S125" s="370"/>
      <c r="T125" s="340"/>
      <c r="U125" s="340"/>
      <c r="V125" s="340"/>
      <c r="W125" s="340"/>
      <c r="X125" s="340"/>
      <c r="Y125" s="340"/>
      <c r="Z125" s="340"/>
      <c r="AA125" s="370"/>
      <c r="AB125" s="340"/>
      <c r="AC125" s="340"/>
      <c r="AD125" s="340"/>
      <c r="AE125" s="340"/>
      <c r="AF125" s="340"/>
      <c r="AG125" s="340"/>
      <c r="AH125" s="340"/>
      <c r="AI125" s="364"/>
      <c r="AJ125" s="296"/>
      <c r="AK125" s="296"/>
      <c r="AL125" s="296"/>
      <c r="AM125" s="296"/>
      <c r="AO125" s="340"/>
      <c r="AP125" s="255"/>
      <c r="AQ125" s="340"/>
      <c r="AR125" s="340"/>
      <c r="AS125" s="255"/>
      <c r="AT125" s="340"/>
      <c r="AU125" s="255"/>
      <c r="AV125" s="369"/>
      <c r="AW125" s="340"/>
      <c r="AX125" s="255"/>
      <c r="AY125" s="369"/>
      <c r="AZ125" s="340"/>
      <c r="BA125" s="255"/>
      <c r="BB125" s="369"/>
      <c r="BC125" s="255"/>
      <c r="BD125" s="255"/>
      <c r="BE125" s="369"/>
      <c r="BF125" s="340"/>
      <c r="BG125" s="340"/>
      <c r="BH125" s="340"/>
      <c r="BI125" s="340"/>
      <c r="BJ125" s="340"/>
      <c r="BK125" s="296"/>
    </row>
    <row r="126" spans="1:63" s="259" customFormat="1" x14ac:dyDescent="0.2">
      <c r="A126" s="371"/>
      <c r="C126" s="296"/>
      <c r="E126" s="296"/>
      <c r="G126" s="296"/>
      <c r="I126" s="299"/>
      <c r="J126" s="255"/>
      <c r="K126" s="299"/>
      <c r="L126" s="255"/>
      <c r="M126" s="299"/>
      <c r="N126" s="255"/>
      <c r="O126" s="299"/>
      <c r="P126" s="366"/>
      <c r="Q126" s="340"/>
      <c r="R126" s="340"/>
      <c r="S126" s="370"/>
      <c r="T126" s="340"/>
      <c r="U126" s="340"/>
      <c r="V126" s="340"/>
      <c r="W126" s="340"/>
      <c r="X126" s="340"/>
      <c r="Y126" s="340"/>
      <c r="Z126" s="340"/>
      <c r="AA126" s="370"/>
      <c r="AB126" s="340"/>
      <c r="AC126" s="340"/>
      <c r="AD126" s="340"/>
      <c r="AE126" s="340"/>
      <c r="AF126" s="340"/>
      <c r="AG126" s="340"/>
      <c r="AH126" s="340"/>
      <c r="AI126" s="364"/>
      <c r="AJ126" s="296"/>
      <c r="AK126" s="296"/>
      <c r="AL126" s="296"/>
      <c r="AM126" s="296"/>
      <c r="AO126" s="340"/>
      <c r="AP126" s="255"/>
      <c r="AQ126" s="340"/>
      <c r="AR126" s="340"/>
      <c r="AS126" s="255"/>
      <c r="AT126" s="340"/>
      <c r="AU126" s="255"/>
      <c r="AV126" s="369"/>
      <c r="AW126" s="340"/>
      <c r="AX126" s="255"/>
      <c r="AY126" s="369"/>
      <c r="AZ126" s="340"/>
      <c r="BA126" s="255"/>
      <c r="BB126" s="369"/>
      <c r="BC126" s="255"/>
      <c r="BD126" s="255"/>
      <c r="BE126" s="369"/>
      <c r="BF126" s="340"/>
      <c r="BG126" s="340"/>
      <c r="BH126" s="340"/>
      <c r="BI126" s="340"/>
      <c r="BJ126" s="340"/>
      <c r="BK126" s="296"/>
    </row>
    <row r="127" spans="1:63" s="259" customFormat="1" x14ac:dyDescent="0.2">
      <c r="A127" s="371"/>
      <c r="C127" s="296"/>
      <c r="E127" s="296"/>
      <c r="G127" s="296"/>
      <c r="I127" s="299"/>
      <c r="J127" s="255"/>
      <c r="K127" s="299"/>
      <c r="L127" s="255"/>
      <c r="M127" s="299"/>
      <c r="N127" s="255"/>
      <c r="O127" s="299"/>
      <c r="P127" s="366"/>
      <c r="Q127" s="340"/>
      <c r="R127" s="340"/>
      <c r="S127" s="370"/>
      <c r="T127" s="340"/>
      <c r="U127" s="340"/>
      <c r="V127" s="340"/>
      <c r="W127" s="340"/>
      <c r="X127" s="340"/>
      <c r="Y127" s="340"/>
      <c r="Z127" s="340"/>
      <c r="AA127" s="370"/>
      <c r="AB127" s="340"/>
      <c r="AC127" s="340"/>
      <c r="AD127" s="340"/>
      <c r="AE127" s="340"/>
      <c r="AF127" s="340"/>
      <c r="AG127" s="340"/>
      <c r="AH127" s="340"/>
      <c r="AI127" s="364"/>
      <c r="AJ127" s="296"/>
      <c r="AK127" s="296"/>
      <c r="AL127" s="296"/>
      <c r="AM127" s="296"/>
      <c r="AO127" s="340"/>
      <c r="AP127" s="255"/>
      <c r="AQ127" s="340"/>
      <c r="AR127" s="340"/>
      <c r="AS127" s="255"/>
      <c r="AT127" s="340"/>
      <c r="AU127" s="255"/>
      <c r="AV127" s="369"/>
      <c r="AW127" s="340"/>
      <c r="AX127" s="255"/>
      <c r="AY127" s="369"/>
      <c r="AZ127" s="340"/>
      <c r="BA127" s="255"/>
      <c r="BB127" s="369"/>
      <c r="BC127" s="255"/>
      <c r="BD127" s="255"/>
      <c r="BE127" s="369"/>
      <c r="BF127" s="340"/>
      <c r="BG127" s="340"/>
      <c r="BH127" s="340"/>
      <c r="BI127" s="340"/>
      <c r="BJ127" s="340"/>
      <c r="BK127" s="296"/>
    </row>
    <row r="128" spans="1:63" s="259" customFormat="1" x14ac:dyDescent="0.2">
      <c r="A128" s="371"/>
      <c r="C128" s="296"/>
      <c r="E128" s="296"/>
      <c r="G128" s="296"/>
      <c r="I128" s="299"/>
      <c r="J128" s="255"/>
      <c r="K128" s="299"/>
      <c r="L128" s="255"/>
      <c r="M128" s="299"/>
      <c r="N128" s="255"/>
      <c r="O128" s="299"/>
      <c r="P128" s="366"/>
      <c r="Q128" s="340"/>
      <c r="R128" s="340"/>
      <c r="S128" s="370"/>
      <c r="T128" s="340"/>
      <c r="U128" s="340"/>
      <c r="V128" s="340"/>
      <c r="W128" s="340"/>
      <c r="X128" s="340"/>
      <c r="Y128" s="340"/>
      <c r="Z128" s="340"/>
      <c r="AA128" s="370"/>
      <c r="AB128" s="340"/>
      <c r="AC128" s="340"/>
      <c r="AD128" s="340"/>
      <c r="AE128" s="340"/>
      <c r="AF128" s="340"/>
      <c r="AG128" s="340"/>
      <c r="AH128" s="340"/>
      <c r="AI128" s="364"/>
      <c r="AJ128" s="296"/>
      <c r="AK128" s="296"/>
      <c r="AL128" s="296"/>
      <c r="AM128" s="296"/>
      <c r="AO128" s="340"/>
      <c r="AP128" s="255"/>
      <c r="AQ128" s="340"/>
      <c r="AR128" s="340"/>
      <c r="AS128" s="255"/>
      <c r="AT128" s="340"/>
      <c r="AU128" s="255"/>
      <c r="AV128" s="369"/>
      <c r="AW128" s="340"/>
      <c r="AX128" s="255"/>
      <c r="AY128" s="369"/>
      <c r="AZ128" s="340"/>
      <c r="BA128" s="255"/>
      <c r="BB128" s="369"/>
      <c r="BC128" s="255"/>
      <c r="BD128" s="255"/>
      <c r="BE128" s="369"/>
      <c r="BF128" s="340"/>
      <c r="BG128" s="340"/>
      <c r="BH128" s="340"/>
      <c r="BI128" s="340"/>
      <c r="BJ128" s="340"/>
      <c r="BK128" s="296"/>
    </row>
    <row r="129" spans="1:63" s="259" customFormat="1" x14ac:dyDescent="0.2">
      <c r="A129" s="371"/>
      <c r="C129" s="296"/>
      <c r="E129" s="296"/>
      <c r="G129" s="296"/>
      <c r="I129" s="299"/>
      <c r="J129" s="255"/>
      <c r="K129" s="299"/>
      <c r="L129" s="255"/>
      <c r="M129" s="299"/>
      <c r="N129" s="255"/>
      <c r="O129" s="299"/>
      <c r="P129" s="366"/>
      <c r="Q129" s="340"/>
      <c r="R129" s="340"/>
      <c r="S129" s="370"/>
      <c r="T129" s="340"/>
      <c r="U129" s="340"/>
      <c r="V129" s="340"/>
      <c r="W129" s="340"/>
      <c r="X129" s="340"/>
      <c r="Y129" s="340"/>
      <c r="Z129" s="340"/>
      <c r="AA129" s="370"/>
      <c r="AB129" s="340"/>
      <c r="AC129" s="340"/>
      <c r="AD129" s="340"/>
      <c r="AE129" s="340"/>
      <c r="AF129" s="340"/>
      <c r="AG129" s="340"/>
      <c r="AH129" s="340"/>
      <c r="AI129" s="364"/>
      <c r="AJ129" s="296"/>
      <c r="AK129" s="296"/>
      <c r="AL129" s="296"/>
      <c r="AM129" s="296"/>
      <c r="AO129" s="340"/>
      <c r="AP129" s="255"/>
      <c r="AQ129" s="340"/>
      <c r="AR129" s="340"/>
      <c r="AS129" s="255"/>
      <c r="AT129" s="340"/>
      <c r="AU129" s="255"/>
      <c r="AV129" s="369"/>
      <c r="AW129" s="340"/>
      <c r="AX129" s="255"/>
      <c r="AY129" s="369"/>
      <c r="AZ129" s="340"/>
      <c r="BA129" s="255"/>
      <c r="BB129" s="369"/>
      <c r="BC129" s="255"/>
      <c r="BD129" s="255"/>
      <c r="BE129" s="369"/>
      <c r="BF129" s="340"/>
      <c r="BG129" s="340"/>
      <c r="BH129" s="340"/>
      <c r="BI129" s="340"/>
      <c r="BJ129" s="340"/>
      <c r="BK129" s="296"/>
    </row>
    <row r="130" spans="1:63" s="259" customFormat="1" x14ac:dyDescent="0.2">
      <c r="A130" s="371"/>
      <c r="C130" s="296"/>
      <c r="E130" s="296"/>
      <c r="G130" s="296"/>
      <c r="I130" s="299"/>
      <c r="J130" s="255"/>
      <c r="K130" s="299"/>
      <c r="L130" s="255"/>
      <c r="M130" s="299"/>
      <c r="N130" s="255"/>
      <c r="O130" s="299"/>
      <c r="P130" s="366"/>
      <c r="Q130" s="340"/>
      <c r="R130" s="340"/>
      <c r="S130" s="370"/>
      <c r="T130" s="340"/>
      <c r="U130" s="340"/>
      <c r="V130" s="340"/>
      <c r="W130" s="340"/>
      <c r="X130" s="340"/>
      <c r="Y130" s="340"/>
      <c r="Z130" s="340"/>
      <c r="AA130" s="370"/>
      <c r="AB130" s="340"/>
      <c r="AC130" s="340"/>
      <c r="AD130" s="340"/>
      <c r="AE130" s="340"/>
      <c r="AF130" s="340"/>
      <c r="AG130" s="340"/>
      <c r="AH130" s="340"/>
      <c r="AI130" s="364"/>
      <c r="AJ130" s="296"/>
      <c r="AK130" s="296"/>
      <c r="AL130" s="296"/>
      <c r="AM130" s="296"/>
      <c r="AO130" s="340"/>
      <c r="AP130" s="255"/>
      <c r="AQ130" s="340"/>
      <c r="AR130" s="340"/>
      <c r="AS130" s="255"/>
      <c r="AT130" s="340"/>
      <c r="AU130" s="255"/>
      <c r="AV130" s="369"/>
      <c r="AW130" s="340"/>
      <c r="AX130" s="255"/>
      <c r="AY130" s="369"/>
      <c r="AZ130" s="340"/>
      <c r="BA130" s="255"/>
      <c r="BB130" s="369"/>
      <c r="BC130" s="255"/>
      <c r="BD130" s="255"/>
      <c r="BE130" s="369"/>
      <c r="BF130" s="340"/>
      <c r="BG130" s="340"/>
      <c r="BH130" s="340"/>
      <c r="BI130" s="340"/>
      <c r="BJ130" s="340"/>
      <c r="BK130" s="296"/>
    </row>
    <row r="131" spans="1:63" s="259" customFormat="1" x14ac:dyDescent="0.2">
      <c r="A131" s="371"/>
      <c r="C131" s="296"/>
      <c r="E131" s="296"/>
      <c r="G131" s="296"/>
      <c r="I131" s="299"/>
      <c r="J131" s="255"/>
      <c r="K131" s="299"/>
      <c r="L131" s="255"/>
      <c r="M131" s="299"/>
      <c r="N131" s="255"/>
      <c r="O131" s="299"/>
      <c r="P131" s="366"/>
      <c r="Q131" s="340"/>
      <c r="R131" s="340"/>
      <c r="S131" s="370"/>
      <c r="T131" s="340"/>
      <c r="U131" s="340"/>
      <c r="V131" s="340"/>
      <c r="W131" s="340"/>
      <c r="X131" s="340"/>
      <c r="Y131" s="340"/>
      <c r="Z131" s="340"/>
      <c r="AA131" s="370"/>
      <c r="AB131" s="340"/>
      <c r="AC131" s="340"/>
      <c r="AD131" s="340"/>
      <c r="AE131" s="340"/>
      <c r="AF131" s="340"/>
      <c r="AG131" s="340"/>
      <c r="AH131" s="340"/>
      <c r="AI131" s="364"/>
      <c r="AJ131" s="296"/>
      <c r="AK131" s="296"/>
      <c r="AL131" s="296"/>
      <c r="AM131" s="296"/>
      <c r="AO131" s="340"/>
      <c r="AP131" s="255"/>
      <c r="AQ131" s="340"/>
      <c r="AR131" s="340"/>
      <c r="AS131" s="255"/>
      <c r="AT131" s="340"/>
      <c r="AU131" s="255"/>
      <c r="AV131" s="369"/>
      <c r="AW131" s="340"/>
      <c r="AX131" s="255"/>
      <c r="AY131" s="369"/>
      <c r="AZ131" s="340"/>
      <c r="BA131" s="255"/>
      <c r="BB131" s="369"/>
      <c r="BC131" s="255"/>
      <c r="BD131" s="255"/>
      <c r="BE131" s="369"/>
      <c r="BF131" s="340"/>
      <c r="BG131" s="340"/>
      <c r="BH131" s="340"/>
      <c r="BI131" s="340"/>
      <c r="BJ131" s="340"/>
      <c r="BK131" s="296"/>
    </row>
    <row r="132" spans="1:63" s="259" customFormat="1" x14ac:dyDescent="0.2">
      <c r="A132" s="371"/>
      <c r="C132" s="296"/>
      <c r="E132" s="296"/>
      <c r="G132" s="296"/>
      <c r="I132" s="299"/>
      <c r="J132" s="255"/>
      <c r="K132" s="299"/>
      <c r="L132" s="255"/>
      <c r="M132" s="299"/>
      <c r="N132" s="255"/>
      <c r="O132" s="299"/>
      <c r="P132" s="366"/>
      <c r="Q132" s="340"/>
      <c r="R132" s="340"/>
      <c r="S132" s="370"/>
      <c r="T132" s="340"/>
      <c r="U132" s="340"/>
      <c r="V132" s="340"/>
      <c r="W132" s="340"/>
      <c r="X132" s="340"/>
      <c r="Y132" s="340"/>
      <c r="Z132" s="340"/>
      <c r="AA132" s="370"/>
      <c r="AB132" s="340"/>
      <c r="AC132" s="340"/>
      <c r="AD132" s="340"/>
      <c r="AE132" s="340"/>
      <c r="AF132" s="340"/>
      <c r="AG132" s="340"/>
      <c r="AH132" s="340"/>
      <c r="AI132" s="364"/>
      <c r="AJ132" s="296"/>
      <c r="AK132" s="296"/>
      <c r="AL132" s="296"/>
      <c r="AM132" s="296"/>
      <c r="AO132" s="340"/>
      <c r="AP132" s="255"/>
      <c r="AQ132" s="340"/>
      <c r="AR132" s="340"/>
      <c r="AS132" s="255"/>
      <c r="AT132" s="340"/>
      <c r="AU132" s="255"/>
      <c r="AV132" s="369"/>
      <c r="AW132" s="340"/>
      <c r="AX132" s="255"/>
      <c r="AY132" s="369"/>
      <c r="AZ132" s="340"/>
      <c r="BA132" s="255"/>
      <c r="BB132" s="369"/>
      <c r="BC132" s="255"/>
      <c r="BD132" s="255"/>
      <c r="BE132" s="369"/>
      <c r="BF132" s="340"/>
      <c r="BG132" s="340"/>
      <c r="BH132" s="340"/>
      <c r="BI132" s="340"/>
      <c r="BJ132" s="340"/>
      <c r="BK132" s="296"/>
    </row>
    <row r="133" spans="1:63" s="259" customFormat="1" x14ac:dyDescent="0.2">
      <c r="A133" s="371"/>
      <c r="C133" s="296"/>
      <c r="E133" s="296"/>
      <c r="G133" s="296"/>
      <c r="I133" s="299"/>
      <c r="J133" s="255"/>
      <c r="K133" s="299"/>
      <c r="L133" s="255"/>
      <c r="M133" s="299"/>
      <c r="N133" s="255"/>
      <c r="O133" s="299"/>
      <c r="P133" s="366"/>
      <c r="Q133" s="340"/>
      <c r="R133" s="340"/>
      <c r="S133" s="370"/>
      <c r="T133" s="340"/>
      <c r="U133" s="340"/>
      <c r="V133" s="340"/>
      <c r="W133" s="340"/>
      <c r="X133" s="340"/>
      <c r="Y133" s="340"/>
      <c r="Z133" s="340"/>
      <c r="AA133" s="370"/>
      <c r="AB133" s="340"/>
      <c r="AC133" s="340"/>
      <c r="AD133" s="340"/>
      <c r="AE133" s="340"/>
      <c r="AF133" s="340"/>
      <c r="AG133" s="340"/>
      <c r="AH133" s="340"/>
      <c r="AI133" s="364"/>
      <c r="AJ133" s="296"/>
      <c r="AK133" s="296"/>
      <c r="AL133" s="296"/>
      <c r="AM133" s="296"/>
      <c r="AO133" s="340"/>
      <c r="AP133" s="255"/>
      <c r="AQ133" s="340"/>
      <c r="AR133" s="340"/>
      <c r="AS133" s="255"/>
      <c r="AT133" s="340"/>
      <c r="AU133" s="255"/>
      <c r="AV133" s="369"/>
      <c r="AW133" s="340"/>
      <c r="AX133" s="255"/>
      <c r="AY133" s="369"/>
      <c r="AZ133" s="340"/>
      <c r="BA133" s="255"/>
      <c r="BB133" s="369"/>
      <c r="BC133" s="255"/>
      <c r="BD133" s="255"/>
      <c r="BE133" s="369"/>
      <c r="BF133" s="340"/>
      <c r="BG133" s="340"/>
      <c r="BH133" s="340"/>
      <c r="BI133" s="340"/>
      <c r="BJ133" s="340"/>
      <c r="BK133" s="296"/>
    </row>
    <row r="134" spans="1:63" s="259" customFormat="1" x14ac:dyDescent="0.2">
      <c r="A134" s="371"/>
      <c r="C134" s="296"/>
      <c r="E134" s="296"/>
      <c r="G134" s="296"/>
      <c r="I134" s="299"/>
      <c r="J134" s="255"/>
      <c r="K134" s="299"/>
      <c r="L134" s="255"/>
      <c r="M134" s="299"/>
      <c r="N134" s="255"/>
      <c r="O134" s="299"/>
      <c r="P134" s="366"/>
      <c r="Q134" s="340"/>
      <c r="R134" s="340"/>
      <c r="S134" s="370"/>
      <c r="T134" s="340"/>
      <c r="U134" s="340"/>
      <c r="V134" s="340"/>
      <c r="W134" s="340"/>
      <c r="X134" s="340"/>
      <c r="Y134" s="340"/>
      <c r="Z134" s="340"/>
      <c r="AA134" s="370"/>
      <c r="AB134" s="340"/>
      <c r="AC134" s="340"/>
      <c r="AD134" s="340"/>
      <c r="AE134" s="340"/>
      <c r="AF134" s="340"/>
      <c r="AG134" s="340"/>
      <c r="AH134" s="340"/>
      <c r="AI134" s="364"/>
      <c r="AJ134" s="296"/>
      <c r="AK134" s="296"/>
      <c r="AL134" s="296"/>
      <c r="AM134" s="296"/>
      <c r="AO134" s="340"/>
      <c r="AP134" s="255"/>
      <c r="AQ134" s="340"/>
      <c r="AR134" s="340"/>
      <c r="AS134" s="255"/>
      <c r="AT134" s="340"/>
      <c r="AU134" s="255"/>
      <c r="AV134" s="369"/>
      <c r="AW134" s="340"/>
      <c r="AX134" s="255"/>
      <c r="AY134" s="369"/>
      <c r="AZ134" s="340"/>
      <c r="BA134" s="255"/>
      <c r="BB134" s="369"/>
      <c r="BC134" s="255"/>
      <c r="BD134" s="255"/>
      <c r="BE134" s="369"/>
      <c r="BF134" s="340"/>
      <c r="BG134" s="340"/>
      <c r="BH134" s="340"/>
      <c r="BI134" s="340"/>
      <c r="BJ134" s="340"/>
      <c r="BK134" s="296"/>
    </row>
    <row r="135" spans="1:63" s="259" customFormat="1" x14ac:dyDescent="0.2">
      <c r="A135" s="371"/>
      <c r="C135" s="296"/>
      <c r="E135" s="296"/>
      <c r="G135" s="296"/>
      <c r="I135" s="299"/>
      <c r="J135" s="255"/>
      <c r="K135" s="299"/>
      <c r="L135" s="255"/>
      <c r="M135" s="299"/>
      <c r="N135" s="255"/>
      <c r="O135" s="299"/>
      <c r="P135" s="366"/>
      <c r="Q135" s="340"/>
      <c r="R135" s="340"/>
      <c r="S135" s="370"/>
      <c r="T135" s="340"/>
      <c r="U135" s="340"/>
      <c r="V135" s="340"/>
      <c r="W135" s="340"/>
      <c r="X135" s="340"/>
      <c r="Y135" s="340"/>
      <c r="Z135" s="340"/>
      <c r="AA135" s="370"/>
      <c r="AB135" s="340"/>
      <c r="AC135" s="340"/>
      <c r="AD135" s="340"/>
      <c r="AE135" s="340"/>
      <c r="AF135" s="340"/>
      <c r="AG135" s="340"/>
      <c r="AH135" s="340"/>
      <c r="AI135" s="364"/>
      <c r="AJ135" s="296"/>
      <c r="AK135" s="296"/>
      <c r="AL135" s="296"/>
      <c r="AM135" s="296"/>
      <c r="AO135" s="340"/>
      <c r="AP135" s="255"/>
      <c r="AQ135" s="340"/>
      <c r="AR135" s="340"/>
      <c r="AS135" s="255"/>
      <c r="AT135" s="340"/>
      <c r="AU135" s="255"/>
      <c r="AV135" s="369"/>
      <c r="AW135" s="340"/>
      <c r="AX135" s="255"/>
      <c r="AY135" s="369"/>
      <c r="AZ135" s="340"/>
      <c r="BA135" s="255"/>
      <c r="BB135" s="369"/>
      <c r="BC135" s="255"/>
      <c r="BD135" s="255"/>
      <c r="BE135" s="369"/>
      <c r="BF135" s="340"/>
      <c r="BG135" s="340"/>
      <c r="BH135" s="340"/>
      <c r="BI135" s="340"/>
      <c r="BJ135" s="340"/>
      <c r="BK135" s="296"/>
    </row>
    <row r="136" spans="1:63" s="259" customFormat="1" x14ac:dyDescent="0.2">
      <c r="A136" s="371"/>
      <c r="C136" s="296"/>
      <c r="E136" s="296"/>
      <c r="G136" s="296"/>
      <c r="I136" s="299"/>
      <c r="J136" s="255"/>
      <c r="K136" s="299"/>
      <c r="L136" s="255"/>
      <c r="M136" s="299"/>
      <c r="N136" s="255"/>
      <c r="O136" s="299"/>
      <c r="P136" s="366"/>
      <c r="Q136" s="340"/>
      <c r="R136" s="340"/>
      <c r="S136" s="370"/>
      <c r="T136" s="340"/>
      <c r="U136" s="340"/>
      <c r="V136" s="340"/>
      <c r="W136" s="340"/>
      <c r="X136" s="340"/>
      <c r="Y136" s="340"/>
      <c r="Z136" s="340"/>
      <c r="AA136" s="370"/>
      <c r="AB136" s="340"/>
      <c r="AC136" s="340"/>
      <c r="AD136" s="340"/>
      <c r="AE136" s="340"/>
      <c r="AF136" s="340"/>
      <c r="AG136" s="340"/>
      <c r="AH136" s="340"/>
      <c r="AI136" s="364"/>
      <c r="AJ136" s="296"/>
      <c r="AK136" s="296"/>
      <c r="AL136" s="296"/>
      <c r="AM136" s="296"/>
      <c r="AO136" s="340"/>
      <c r="AP136" s="255"/>
      <c r="AQ136" s="340"/>
      <c r="AR136" s="340"/>
      <c r="AS136" s="255"/>
      <c r="AT136" s="340"/>
      <c r="AU136" s="255"/>
      <c r="AV136" s="369"/>
      <c r="AW136" s="340"/>
      <c r="AX136" s="255"/>
      <c r="AY136" s="369"/>
      <c r="AZ136" s="340"/>
      <c r="BA136" s="255"/>
      <c r="BB136" s="369"/>
      <c r="BC136" s="255"/>
      <c r="BD136" s="255"/>
      <c r="BE136" s="369"/>
      <c r="BF136" s="340"/>
      <c r="BG136" s="340"/>
      <c r="BH136" s="340"/>
      <c r="BI136" s="340"/>
      <c r="BJ136" s="340"/>
      <c r="BK136" s="296"/>
    </row>
    <row r="137" spans="1:63" s="259" customFormat="1" x14ac:dyDescent="0.2">
      <c r="A137" s="371"/>
      <c r="C137" s="296"/>
      <c r="E137" s="296"/>
      <c r="G137" s="296"/>
      <c r="I137" s="299"/>
      <c r="J137" s="255"/>
      <c r="K137" s="299"/>
      <c r="L137" s="255"/>
      <c r="M137" s="299"/>
      <c r="N137" s="255"/>
      <c r="O137" s="299"/>
      <c r="P137" s="366"/>
      <c r="Q137" s="340"/>
      <c r="R137" s="340"/>
      <c r="S137" s="370"/>
      <c r="T137" s="340"/>
      <c r="U137" s="340"/>
      <c r="V137" s="340"/>
      <c r="W137" s="340"/>
      <c r="X137" s="340"/>
      <c r="Y137" s="340"/>
      <c r="Z137" s="340"/>
      <c r="AA137" s="370"/>
      <c r="AB137" s="340"/>
      <c r="AC137" s="340"/>
      <c r="AD137" s="340"/>
      <c r="AE137" s="340"/>
      <c r="AF137" s="340"/>
      <c r="AG137" s="340"/>
      <c r="AH137" s="340"/>
      <c r="AI137" s="364"/>
      <c r="AJ137" s="296"/>
      <c r="AK137" s="296"/>
      <c r="AL137" s="296"/>
      <c r="AM137" s="296"/>
      <c r="AO137" s="340"/>
      <c r="AP137" s="255"/>
      <c r="AQ137" s="340"/>
      <c r="AR137" s="340"/>
      <c r="AS137" s="255"/>
      <c r="AT137" s="340"/>
      <c r="AU137" s="255"/>
      <c r="AV137" s="369"/>
      <c r="AW137" s="340"/>
      <c r="AX137" s="255"/>
      <c r="AY137" s="369"/>
      <c r="AZ137" s="340"/>
      <c r="BA137" s="255"/>
      <c r="BB137" s="369"/>
      <c r="BC137" s="255"/>
      <c r="BD137" s="255"/>
      <c r="BE137" s="369"/>
      <c r="BF137" s="340"/>
      <c r="BG137" s="340"/>
      <c r="BH137" s="340"/>
      <c r="BI137" s="340"/>
      <c r="BJ137" s="340"/>
      <c r="BK137" s="296"/>
    </row>
    <row r="138" spans="1:63" s="259" customFormat="1" x14ac:dyDescent="0.2">
      <c r="A138" s="371"/>
      <c r="C138" s="296"/>
      <c r="E138" s="296"/>
      <c r="G138" s="296"/>
      <c r="I138" s="299"/>
      <c r="J138" s="255"/>
      <c r="K138" s="299"/>
      <c r="L138" s="255"/>
      <c r="M138" s="299"/>
      <c r="N138" s="255"/>
      <c r="O138" s="299"/>
      <c r="P138" s="366"/>
      <c r="Q138" s="340"/>
      <c r="R138" s="340"/>
      <c r="S138" s="370"/>
      <c r="T138" s="340"/>
      <c r="U138" s="340"/>
      <c r="V138" s="340"/>
      <c r="W138" s="340"/>
      <c r="X138" s="340"/>
      <c r="Y138" s="340"/>
      <c r="Z138" s="340"/>
      <c r="AA138" s="370"/>
      <c r="AB138" s="340"/>
      <c r="AC138" s="340"/>
      <c r="AD138" s="340"/>
      <c r="AE138" s="340"/>
      <c r="AF138" s="340"/>
      <c r="AG138" s="340"/>
      <c r="AH138" s="340"/>
      <c r="AI138" s="364"/>
      <c r="AJ138" s="296"/>
      <c r="AK138" s="296"/>
      <c r="AL138" s="296"/>
      <c r="AM138" s="296"/>
      <c r="AO138" s="340"/>
      <c r="AP138" s="255"/>
      <c r="AQ138" s="340"/>
      <c r="AR138" s="340"/>
      <c r="AS138" s="255"/>
      <c r="AT138" s="340"/>
      <c r="AU138" s="255"/>
      <c r="AV138" s="369"/>
      <c r="AW138" s="340"/>
      <c r="AX138" s="255"/>
      <c r="AY138" s="369"/>
      <c r="AZ138" s="340"/>
      <c r="BA138" s="255"/>
      <c r="BB138" s="369"/>
      <c r="BC138" s="255"/>
      <c r="BD138" s="255"/>
      <c r="BE138" s="369"/>
      <c r="BF138" s="340"/>
      <c r="BG138" s="340"/>
      <c r="BH138" s="340"/>
      <c r="BI138" s="340"/>
      <c r="BJ138" s="340"/>
      <c r="BK138" s="296"/>
    </row>
    <row r="139" spans="1:63" s="259" customFormat="1" x14ac:dyDescent="0.2">
      <c r="A139" s="371"/>
      <c r="C139" s="296"/>
      <c r="E139" s="296"/>
      <c r="G139" s="296"/>
      <c r="I139" s="299"/>
      <c r="J139" s="255"/>
      <c r="K139" s="299"/>
      <c r="L139" s="255"/>
      <c r="M139" s="299"/>
      <c r="N139" s="255"/>
      <c r="O139" s="299"/>
      <c r="P139" s="366"/>
      <c r="Q139" s="340"/>
      <c r="R139" s="340"/>
      <c r="S139" s="370"/>
      <c r="T139" s="340"/>
      <c r="U139" s="340"/>
      <c r="V139" s="340"/>
      <c r="W139" s="340"/>
      <c r="X139" s="340"/>
      <c r="Y139" s="340"/>
      <c r="Z139" s="340"/>
      <c r="AA139" s="370"/>
      <c r="AB139" s="340"/>
      <c r="AC139" s="340"/>
      <c r="AD139" s="340"/>
      <c r="AE139" s="340"/>
      <c r="AF139" s="340"/>
      <c r="AG139" s="340"/>
      <c r="AH139" s="340"/>
      <c r="AI139" s="364"/>
      <c r="AJ139" s="296"/>
      <c r="AK139" s="296"/>
      <c r="AL139" s="296"/>
      <c r="AM139" s="296"/>
      <c r="AO139" s="340"/>
      <c r="AP139" s="255"/>
      <c r="AQ139" s="340"/>
      <c r="AR139" s="340"/>
      <c r="AS139" s="255"/>
      <c r="AT139" s="340"/>
      <c r="AU139" s="255"/>
      <c r="AV139" s="369"/>
      <c r="AW139" s="340"/>
      <c r="AX139" s="255"/>
      <c r="AY139" s="369"/>
      <c r="AZ139" s="340"/>
      <c r="BA139" s="255"/>
      <c r="BB139" s="369"/>
      <c r="BC139" s="255"/>
      <c r="BD139" s="255"/>
      <c r="BE139" s="369"/>
      <c r="BF139" s="340"/>
      <c r="BG139" s="340"/>
      <c r="BH139" s="340"/>
      <c r="BI139" s="340"/>
      <c r="BJ139" s="340"/>
      <c r="BK139" s="296"/>
    </row>
    <row r="140" spans="1:63" s="259" customFormat="1" x14ac:dyDescent="0.2">
      <c r="A140" s="371"/>
      <c r="C140" s="296"/>
      <c r="E140" s="296"/>
      <c r="G140" s="296"/>
      <c r="I140" s="299"/>
      <c r="J140" s="255"/>
      <c r="K140" s="299"/>
      <c r="L140" s="255"/>
      <c r="M140" s="299"/>
      <c r="N140" s="255"/>
      <c r="O140" s="299"/>
      <c r="P140" s="366"/>
      <c r="Q140" s="340"/>
      <c r="R140" s="340"/>
      <c r="S140" s="370"/>
      <c r="T140" s="340"/>
      <c r="U140" s="340"/>
      <c r="V140" s="340"/>
      <c r="W140" s="340"/>
      <c r="X140" s="340"/>
      <c r="Y140" s="340"/>
      <c r="Z140" s="340"/>
      <c r="AA140" s="370"/>
      <c r="AB140" s="340"/>
      <c r="AC140" s="340"/>
      <c r="AD140" s="340"/>
      <c r="AE140" s="340"/>
      <c r="AF140" s="340"/>
      <c r="AG140" s="340"/>
      <c r="AH140" s="340"/>
      <c r="AI140" s="364"/>
      <c r="AJ140" s="296"/>
      <c r="AK140" s="296"/>
      <c r="AL140" s="296"/>
      <c r="AM140" s="296"/>
      <c r="AO140" s="340"/>
      <c r="AP140" s="255"/>
      <c r="AQ140" s="340"/>
      <c r="AR140" s="340"/>
      <c r="AS140" s="255"/>
      <c r="AT140" s="340"/>
      <c r="AU140" s="255"/>
      <c r="AV140" s="369"/>
      <c r="AW140" s="340"/>
      <c r="AX140" s="255"/>
      <c r="AY140" s="369"/>
      <c r="AZ140" s="340"/>
      <c r="BA140" s="255"/>
      <c r="BB140" s="369"/>
      <c r="BC140" s="255"/>
      <c r="BD140" s="255"/>
      <c r="BE140" s="369"/>
      <c r="BF140" s="340"/>
      <c r="BG140" s="340"/>
      <c r="BH140" s="340"/>
      <c r="BI140" s="340"/>
      <c r="BJ140" s="340"/>
      <c r="BK140" s="296"/>
    </row>
    <row r="141" spans="1:63" s="259" customFormat="1" x14ac:dyDescent="0.2">
      <c r="A141" s="371"/>
      <c r="C141" s="296"/>
      <c r="E141" s="296"/>
      <c r="G141" s="296"/>
      <c r="I141" s="299"/>
      <c r="J141" s="255"/>
      <c r="K141" s="299"/>
      <c r="L141" s="255"/>
      <c r="M141" s="299"/>
      <c r="N141" s="255"/>
      <c r="O141" s="299"/>
      <c r="P141" s="366"/>
      <c r="Q141" s="340"/>
      <c r="R141" s="340"/>
      <c r="S141" s="370"/>
      <c r="T141" s="340"/>
      <c r="U141" s="340"/>
      <c r="V141" s="340"/>
      <c r="W141" s="340"/>
      <c r="X141" s="340"/>
      <c r="Y141" s="340"/>
      <c r="Z141" s="340"/>
      <c r="AA141" s="370"/>
      <c r="AB141" s="340"/>
      <c r="AC141" s="340"/>
      <c r="AD141" s="340"/>
      <c r="AE141" s="340"/>
      <c r="AF141" s="340"/>
      <c r="AG141" s="340"/>
      <c r="AH141" s="340"/>
      <c r="AI141" s="364"/>
      <c r="AJ141" s="296"/>
      <c r="AK141" s="296"/>
      <c r="AL141" s="296"/>
      <c r="AM141" s="296"/>
      <c r="AO141" s="340"/>
      <c r="AP141" s="255"/>
      <c r="AQ141" s="340"/>
      <c r="AR141" s="340"/>
      <c r="AS141" s="255"/>
      <c r="AT141" s="340"/>
      <c r="AU141" s="255"/>
      <c r="AV141" s="369"/>
      <c r="AW141" s="340"/>
      <c r="AX141" s="255"/>
      <c r="AY141" s="369"/>
      <c r="AZ141" s="340"/>
      <c r="BA141" s="255"/>
      <c r="BB141" s="369"/>
      <c r="BC141" s="255"/>
      <c r="BD141" s="255"/>
      <c r="BE141" s="369"/>
      <c r="BF141" s="340"/>
      <c r="BG141" s="340"/>
      <c r="BH141" s="340"/>
      <c r="BI141" s="340"/>
      <c r="BJ141" s="340"/>
      <c r="BK141" s="296"/>
    </row>
    <row r="142" spans="1:63" s="259" customFormat="1" x14ac:dyDescent="0.2">
      <c r="A142" s="371"/>
      <c r="C142" s="296"/>
      <c r="E142" s="296"/>
      <c r="G142" s="296"/>
      <c r="I142" s="299"/>
      <c r="J142" s="255"/>
      <c r="K142" s="299"/>
      <c r="L142" s="255"/>
      <c r="M142" s="299"/>
      <c r="N142" s="255"/>
      <c r="O142" s="299"/>
      <c r="P142" s="366"/>
      <c r="Q142" s="340"/>
      <c r="R142" s="340"/>
      <c r="S142" s="370"/>
      <c r="T142" s="340"/>
      <c r="U142" s="340"/>
      <c r="V142" s="340"/>
      <c r="W142" s="340"/>
      <c r="X142" s="340"/>
      <c r="Y142" s="340"/>
      <c r="Z142" s="340"/>
      <c r="AA142" s="370"/>
      <c r="AB142" s="340"/>
      <c r="AC142" s="340"/>
      <c r="AD142" s="340"/>
      <c r="AE142" s="340"/>
      <c r="AF142" s="340"/>
      <c r="AG142" s="340"/>
      <c r="AH142" s="340"/>
      <c r="AI142" s="364"/>
      <c r="AJ142" s="296"/>
      <c r="AK142" s="296"/>
      <c r="AL142" s="296"/>
      <c r="AM142" s="296"/>
      <c r="AO142" s="340"/>
      <c r="AP142" s="255"/>
      <c r="AQ142" s="340"/>
      <c r="AR142" s="340"/>
      <c r="AS142" s="255"/>
      <c r="AT142" s="340"/>
      <c r="AU142" s="255"/>
      <c r="AV142" s="369"/>
      <c r="AW142" s="340"/>
      <c r="AX142" s="255"/>
      <c r="AY142" s="369"/>
      <c r="AZ142" s="340"/>
      <c r="BA142" s="255"/>
      <c r="BB142" s="369"/>
      <c r="BC142" s="255"/>
      <c r="BD142" s="255"/>
      <c r="BE142" s="369"/>
      <c r="BF142" s="340"/>
      <c r="BG142" s="340"/>
      <c r="BH142" s="340"/>
      <c r="BI142" s="340"/>
      <c r="BJ142" s="340"/>
      <c r="BK142" s="296"/>
    </row>
    <row r="143" spans="1:63" s="259" customFormat="1" x14ac:dyDescent="0.2">
      <c r="A143" s="371"/>
      <c r="C143" s="296"/>
      <c r="E143" s="296"/>
      <c r="G143" s="296"/>
      <c r="I143" s="299"/>
      <c r="J143" s="255"/>
      <c r="K143" s="299"/>
      <c r="L143" s="255"/>
      <c r="M143" s="299"/>
      <c r="N143" s="255"/>
      <c r="O143" s="299"/>
      <c r="P143" s="366"/>
      <c r="Q143" s="340"/>
      <c r="R143" s="340"/>
      <c r="S143" s="370"/>
      <c r="T143" s="340"/>
      <c r="U143" s="340"/>
      <c r="V143" s="340"/>
      <c r="W143" s="340"/>
      <c r="X143" s="340"/>
      <c r="Y143" s="340"/>
      <c r="Z143" s="340"/>
      <c r="AA143" s="370"/>
      <c r="AB143" s="340"/>
      <c r="AC143" s="340"/>
      <c r="AD143" s="340"/>
      <c r="AE143" s="340"/>
      <c r="AF143" s="340"/>
      <c r="AG143" s="340"/>
      <c r="AH143" s="340"/>
      <c r="AI143" s="364"/>
      <c r="AJ143" s="296"/>
      <c r="AK143" s="296"/>
      <c r="AL143" s="296"/>
      <c r="AM143" s="296"/>
      <c r="AO143" s="340"/>
      <c r="AP143" s="255"/>
      <c r="AQ143" s="340"/>
      <c r="AR143" s="340"/>
      <c r="AS143" s="255"/>
      <c r="AT143" s="340"/>
      <c r="AU143" s="255"/>
      <c r="AV143" s="369"/>
      <c r="AW143" s="340"/>
      <c r="AX143" s="255"/>
      <c r="AY143" s="369"/>
      <c r="AZ143" s="340"/>
      <c r="BA143" s="255"/>
      <c r="BB143" s="369"/>
      <c r="BC143" s="255"/>
      <c r="BD143" s="255"/>
      <c r="BE143" s="369"/>
      <c r="BF143" s="340"/>
      <c r="BG143" s="340"/>
      <c r="BH143" s="340"/>
      <c r="BI143" s="340"/>
      <c r="BJ143" s="340"/>
      <c r="BK143" s="296"/>
    </row>
    <row r="144" spans="1:63" s="259" customFormat="1" x14ac:dyDescent="0.2">
      <c r="A144" s="371"/>
      <c r="C144" s="296"/>
      <c r="E144" s="296"/>
      <c r="G144" s="296"/>
      <c r="I144" s="299"/>
      <c r="J144" s="255"/>
      <c r="K144" s="299"/>
      <c r="L144" s="255"/>
      <c r="M144" s="299"/>
      <c r="N144" s="255"/>
      <c r="O144" s="299"/>
      <c r="P144" s="366"/>
      <c r="Q144" s="340"/>
      <c r="R144" s="340"/>
      <c r="S144" s="370"/>
      <c r="T144" s="340"/>
      <c r="U144" s="340"/>
      <c r="V144" s="340"/>
      <c r="W144" s="340"/>
      <c r="X144" s="340"/>
      <c r="Y144" s="340"/>
      <c r="Z144" s="340"/>
      <c r="AA144" s="370"/>
      <c r="AB144" s="340"/>
      <c r="AC144" s="340"/>
      <c r="AD144" s="340"/>
      <c r="AE144" s="340"/>
      <c r="AF144" s="340"/>
      <c r="AG144" s="340"/>
      <c r="AH144" s="340"/>
      <c r="AI144" s="364"/>
      <c r="AJ144" s="296"/>
      <c r="AK144" s="296"/>
      <c r="AL144" s="296"/>
      <c r="AM144" s="296"/>
      <c r="AO144" s="340"/>
      <c r="AP144" s="255"/>
      <c r="AQ144" s="340"/>
      <c r="AR144" s="340"/>
      <c r="AS144" s="255"/>
      <c r="AT144" s="340"/>
      <c r="AU144" s="255"/>
      <c r="AV144" s="369"/>
      <c r="AW144" s="340"/>
      <c r="AX144" s="255"/>
      <c r="AY144" s="369"/>
      <c r="AZ144" s="340"/>
      <c r="BA144" s="255"/>
      <c r="BB144" s="369"/>
      <c r="BC144" s="255"/>
      <c r="BD144" s="255"/>
      <c r="BE144" s="369"/>
      <c r="BF144" s="340"/>
      <c r="BG144" s="340"/>
      <c r="BH144" s="340"/>
      <c r="BI144" s="340"/>
      <c r="BJ144" s="340"/>
      <c r="BK144" s="296"/>
    </row>
    <row r="145" spans="1:63" s="259" customFormat="1" x14ac:dyDescent="0.2">
      <c r="A145" s="371"/>
      <c r="C145" s="296"/>
      <c r="E145" s="296"/>
      <c r="G145" s="296"/>
      <c r="I145" s="299"/>
      <c r="J145" s="255"/>
      <c r="K145" s="299"/>
      <c r="L145" s="255"/>
      <c r="M145" s="299"/>
      <c r="N145" s="255"/>
      <c r="O145" s="299"/>
      <c r="P145" s="366"/>
      <c r="Q145" s="340"/>
      <c r="R145" s="340"/>
      <c r="S145" s="370"/>
      <c r="T145" s="340"/>
      <c r="U145" s="340"/>
      <c r="V145" s="340"/>
      <c r="W145" s="340"/>
      <c r="X145" s="340"/>
      <c r="Y145" s="340"/>
      <c r="Z145" s="340"/>
      <c r="AA145" s="370"/>
      <c r="AB145" s="340"/>
      <c r="AC145" s="340"/>
      <c r="AD145" s="340"/>
      <c r="AE145" s="340"/>
      <c r="AF145" s="340"/>
      <c r="AG145" s="340"/>
      <c r="AH145" s="340"/>
      <c r="AI145" s="364"/>
      <c r="AJ145" s="296"/>
      <c r="AK145" s="296"/>
      <c r="AL145" s="296"/>
      <c r="AM145" s="296"/>
      <c r="AO145" s="340"/>
      <c r="AP145" s="255"/>
      <c r="AQ145" s="340"/>
      <c r="AR145" s="340"/>
      <c r="AS145" s="255"/>
      <c r="AT145" s="340"/>
      <c r="AU145" s="255"/>
      <c r="AV145" s="369"/>
      <c r="AW145" s="340"/>
      <c r="AX145" s="255"/>
      <c r="AY145" s="369"/>
      <c r="AZ145" s="340"/>
      <c r="BA145" s="255"/>
      <c r="BB145" s="369"/>
      <c r="BC145" s="255"/>
      <c r="BD145" s="255"/>
      <c r="BE145" s="369"/>
      <c r="BF145" s="340"/>
      <c r="BG145" s="340"/>
      <c r="BH145" s="340"/>
      <c r="BI145" s="340"/>
      <c r="BJ145" s="340"/>
      <c r="BK145" s="296"/>
    </row>
    <row r="146" spans="1:63" s="259" customFormat="1" x14ac:dyDescent="0.2">
      <c r="A146" s="371"/>
      <c r="C146" s="296"/>
      <c r="E146" s="296"/>
      <c r="G146" s="296"/>
      <c r="I146" s="299"/>
      <c r="J146" s="255"/>
      <c r="K146" s="299"/>
      <c r="L146" s="255"/>
      <c r="M146" s="299"/>
      <c r="N146" s="255"/>
      <c r="O146" s="299"/>
      <c r="P146" s="366"/>
      <c r="Q146" s="340"/>
      <c r="R146" s="340"/>
      <c r="S146" s="370"/>
      <c r="T146" s="340"/>
      <c r="U146" s="340"/>
      <c r="V146" s="340"/>
      <c r="W146" s="340"/>
      <c r="X146" s="340"/>
      <c r="Y146" s="340"/>
      <c r="Z146" s="340"/>
      <c r="AA146" s="370"/>
      <c r="AB146" s="340"/>
      <c r="AC146" s="340"/>
      <c r="AD146" s="340"/>
      <c r="AE146" s="340"/>
      <c r="AF146" s="340"/>
      <c r="AG146" s="340"/>
      <c r="AH146" s="340"/>
      <c r="AI146" s="364"/>
      <c r="AJ146" s="296"/>
      <c r="AK146" s="296"/>
      <c r="AL146" s="296"/>
      <c r="AM146" s="296"/>
      <c r="AO146" s="340"/>
      <c r="AP146" s="255"/>
      <c r="AQ146" s="340"/>
      <c r="AR146" s="340"/>
      <c r="AS146" s="255"/>
      <c r="AT146" s="340"/>
      <c r="AU146" s="255"/>
      <c r="AV146" s="369"/>
      <c r="AW146" s="340"/>
      <c r="AX146" s="255"/>
      <c r="AY146" s="369"/>
      <c r="AZ146" s="340"/>
      <c r="BA146" s="255"/>
      <c r="BB146" s="369"/>
      <c r="BC146" s="255"/>
      <c r="BD146" s="255"/>
      <c r="BE146" s="369"/>
      <c r="BF146" s="340"/>
      <c r="BG146" s="340"/>
      <c r="BH146" s="340"/>
      <c r="BI146" s="340"/>
      <c r="BJ146" s="340"/>
      <c r="BK146" s="296"/>
    </row>
    <row r="147" spans="1:63" s="259" customFormat="1" x14ac:dyDescent="0.2">
      <c r="A147" s="371"/>
      <c r="C147" s="296"/>
      <c r="E147" s="296"/>
      <c r="G147" s="296"/>
      <c r="I147" s="299"/>
      <c r="J147" s="255"/>
      <c r="K147" s="299"/>
      <c r="L147" s="255"/>
      <c r="M147" s="299"/>
      <c r="N147" s="255"/>
      <c r="O147" s="299"/>
      <c r="P147" s="366"/>
      <c r="Q147" s="340"/>
      <c r="R147" s="340"/>
      <c r="S147" s="370"/>
      <c r="T147" s="340"/>
      <c r="U147" s="340"/>
      <c r="V147" s="340"/>
      <c r="W147" s="340"/>
      <c r="X147" s="340"/>
      <c r="Y147" s="340"/>
      <c r="Z147" s="340"/>
      <c r="AA147" s="370"/>
      <c r="AB147" s="340"/>
      <c r="AC147" s="340"/>
      <c r="AD147" s="340"/>
      <c r="AE147" s="340"/>
      <c r="AF147" s="340"/>
      <c r="AG147" s="340"/>
      <c r="AH147" s="340"/>
      <c r="AI147" s="364"/>
      <c r="AJ147" s="296"/>
      <c r="AK147" s="296"/>
      <c r="AL147" s="296"/>
      <c r="AM147" s="296"/>
      <c r="AO147" s="340"/>
      <c r="AP147" s="255"/>
      <c r="AQ147" s="340"/>
      <c r="AR147" s="340"/>
      <c r="AS147" s="255"/>
      <c r="AT147" s="340"/>
      <c r="AU147" s="255"/>
      <c r="AV147" s="369"/>
      <c r="AW147" s="340"/>
      <c r="AX147" s="255"/>
      <c r="AY147" s="369"/>
      <c r="AZ147" s="340"/>
      <c r="BA147" s="255"/>
      <c r="BB147" s="369"/>
      <c r="BC147" s="255"/>
      <c r="BD147" s="255"/>
      <c r="BE147" s="369"/>
      <c r="BF147" s="340"/>
      <c r="BG147" s="340"/>
      <c r="BH147" s="340"/>
      <c r="BI147" s="340"/>
      <c r="BJ147" s="340"/>
      <c r="BK147" s="296"/>
    </row>
    <row r="148" spans="1:63" s="259" customFormat="1" x14ac:dyDescent="0.2">
      <c r="A148" s="371"/>
      <c r="C148" s="296"/>
      <c r="E148" s="296"/>
      <c r="G148" s="296"/>
      <c r="I148" s="299"/>
      <c r="J148" s="255"/>
      <c r="K148" s="299"/>
      <c r="L148" s="255"/>
      <c r="M148" s="299"/>
      <c r="N148" s="255"/>
      <c r="O148" s="299"/>
      <c r="P148" s="366"/>
      <c r="Q148" s="340"/>
      <c r="R148" s="340"/>
      <c r="S148" s="370"/>
      <c r="T148" s="340"/>
      <c r="U148" s="340"/>
      <c r="V148" s="340"/>
      <c r="W148" s="340"/>
      <c r="X148" s="340"/>
      <c r="Y148" s="340"/>
      <c r="Z148" s="340"/>
      <c r="AA148" s="370"/>
      <c r="AB148" s="340"/>
      <c r="AC148" s="340"/>
      <c r="AD148" s="340"/>
      <c r="AE148" s="340"/>
      <c r="AF148" s="340"/>
      <c r="AG148" s="340"/>
      <c r="AH148" s="340"/>
      <c r="AI148" s="364"/>
      <c r="AJ148" s="296"/>
      <c r="AK148" s="296"/>
      <c r="AL148" s="296"/>
      <c r="AM148" s="296"/>
      <c r="AO148" s="340"/>
      <c r="AP148" s="255"/>
      <c r="AQ148" s="340"/>
      <c r="AR148" s="340"/>
      <c r="AS148" s="255"/>
      <c r="AT148" s="340"/>
      <c r="AU148" s="255"/>
      <c r="AV148" s="369"/>
      <c r="AW148" s="340"/>
      <c r="AX148" s="255"/>
      <c r="AY148" s="369"/>
      <c r="AZ148" s="340"/>
      <c r="BA148" s="255"/>
      <c r="BB148" s="369"/>
      <c r="BC148" s="255"/>
      <c r="BD148" s="255"/>
      <c r="BE148" s="369"/>
      <c r="BF148" s="340"/>
      <c r="BG148" s="340"/>
      <c r="BH148" s="340"/>
      <c r="BI148" s="340"/>
      <c r="BJ148" s="340"/>
      <c r="BK148" s="296"/>
    </row>
    <row r="149" spans="1:63" s="259" customFormat="1" x14ac:dyDescent="0.2">
      <c r="A149" s="371"/>
      <c r="C149" s="296"/>
      <c r="E149" s="296"/>
      <c r="G149" s="296"/>
      <c r="I149" s="299"/>
      <c r="J149" s="255"/>
      <c r="K149" s="299"/>
      <c r="L149" s="255"/>
      <c r="M149" s="299"/>
      <c r="N149" s="255"/>
      <c r="O149" s="299"/>
      <c r="P149" s="366"/>
      <c r="Q149" s="340"/>
      <c r="R149" s="340"/>
      <c r="S149" s="370"/>
      <c r="T149" s="340"/>
      <c r="U149" s="340"/>
      <c r="V149" s="340"/>
      <c r="W149" s="340"/>
      <c r="X149" s="340"/>
      <c r="Y149" s="340"/>
      <c r="Z149" s="340"/>
      <c r="AA149" s="370"/>
      <c r="AB149" s="340"/>
      <c r="AC149" s="340"/>
      <c r="AD149" s="340"/>
      <c r="AE149" s="340"/>
      <c r="AF149" s="340"/>
      <c r="AG149" s="340"/>
      <c r="AH149" s="340"/>
      <c r="AI149" s="364"/>
      <c r="AJ149" s="296"/>
      <c r="AK149" s="296"/>
      <c r="AL149" s="296"/>
      <c r="AM149" s="296"/>
      <c r="AO149" s="340"/>
      <c r="AP149" s="255"/>
      <c r="AQ149" s="340"/>
      <c r="AR149" s="340"/>
      <c r="AS149" s="255"/>
      <c r="AT149" s="340"/>
      <c r="AU149" s="255"/>
      <c r="AV149" s="369"/>
      <c r="AW149" s="340"/>
      <c r="AX149" s="255"/>
      <c r="AY149" s="369"/>
      <c r="AZ149" s="340"/>
      <c r="BA149" s="255"/>
      <c r="BB149" s="369"/>
      <c r="BC149" s="255"/>
      <c r="BD149" s="255"/>
      <c r="BE149" s="369"/>
      <c r="BF149" s="340"/>
      <c r="BG149" s="340"/>
      <c r="BH149" s="340"/>
      <c r="BI149" s="340"/>
      <c r="BJ149" s="340"/>
      <c r="BK149" s="296"/>
    </row>
    <row r="150" spans="1:63" s="259" customFormat="1" x14ac:dyDescent="0.2">
      <c r="A150" s="371"/>
      <c r="C150" s="296"/>
      <c r="E150" s="296"/>
      <c r="G150" s="296"/>
      <c r="I150" s="299"/>
      <c r="J150" s="255"/>
      <c r="K150" s="299"/>
      <c r="L150" s="255"/>
      <c r="M150" s="299"/>
      <c r="N150" s="255"/>
      <c r="O150" s="299"/>
      <c r="P150" s="366"/>
      <c r="Q150" s="340"/>
      <c r="R150" s="340"/>
      <c r="S150" s="370"/>
      <c r="T150" s="340"/>
      <c r="U150" s="340"/>
      <c r="V150" s="340"/>
      <c r="W150" s="340"/>
      <c r="X150" s="340"/>
      <c r="Y150" s="340"/>
      <c r="Z150" s="340"/>
      <c r="AA150" s="370"/>
      <c r="AB150" s="340"/>
      <c r="AC150" s="340"/>
      <c r="AD150" s="340"/>
      <c r="AE150" s="340"/>
      <c r="AF150" s="340"/>
      <c r="AG150" s="340"/>
      <c r="AH150" s="340"/>
      <c r="AI150" s="364"/>
      <c r="AJ150" s="296"/>
      <c r="AK150" s="296"/>
      <c r="AL150" s="296"/>
      <c r="AM150" s="296"/>
      <c r="AO150" s="340"/>
      <c r="AP150" s="255"/>
      <c r="AQ150" s="340"/>
      <c r="AR150" s="340"/>
      <c r="AS150" s="255"/>
      <c r="AT150" s="340"/>
      <c r="AU150" s="255"/>
      <c r="AV150" s="369"/>
      <c r="AW150" s="340"/>
      <c r="AX150" s="255"/>
      <c r="AY150" s="369"/>
      <c r="AZ150" s="340"/>
      <c r="BA150" s="255"/>
      <c r="BB150" s="369"/>
      <c r="BC150" s="255"/>
      <c r="BD150" s="255"/>
      <c r="BE150" s="369"/>
      <c r="BF150" s="340"/>
      <c r="BG150" s="340"/>
      <c r="BH150" s="340"/>
      <c r="BI150" s="340"/>
      <c r="BJ150" s="340"/>
      <c r="BK150" s="296"/>
    </row>
    <row r="151" spans="1:63" s="259" customFormat="1" x14ac:dyDescent="0.2">
      <c r="A151" s="371"/>
      <c r="C151" s="296"/>
      <c r="E151" s="296"/>
      <c r="G151" s="296"/>
      <c r="I151" s="299"/>
      <c r="J151" s="255"/>
      <c r="K151" s="299"/>
      <c r="L151" s="255"/>
      <c r="M151" s="299"/>
      <c r="N151" s="255"/>
      <c r="O151" s="299"/>
      <c r="P151" s="366"/>
      <c r="Q151" s="340"/>
      <c r="R151" s="340"/>
      <c r="S151" s="370"/>
      <c r="T151" s="340"/>
      <c r="U151" s="340"/>
      <c r="V151" s="340"/>
      <c r="W151" s="340"/>
      <c r="X151" s="340"/>
      <c r="Y151" s="340"/>
      <c r="Z151" s="340"/>
      <c r="AA151" s="370"/>
      <c r="AB151" s="340"/>
      <c r="AC151" s="340"/>
      <c r="AD151" s="340"/>
      <c r="AE151" s="340"/>
      <c r="AF151" s="340"/>
      <c r="AG151" s="340"/>
      <c r="AH151" s="340"/>
      <c r="AI151" s="364"/>
      <c r="AJ151" s="296"/>
      <c r="AK151" s="296"/>
      <c r="AL151" s="296"/>
      <c r="AM151" s="296"/>
      <c r="AO151" s="340"/>
      <c r="AP151" s="255"/>
      <c r="AQ151" s="340"/>
      <c r="AR151" s="340"/>
      <c r="AS151" s="255"/>
      <c r="AT151" s="340"/>
      <c r="AU151" s="255"/>
      <c r="AV151" s="369"/>
      <c r="AW151" s="340"/>
      <c r="AX151" s="255"/>
      <c r="AY151" s="369"/>
      <c r="AZ151" s="340"/>
      <c r="BA151" s="255"/>
      <c r="BB151" s="369"/>
      <c r="BC151" s="255"/>
      <c r="BD151" s="255"/>
      <c r="BE151" s="369"/>
      <c r="BF151" s="340"/>
      <c r="BG151" s="340"/>
      <c r="BH151" s="340"/>
      <c r="BI151" s="340"/>
      <c r="BJ151" s="340"/>
      <c r="BK151" s="296"/>
    </row>
    <row r="152" spans="1:63" s="259" customFormat="1" x14ac:dyDescent="0.2">
      <c r="A152" s="371"/>
      <c r="C152" s="296"/>
      <c r="E152" s="296"/>
      <c r="G152" s="296"/>
      <c r="I152" s="299"/>
      <c r="J152" s="255"/>
      <c r="K152" s="299"/>
      <c r="L152" s="255"/>
      <c r="M152" s="299"/>
      <c r="N152" s="255"/>
      <c r="O152" s="299"/>
      <c r="P152" s="366"/>
      <c r="Q152" s="340"/>
      <c r="R152" s="340"/>
      <c r="S152" s="370"/>
      <c r="T152" s="340"/>
      <c r="U152" s="340"/>
      <c r="V152" s="340"/>
      <c r="W152" s="340"/>
      <c r="X152" s="340"/>
      <c r="Y152" s="340"/>
      <c r="Z152" s="340"/>
      <c r="AA152" s="370"/>
      <c r="AB152" s="340"/>
      <c r="AC152" s="340"/>
      <c r="AD152" s="340"/>
      <c r="AE152" s="340"/>
      <c r="AF152" s="340"/>
      <c r="AG152" s="340"/>
      <c r="AH152" s="340"/>
      <c r="AI152" s="364"/>
      <c r="AJ152" s="296"/>
      <c r="AK152" s="296"/>
      <c r="AL152" s="296"/>
      <c r="AM152" s="296"/>
      <c r="AO152" s="340"/>
      <c r="AP152" s="255"/>
      <c r="AQ152" s="340"/>
      <c r="AR152" s="340"/>
      <c r="AS152" s="255"/>
      <c r="AT152" s="340"/>
      <c r="AU152" s="255"/>
      <c r="AV152" s="369"/>
      <c r="AW152" s="340"/>
      <c r="AX152" s="255"/>
      <c r="AY152" s="369"/>
      <c r="AZ152" s="340"/>
      <c r="BA152" s="255"/>
      <c r="BB152" s="369"/>
      <c r="BC152" s="255"/>
      <c r="BD152" s="255"/>
      <c r="BE152" s="369"/>
      <c r="BF152" s="340"/>
      <c r="BG152" s="340"/>
      <c r="BH152" s="340"/>
      <c r="BI152" s="340"/>
      <c r="BJ152" s="340"/>
      <c r="BK152" s="296"/>
    </row>
    <row r="153" spans="1:63" s="259" customFormat="1" x14ac:dyDescent="0.2">
      <c r="A153" s="371"/>
      <c r="C153" s="296"/>
      <c r="E153" s="296"/>
      <c r="G153" s="296"/>
      <c r="I153" s="299"/>
      <c r="J153" s="255"/>
      <c r="K153" s="299"/>
      <c r="L153" s="255"/>
      <c r="M153" s="299"/>
      <c r="N153" s="255"/>
      <c r="O153" s="299"/>
      <c r="P153" s="366"/>
      <c r="Q153" s="340"/>
      <c r="R153" s="340"/>
      <c r="S153" s="370"/>
      <c r="T153" s="340"/>
      <c r="U153" s="340"/>
      <c r="V153" s="340"/>
      <c r="W153" s="340"/>
      <c r="X153" s="340"/>
      <c r="Y153" s="340"/>
      <c r="Z153" s="340"/>
      <c r="AA153" s="370"/>
      <c r="AB153" s="340"/>
      <c r="AC153" s="340"/>
      <c r="AD153" s="340"/>
      <c r="AE153" s="340"/>
      <c r="AF153" s="340"/>
      <c r="AG153" s="340"/>
      <c r="AH153" s="340"/>
      <c r="AI153" s="364"/>
      <c r="AJ153" s="296"/>
      <c r="AK153" s="296"/>
      <c r="AL153" s="296"/>
      <c r="AM153" s="296"/>
      <c r="AO153" s="340"/>
      <c r="AP153" s="255"/>
      <c r="AQ153" s="340"/>
      <c r="AR153" s="340"/>
      <c r="AS153" s="255"/>
      <c r="AT153" s="340"/>
      <c r="AU153" s="255"/>
      <c r="AV153" s="369"/>
      <c r="AW153" s="340"/>
      <c r="AX153" s="255"/>
      <c r="AY153" s="369"/>
      <c r="AZ153" s="340"/>
      <c r="BA153" s="255"/>
      <c r="BB153" s="369"/>
      <c r="BC153" s="255"/>
      <c r="BD153" s="255"/>
      <c r="BE153" s="369"/>
      <c r="BF153" s="340"/>
      <c r="BG153" s="340"/>
      <c r="BH153" s="340"/>
      <c r="BI153" s="340"/>
      <c r="BJ153" s="340"/>
      <c r="BK153" s="296"/>
    </row>
    <row r="154" spans="1:63" s="259" customFormat="1" x14ac:dyDescent="0.2">
      <c r="A154" s="371"/>
      <c r="C154" s="296"/>
      <c r="E154" s="296"/>
      <c r="G154" s="296"/>
      <c r="I154" s="299"/>
      <c r="J154" s="255"/>
      <c r="K154" s="299"/>
      <c r="L154" s="255"/>
      <c r="M154" s="299"/>
      <c r="N154" s="255"/>
      <c r="O154" s="299"/>
      <c r="P154" s="366"/>
      <c r="Q154" s="340"/>
      <c r="R154" s="340"/>
      <c r="S154" s="370"/>
      <c r="T154" s="340"/>
      <c r="U154" s="340"/>
      <c r="V154" s="340"/>
      <c r="W154" s="340"/>
      <c r="X154" s="340"/>
      <c r="Y154" s="340"/>
      <c r="Z154" s="340"/>
      <c r="AA154" s="370"/>
      <c r="AB154" s="340"/>
      <c r="AC154" s="340"/>
      <c r="AD154" s="340"/>
      <c r="AE154" s="340"/>
      <c r="AF154" s="340"/>
      <c r="AG154" s="340"/>
      <c r="AH154" s="340"/>
      <c r="AI154" s="364"/>
      <c r="AJ154" s="296"/>
      <c r="AK154" s="296"/>
      <c r="AL154" s="296"/>
      <c r="AM154" s="296"/>
      <c r="AO154" s="340"/>
      <c r="AP154" s="255"/>
      <c r="AQ154" s="340"/>
      <c r="AR154" s="340"/>
      <c r="AS154" s="255"/>
      <c r="AT154" s="340"/>
      <c r="AU154" s="255"/>
      <c r="AV154" s="369"/>
      <c r="AW154" s="340"/>
      <c r="AX154" s="255"/>
      <c r="AY154" s="369"/>
      <c r="AZ154" s="340"/>
      <c r="BA154" s="255"/>
      <c r="BB154" s="369"/>
      <c r="BC154" s="255"/>
      <c r="BD154" s="255"/>
      <c r="BE154" s="369"/>
      <c r="BF154" s="340"/>
      <c r="BG154" s="340"/>
      <c r="BH154" s="340"/>
      <c r="BI154" s="340"/>
      <c r="BJ154" s="340"/>
      <c r="BK154" s="296"/>
    </row>
    <row r="155" spans="1:63" s="259" customFormat="1" x14ac:dyDescent="0.2">
      <c r="A155" s="371"/>
      <c r="C155" s="296"/>
      <c r="E155" s="296"/>
      <c r="G155" s="296"/>
      <c r="I155" s="299"/>
      <c r="J155" s="255"/>
      <c r="K155" s="299"/>
      <c r="L155" s="255"/>
      <c r="M155" s="299"/>
      <c r="N155" s="255"/>
      <c r="O155" s="299"/>
      <c r="P155" s="366"/>
      <c r="Q155" s="340"/>
      <c r="R155" s="340"/>
      <c r="S155" s="370"/>
      <c r="T155" s="340"/>
      <c r="U155" s="340"/>
      <c r="V155" s="340"/>
      <c r="W155" s="340"/>
      <c r="X155" s="340"/>
      <c r="Y155" s="340"/>
      <c r="Z155" s="340"/>
      <c r="AA155" s="370"/>
      <c r="AB155" s="340"/>
      <c r="AC155" s="340"/>
      <c r="AD155" s="340"/>
      <c r="AE155" s="340"/>
      <c r="AF155" s="340"/>
      <c r="AG155" s="340"/>
      <c r="AH155" s="340"/>
      <c r="AI155" s="364"/>
      <c r="AJ155" s="296"/>
      <c r="AK155" s="296"/>
      <c r="AL155" s="296"/>
      <c r="AM155" s="296"/>
      <c r="AO155" s="340"/>
      <c r="AP155" s="255"/>
      <c r="AQ155" s="340"/>
      <c r="AR155" s="340"/>
      <c r="AS155" s="255"/>
      <c r="AT155" s="340"/>
      <c r="AU155" s="255"/>
      <c r="AV155" s="369"/>
      <c r="AW155" s="340"/>
      <c r="AX155" s="255"/>
      <c r="AY155" s="369"/>
      <c r="AZ155" s="340"/>
      <c r="BA155" s="255"/>
      <c r="BB155" s="369"/>
      <c r="BC155" s="255"/>
      <c r="BD155" s="255"/>
      <c r="BE155" s="369"/>
      <c r="BF155" s="340"/>
      <c r="BG155" s="340"/>
      <c r="BH155" s="340"/>
      <c r="BI155" s="340"/>
      <c r="BJ155" s="340"/>
      <c r="BK155" s="296"/>
    </row>
    <row r="156" spans="1:63" s="259" customFormat="1" x14ac:dyDescent="0.2">
      <c r="A156" s="371"/>
      <c r="C156" s="296"/>
      <c r="E156" s="296"/>
      <c r="G156" s="296"/>
      <c r="I156" s="299"/>
      <c r="J156" s="255"/>
      <c r="K156" s="299"/>
      <c r="L156" s="255"/>
      <c r="M156" s="299"/>
      <c r="N156" s="255"/>
      <c r="O156" s="299"/>
      <c r="P156" s="366"/>
      <c r="Q156" s="340"/>
      <c r="R156" s="340"/>
      <c r="S156" s="370"/>
      <c r="T156" s="340"/>
      <c r="U156" s="340"/>
      <c r="V156" s="340"/>
      <c r="W156" s="340"/>
      <c r="X156" s="340"/>
      <c r="Y156" s="340"/>
      <c r="Z156" s="340"/>
      <c r="AA156" s="370"/>
      <c r="AB156" s="340"/>
      <c r="AC156" s="340"/>
      <c r="AD156" s="340"/>
      <c r="AE156" s="340"/>
      <c r="AF156" s="340"/>
      <c r="AG156" s="340"/>
      <c r="AH156" s="340"/>
      <c r="AI156" s="364"/>
      <c r="AJ156" s="296"/>
      <c r="AK156" s="296"/>
      <c r="AL156" s="296"/>
      <c r="AM156" s="296"/>
      <c r="AO156" s="340"/>
      <c r="AP156" s="255"/>
      <c r="AQ156" s="340"/>
      <c r="AR156" s="340"/>
      <c r="AS156" s="255"/>
      <c r="AT156" s="340"/>
      <c r="AU156" s="255"/>
      <c r="AV156" s="369"/>
      <c r="AW156" s="340"/>
      <c r="AX156" s="255"/>
      <c r="AY156" s="369"/>
      <c r="AZ156" s="340"/>
      <c r="BA156" s="255"/>
      <c r="BB156" s="369"/>
      <c r="BC156" s="255"/>
      <c r="BD156" s="255"/>
      <c r="BE156" s="369"/>
      <c r="BF156" s="340"/>
      <c r="BG156" s="340"/>
      <c r="BH156" s="340"/>
      <c r="BI156" s="340"/>
      <c r="BJ156" s="340"/>
      <c r="BK156" s="296"/>
    </row>
    <row r="157" spans="1:63" s="259" customFormat="1" x14ac:dyDescent="0.2">
      <c r="A157" s="371"/>
      <c r="C157" s="296"/>
      <c r="E157" s="296"/>
      <c r="G157" s="296"/>
      <c r="I157" s="299"/>
      <c r="J157" s="255"/>
      <c r="K157" s="299"/>
      <c r="L157" s="255"/>
      <c r="M157" s="299"/>
      <c r="N157" s="255"/>
      <c r="O157" s="299"/>
      <c r="P157" s="366"/>
      <c r="Q157" s="340"/>
      <c r="R157" s="340"/>
      <c r="S157" s="370"/>
      <c r="T157" s="340"/>
      <c r="U157" s="340"/>
      <c r="V157" s="340"/>
      <c r="W157" s="340"/>
      <c r="X157" s="340"/>
      <c r="Y157" s="340"/>
      <c r="Z157" s="340"/>
      <c r="AA157" s="370"/>
      <c r="AB157" s="340"/>
      <c r="AC157" s="340"/>
      <c r="AD157" s="340"/>
      <c r="AE157" s="340"/>
      <c r="AF157" s="340"/>
      <c r="AG157" s="340"/>
      <c r="AH157" s="340"/>
      <c r="AI157" s="364"/>
      <c r="AJ157" s="296"/>
      <c r="AK157" s="296"/>
      <c r="AL157" s="296"/>
      <c r="AM157" s="296"/>
      <c r="AO157" s="340"/>
      <c r="AP157" s="255"/>
      <c r="AQ157" s="340"/>
      <c r="AR157" s="340"/>
      <c r="AS157" s="255"/>
      <c r="AT157" s="340"/>
      <c r="AU157" s="255"/>
      <c r="AV157" s="369"/>
      <c r="AW157" s="340"/>
      <c r="AX157" s="255"/>
      <c r="AY157" s="369"/>
      <c r="AZ157" s="340"/>
      <c r="BA157" s="255"/>
      <c r="BB157" s="369"/>
      <c r="BC157" s="255"/>
      <c r="BD157" s="255"/>
      <c r="BE157" s="369"/>
      <c r="BF157" s="340"/>
      <c r="BG157" s="340"/>
      <c r="BH157" s="340"/>
      <c r="BI157" s="340"/>
      <c r="BJ157" s="340"/>
      <c r="BK157" s="296"/>
    </row>
    <row r="158" spans="1:63" s="259" customFormat="1" x14ac:dyDescent="0.2">
      <c r="A158" s="371"/>
      <c r="C158" s="296"/>
      <c r="E158" s="296"/>
      <c r="G158" s="296"/>
      <c r="I158" s="299"/>
      <c r="J158" s="255"/>
      <c r="K158" s="299"/>
      <c r="L158" s="255"/>
      <c r="M158" s="299"/>
      <c r="N158" s="255"/>
      <c r="O158" s="299"/>
      <c r="P158" s="366"/>
      <c r="Q158" s="340"/>
      <c r="R158" s="340"/>
      <c r="S158" s="370"/>
      <c r="T158" s="340"/>
      <c r="U158" s="340"/>
      <c r="V158" s="340"/>
      <c r="W158" s="340"/>
      <c r="X158" s="340"/>
      <c r="Y158" s="340"/>
      <c r="Z158" s="340"/>
      <c r="AA158" s="370"/>
      <c r="AB158" s="340"/>
      <c r="AC158" s="340"/>
      <c r="AD158" s="340"/>
      <c r="AE158" s="340"/>
      <c r="AF158" s="340"/>
      <c r="AG158" s="340"/>
      <c r="AH158" s="340"/>
      <c r="AI158" s="364"/>
      <c r="AJ158" s="296"/>
      <c r="AK158" s="296"/>
      <c r="AL158" s="296"/>
      <c r="AM158" s="296"/>
      <c r="AO158" s="340"/>
      <c r="AP158" s="255"/>
      <c r="AQ158" s="340"/>
      <c r="AR158" s="340"/>
      <c r="AS158" s="255"/>
      <c r="AT158" s="340"/>
      <c r="AU158" s="255"/>
      <c r="AV158" s="369"/>
      <c r="AW158" s="340"/>
      <c r="AX158" s="255"/>
      <c r="AY158" s="369"/>
      <c r="AZ158" s="340"/>
      <c r="BA158" s="255"/>
      <c r="BB158" s="369"/>
      <c r="BC158" s="255"/>
      <c r="BD158" s="255"/>
      <c r="BE158" s="369"/>
      <c r="BF158" s="340"/>
      <c r="BG158" s="340"/>
      <c r="BH158" s="340"/>
      <c r="BI158" s="340"/>
      <c r="BJ158" s="340"/>
      <c r="BK158" s="296"/>
    </row>
    <row r="159" spans="1:63" s="259" customFormat="1" x14ac:dyDescent="0.2">
      <c r="A159" s="371"/>
      <c r="C159" s="296"/>
      <c r="E159" s="296"/>
      <c r="G159" s="296"/>
      <c r="I159" s="299"/>
      <c r="J159" s="255"/>
      <c r="K159" s="299"/>
      <c r="L159" s="255"/>
      <c r="M159" s="299"/>
      <c r="N159" s="255"/>
      <c r="O159" s="299"/>
      <c r="P159" s="366"/>
      <c r="Q159" s="340"/>
      <c r="R159" s="340"/>
      <c r="S159" s="370"/>
      <c r="T159" s="340"/>
      <c r="U159" s="340"/>
      <c r="V159" s="340"/>
      <c r="W159" s="340"/>
      <c r="X159" s="340"/>
      <c r="Y159" s="340"/>
      <c r="Z159" s="340"/>
      <c r="AA159" s="370"/>
      <c r="AB159" s="340"/>
      <c r="AC159" s="340"/>
      <c r="AD159" s="340"/>
      <c r="AE159" s="340"/>
      <c r="AF159" s="340"/>
      <c r="AG159" s="340"/>
      <c r="AH159" s="340"/>
      <c r="AI159" s="364"/>
      <c r="AJ159" s="296"/>
      <c r="AK159" s="296"/>
      <c r="AL159" s="296"/>
      <c r="AM159" s="296"/>
      <c r="AO159" s="340"/>
      <c r="AP159" s="255"/>
      <c r="AQ159" s="340"/>
      <c r="AR159" s="340"/>
      <c r="AS159" s="255"/>
      <c r="AT159" s="340"/>
      <c r="AU159" s="255"/>
      <c r="AV159" s="369"/>
      <c r="AW159" s="340"/>
      <c r="AX159" s="255"/>
      <c r="AY159" s="369"/>
      <c r="AZ159" s="340"/>
      <c r="BA159" s="255"/>
      <c r="BB159" s="369"/>
      <c r="BC159" s="255"/>
      <c r="BD159" s="255"/>
      <c r="BE159" s="369"/>
      <c r="BF159" s="340"/>
      <c r="BG159" s="340"/>
      <c r="BH159" s="340"/>
      <c r="BI159" s="340"/>
      <c r="BJ159" s="340"/>
      <c r="BK159" s="296"/>
    </row>
    <row r="160" spans="1:63" s="259" customFormat="1" x14ac:dyDescent="0.2">
      <c r="A160" s="371"/>
      <c r="C160" s="296"/>
      <c r="E160" s="296"/>
      <c r="G160" s="296"/>
      <c r="I160" s="299"/>
      <c r="J160" s="255"/>
      <c r="K160" s="299"/>
      <c r="L160" s="255"/>
      <c r="M160" s="299"/>
      <c r="N160" s="255"/>
      <c r="O160" s="299"/>
      <c r="P160" s="366"/>
      <c r="Q160" s="340"/>
      <c r="R160" s="340"/>
      <c r="S160" s="370"/>
      <c r="T160" s="340"/>
      <c r="U160" s="340"/>
      <c r="V160" s="340"/>
      <c r="W160" s="340"/>
      <c r="X160" s="340"/>
      <c r="Y160" s="340"/>
      <c r="Z160" s="340"/>
      <c r="AA160" s="370"/>
      <c r="AB160" s="340"/>
      <c r="AC160" s="340"/>
      <c r="AD160" s="340"/>
      <c r="AE160" s="340"/>
      <c r="AF160" s="340"/>
      <c r="AG160" s="340"/>
      <c r="AH160" s="340"/>
      <c r="AI160" s="364"/>
      <c r="AJ160" s="296"/>
      <c r="AK160" s="296"/>
      <c r="AL160" s="296"/>
      <c r="AM160" s="296"/>
      <c r="AO160" s="340"/>
      <c r="AP160" s="255"/>
      <c r="AQ160" s="340"/>
      <c r="AR160" s="340"/>
      <c r="AS160" s="255"/>
      <c r="AT160" s="340"/>
      <c r="AU160" s="255"/>
      <c r="AV160" s="369"/>
      <c r="AW160" s="340"/>
      <c r="AX160" s="255"/>
      <c r="AY160" s="369"/>
      <c r="AZ160" s="340"/>
      <c r="BA160" s="255"/>
      <c r="BB160" s="369"/>
      <c r="BC160" s="255"/>
      <c r="BD160" s="255"/>
      <c r="BE160" s="369"/>
      <c r="BF160" s="340"/>
      <c r="BG160" s="340"/>
      <c r="BH160" s="340"/>
      <c r="BI160" s="340"/>
      <c r="BJ160" s="340"/>
      <c r="BK160" s="296"/>
    </row>
    <row r="161" spans="1:63" s="259" customFormat="1" x14ac:dyDescent="0.2">
      <c r="A161" s="371"/>
      <c r="C161" s="296"/>
      <c r="E161" s="296"/>
      <c r="G161" s="296"/>
      <c r="I161" s="299"/>
      <c r="J161" s="255"/>
      <c r="K161" s="299"/>
      <c r="L161" s="255"/>
      <c r="M161" s="299"/>
      <c r="N161" s="255"/>
      <c r="O161" s="299"/>
      <c r="P161" s="366"/>
      <c r="Q161" s="340"/>
      <c r="R161" s="340"/>
      <c r="S161" s="370"/>
      <c r="T161" s="340"/>
      <c r="U161" s="340"/>
      <c r="V161" s="340"/>
      <c r="W161" s="340"/>
      <c r="X161" s="340"/>
      <c r="Y161" s="340"/>
      <c r="Z161" s="340"/>
      <c r="AA161" s="370"/>
      <c r="AB161" s="340"/>
      <c r="AC161" s="340"/>
      <c r="AD161" s="340"/>
      <c r="AE161" s="340"/>
      <c r="AF161" s="340"/>
      <c r="AG161" s="340"/>
      <c r="AH161" s="340"/>
      <c r="AI161" s="364"/>
      <c r="AJ161" s="296"/>
      <c r="AK161" s="296"/>
      <c r="AL161" s="296"/>
      <c r="AM161" s="296"/>
      <c r="AO161" s="340"/>
      <c r="AP161" s="255"/>
      <c r="AQ161" s="340"/>
      <c r="AR161" s="340"/>
      <c r="AS161" s="255"/>
      <c r="AT161" s="340"/>
      <c r="AU161" s="255"/>
      <c r="AV161" s="369"/>
      <c r="AW161" s="340"/>
      <c r="AX161" s="255"/>
      <c r="AY161" s="369"/>
      <c r="AZ161" s="340"/>
      <c r="BA161" s="255"/>
      <c r="BB161" s="369"/>
      <c r="BC161" s="255"/>
      <c r="BD161" s="255"/>
      <c r="BE161" s="369"/>
      <c r="BF161" s="340"/>
      <c r="BG161" s="340"/>
      <c r="BH161" s="340"/>
      <c r="BI161" s="340"/>
      <c r="BJ161" s="340"/>
      <c r="BK161" s="296"/>
    </row>
    <row r="162" spans="1:63" s="259" customFormat="1" x14ac:dyDescent="0.2">
      <c r="A162" s="371"/>
      <c r="C162" s="296"/>
      <c r="E162" s="296"/>
      <c r="G162" s="296"/>
      <c r="I162" s="299"/>
      <c r="J162" s="255"/>
      <c r="K162" s="299"/>
      <c r="L162" s="255"/>
      <c r="M162" s="299"/>
      <c r="N162" s="255"/>
      <c r="O162" s="299"/>
      <c r="P162" s="366"/>
      <c r="Q162" s="340"/>
      <c r="R162" s="340"/>
      <c r="S162" s="370"/>
      <c r="T162" s="340"/>
      <c r="U162" s="340"/>
      <c r="V162" s="340"/>
      <c r="W162" s="340"/>
      <c r="X162" s="340"/>
      <c r="Y162" s="340"/>
      <c r="Z162" s="340"/>
      <c r="AA162" s="370"/>
      <c r="AB162" s="340"/>
      <c r="AC162" s="340"/>
      <c r="AD162" s="340"/>
      <c r="AE162" s="340"/>
      <c r="AF162" s="340"/>
      <c r="AG162" s="340"/>
      <c r="AH162" s="340"/>
      <c r="AI162" s="364"/>
      <c r="AJ162" s="296"/>
      <c r="AK162" s="296"/>
      <c r="AL162" s="296"/>
      <c r="AM162" s="296"/>
      <c r="AO162" s="340"/>
      <c r="AP162" s="255"/>
      <c r="AQ162" s="340"/>
      <c r="AR162" s="340"/>
      <c r="AS162" s="255"/>
      <c r="AT162" s="340"/>
      <c r="AU162" s="255"/>
      <c r="AV162" s="369"/>
      <c r="AW162" s="340"/>
      <c r="AX162" s="255"/>
      <c r="AY162" s="369"/>
      <c r="AZ162" s="340"/>
      <c r="BA162" s="255"/>
      <c r="BB162" s="369"/>
      <c r="BC162" s="255"/>
      <c r="BD162" s="255"/>
      <c r="BE162" s="369"/>
      <c r="BF162" s="340"/>
      <c r="BG162" s="340"/>
      <c r="BH162" s="340"/>
      <c r="BI162" s="340"/>
      <c r="BJ162" s="340"/>
      <c r="BK162" s="296"/>
    </row>
    <row r="163" spans="1:63" s="259" customFormat="1" x14ac:dyDescent="0.2">
      <c r="A163" s="371"/>
      <c r="C163" s="296"/>
      <c r="E163" s="296"/>
      <c r="G163" s="296"/>
      <c r="I163" s="299"/>
      <c r="J163" s="255"/>
      <c r="K163" s="299"/>
      <c r="L163" s="255"/>
      <c r="M163" s="299"/>
      <c r="N163" s="255"/>
      <c r="O163" s="299"/>
      <c r="P163" s="366"/>
      <c r="Q163" s="340"/>
      <c r="R163" s="340"/>
      <c r="S163" s="370"/>
      <c r="T163" s="340"/>
      <c r="U163" s="340"/>
      <c r="V163" s="340"/>
      <c r="W163" s="340"/>
      <c r="X163" s="340"/>
      <c r="Y163" s="340"/>
      <c r="Z163" s="340"/>
      <c r="AA163" s="370"/>
      <c r="AB163" s="340"/>
      <c r="AC163" s="340"/>
      <c r="AD163" s="340"/>
      <c r="AE163" s="340"/>
      <c r="AF163" s="340"/>
      <c r="AG163" s="340"/>
      <c r="AH163" s="340"/>
      <c r="AI163" s="364"/>
      <c r="AJ163" s="296"/>
      <c r="AK163" s="296"/>
      <c r="AL163" s="296"/>
      <c r="AM163" s="296"/>
      <c r="AO163" s="340"/>
      <c r="AP163" s="255"/>
      <c r="AQ163" s="340"/>
      <c r="AR163" s="340"/>
      <c r="AS163" s="255"/>
      <c r="AT163" s="340"/>
      <c r="AU163" s="255"/>
      <c r="AV163" s="369"/>
      <c r="AW163" s="340"/>
      <c r="AX163" s="255"/>
      <c r="AY163" s="369"/>
      <c r="AZ163" s="340"/>
      <c r="BA163" s="255"/>
      <c r="BB163" s="369"/>
      <c r="BC163" s="255"/>
      <c r="BD163" s="255"/>
      <c r="BE163" s="369"/>
      <c r="BF163" s="340"/>
      <c r="BG163" s="340"/>
      <c r="BH163" s="340"/>
      <c r="BI163" s="340"/>
      <c r="BJ163" s="340"/>
      <c r="BK163" s="296"/>
    </row>
    <row r="164" spans="1:63" s="259" customFormat="1" x14ac:dyDescent="0.2">
      <c r="A164" s="371"/>
      <c r="C164" s="296"/>
      <c r="E164" s="296"/>
      <c r="G164" s="296"/>
      <c r="I164" s="299"/>
      <c r="J164" s="255"/>
      <c r="K164" s="299"/>
      <c r="L164" s="255"/>
      <c r="M164" s="299"/>
      <c r="N164" s="255"/>
      <c r="O164" s="299"/>
      <c r="P164" s="366"/>
      <c r="Q164" s="340"/>
      <c r="R164" s="340"/>
      <c r="S164" s="370"/>
      <c r="T164" s="340"/>
      <c r="U164" s="340"/>
      <c r="V164" s="340"/>
      <c r="W164" s="340"/>
      <c r="X164" s="340"/>
      <c r="Y164" s="340"/>
      <c r="Z164" s="340"/>
      <c r="AA164" s="370"/>
      <c r="AB164" s="340"/>
      <c r="AC164" s="340"/>
      <c r="AD164" s="340"/>
      <c r="AE164" s="340"/>
      <c r="AF164" s="340"/>
      <c r="AG164" s="340"/>
      <c r="AH164" s="340"/>
      <c r="AI164" s="364"/>
      <c r="AJ164" s="296"/>
      <c r="AK164" s="296"/>
      <c r="AL164" s="296"/>
      <c r="AM164" s="296"/>
      <c r="AO164" s="340"/>
      <c r="AP164" s="255"/>
      <c r="AQ164" s="340"/>
      <c r="AR164" s="340"/>
      <c r="AS164" s="255"/>
      <c r="AT164" s="340"/>
      <c r="AU164" s="255"/>
      <c r="AV164" s="369"/>
      <c r="AW164" s="340"/>
      <c r="AX164" s="255"/>
      <c r="AY164" s="369"/>
      <c r="AZ164" s="340"/>
      <c r="BA164" s="255"/>
      <c r="BB164" s="369"/>
      <c r="BC164" s="255"/>
      <c r="BD164" s="255"/>
      <c r="BE164" s="369"/>
      <c r="BF164" s="340"/>
      <c r="BG164" s="340"/>
      <c r="BH164" s="340"/>
      <c r="BI164" s="340"/>
      <c r="BJ164" s="340"/>
      <c r="BK164" s="296"/>
    </row>
    <row r="165" spans="1:63" s="259" customFormat="1" x14ac:dyDescent="0.2">
      <c r="A165" s="371"/>
      <c r="C165" s="296"/>
      <c r="E165" s="296"/>
      <c r="G165" s="296"/>
      <c r="I165" s="299"/>
      <c r="J165" s="255"/>
      <c r="K165" s="299"/>
      <c r="L165" s="255"/>
      <c r="M165" s="299"/>
      <c r="N165" s="255"/>
      <c r="O165" s="299"/>
      <c r="P165" s="366"/>
      <c r="Q165" s="340"/>
      <c r="R165" s="340"/>
      <c r="S165" s="370"/>
      <c r="T165" s="340"/>
      <c r="U165" s="340"/>
      <c r="V165" s="340"/>
      <c r="W165" s="340"/>
      <c r="X165" s="340"/>
      <c r="Y165" s="340"/>
      <c r="Z165" s="340"/>
      <c r="AA165" s="370"/>
      <c r="AB165" s="340"/>
      <c r="AC165" s="340"/>
      <c r="AD165" s="340"/>
      <c r="AE165" s="340"/>
      <c r="AF165" s="340"/>
      <c r="AG165" s="340"/>
      <c r="AH165" s="340"/>
      <c r="AI165" s="364"/>
      <c r="AJ165" s="296"/>
      <c r="AK165" s="296"/>
      <c r="AL165" s="296"/>
      <c r="AM165" s="296"/>
      <c r="AO165" s="340"/>
      <c r="AP165" s="255"/>
      <c r="AQ165" s="340"/>
      <c r="AR165" s="340"/>
      <c r="AS165" s="255"/>
      <c r="AT165" s="340"/>
      <c r="AU165" s="255"/>
      <c r="AV165" s="369"/>
      <c r="AW165" s="340"/>
      <c r="AX165" s="255"/>
      <c r="AY165" s="369"/>
      <c r="AZ165" s="340"/>
      <c r="BA165" s="255"/>
      <c r="BB165" s="369"/>
      <c r="BC165" s="255"/>
      <c r="BD165" s="255"/>
      <c r="BE165" s="369"/>
      <c r="BF165" s="340"/>
      <c r="BG165" s="340"/>
      <c r="BH165" s="340"/>
      <c r="BI165" s="340"/>
      <c r="BJ165" s="340"/>
      <c r="BK165" s="296"/>
    </row>
    <row r="166" spans="1:63" s="259" customFormat="1" x14ac:dyDescent="0.2">
      <c r="A166" s="371"/>
      <c r="C166" s="296"/>
      <c r="E166" s="296"/>
      <c r="G166" s="296"/>
      <c r="I166" s="299"/>
      <c r="J166" s="255"/>
      <c r="K166" s="299"/>
      <c r="L166" s="255"/>
      <c r="M166" s="299"/>
      <c r="N166" s="255"/>
      <c r="O166" s="299"/>
      <c r="P166" s="366"/>
      <c r="Q166" s="340"/>
      <c r="R166" s="340"/>
      <c r="S166" s="370"/>
      <c r="T166" s="340"/>
      <c r="U166" s="340"/>
      <c r="V166" s="340"/>
      <c r="W166" s="340"/>
      <c r="X166" s="340"/>
      <c r="Y166" s="340"/>
      <c r="Z166" s="340"/>
      <c r="AA166" s="370"/>
      <c r="AB166" s="340"/>
      <c r="AC166" s="340"/>
      <c r="AD166" s="340"/>
      <c r="AE166" s="340"/>
      <c r="AF166" s="340"/>
      <c r="AG166" s="340"/>
      <c r="AH166" s="340"/>
      <c r="AI166" s="364"/>
      <c r="AJ166" s="296"/>
      <c r="AK166" s="296"/>
      <c r="AL166" s="296"/>
      <c r="AM166" s="296"/>
      <c r="AO166" s="340"/>
      <c r="AP166" s="255"/>
      <c r="AQ166" s="340"/>
      <c r="AR166" s="340"/>
      <c r="AS166" s="255"/>
      <c r="AT166" s="340"/>
      <c r="AU166" s="255"/>
      <c r="AV166" s="369"/>
      <c r="AW166" s="340"/>
      <c r="AX166" s="255"/>
      <c r="AY166" s="369"/>
      <c r="AZ166" s="340"/>
      <c r="BA166" s="255"/>
      <c r="BB166" s="369"/>
      <c r="BC166" s="255"/>
      <c r="BD166" s="255"/>
      <c r="BE166" s="369"/>
      <c r="BF166" s="340"/>
      <c r="BG166" s="340"/>
      <c r="BH166" s="340"/>
      <c r="BI166" s="340"/>
      <c r="BJ166" s="340"/>
      <c r="BK166" s="296"/>
    </row>
    <row r="167" spans="1:63" s="259" customFormat="1" x14ac:dyDescent="0.2">
      <c r="A167" s="371"/>
      <c r="C167" s="296"/>
      <c r="E167" s="296"/>
      <c r="G167" s="296"/>
      <c r="I167" s="299"/>
      <c r="J167" s="255"/>
      <c r="K167" s="299"/>
      <c r="L167" s="255"/>
      <c r="M167" s="299"/>
      <c r="N167" s="255"/>
      <c r="O167" s="299"/>
      <c r="P167" s="366"/>
      <c r="Q167" s="340"/>
      <c r="R167" s="340"/>
      <c r="S167" s="370"/>
      <c r="T167" s="340"/>
      <c r="U167" s="340"/>
      <c r="V167" s="340"/>
      <c r="W167" s="340"/>
      <c r="X167" s="340"/>
      <c r="Y167" s="340"/>
      <c r="Z167" s="340"/>
      <c r="AA167" s="370"/>
      <c r="AB167" s="340"/>
      <c r="AC167" s="340"/>
      <c r="AD167" s="340"/>
      <c r="AE167" s="340"/>
      <c r="AF167" s="340"/>
      <c r="AG167" s="340"/>
      <c r="AH167" s="340"/>
      <c r="AI167" s="364"/>
      <c r="AJ167" s="296"/>
      <c r="AK167" s="296"/>
      <c r="AL167" s="296"/>
      <c r="AM167" s="296"/>
      <c r="AO167" s="340"/>
      <c r="AP167" s="255"/>
      <c r="AQ167" s="340"/>
      <c r="AR167" s="340"/>
      <c r="AS167" s="255"/>
      <c r="AT167" s="340"/>
      <c r="AU167" s="255"/>
      <c r="AV167" s="369"/>
      <c r="AW167" s="340"/>
      <c r="AX167" s="255"/>
      <c r="AY167" s="369"/>
      <c r="AZ167" s="340"/>
      <c r="BA167" s="255"/>
      <c r="BB167" s="369"/>
      <c r="BC167" s="255"/>
      <c r="BD167" s="255"/>
      <c r="BE167" s="369"/>
      <c r="BF167" s="340"/>
      <c r="BG167" s="340"/>
      <c r="BH167" s="340"/>
      <c r="BI167" s="340"/>
      <c r="BJ167" s="340"/>
      <c r="BK167" s="296"/>
    </row>
    <row r="168" spans="1:63" s="259" customFormat="1" x14ac:dyDescent="0.2">
      <c r="A168" s="371"/>
      <c r="C168" s="296"/>
      <c r="E168" s="296"/>
      <c r="G168" s="296"/>
      <c r="I168" s="299"/>
      <c r="J168" s="255"/>
      <c r="K168" s="299"/>
      <c r="L168" s="255"/>
      <c r="M168" s="299"/>
      <c r="N168" s="255"/>
      <c r="O168" s="299"/>
      <c r="P168" s="366"/>
      <c r="Q168" s="340"/>
      <c r="R168" s="340"/>
      <c r="S168" s="370"/>
      <c r="T168" s="340"/>
      <c r="U168" s="340"/>
      <c r="V168" s="340"/>
      <c r="W168" s="340"/>
      <c r="X168" s="340"/>
      <c r="Y168" s="340"/>
      <c r="Z168" s="340"/>
      <c r="AA168" s="370"/>
      <c r="AB168" s="340"/>
      <c r="AC168" s="340"/>
      <c r="AD168" s="340"/>
      <c r="AE168" s="340"/>
      <c r="AF168" s="340"/>
      <c r="AG168" s="340"/>
      <c r="AH168" s="340"/>
      <c r="AI168" s="364"/>
      <c r="AJ168" s="296"/>
      <c r="AK168" s="296"/>
      <c r="AL168" s="296"/>
      <c r="AM168" s="296"/>
      <c r="AO168" s="340"/>
      <c r="AP168" s="255"/>
      <c r="AQ168" s="340"/>
      <c r="AR168" s="340"/>
      <c r="AS168" s="255"/>
      <c r="AT168" s="340"/>
      <c r="AU168" s="255"/>
      <c r="AV168" s="369"/>
      <c r="AW168" s="340"/>
      <c r="AX168" s="255"/>
      <c r="AY168" s="369"/>
      <c r="AZ168" s="340"/>
      <c r="BA168" s="255"/>
      <c r="BB168" s="369"/>
      <c r="BC168" s="255"/>
      <c r="BD168" s="255"/>
      <c r="BE168" s="369"/>
      <c r="BF168" s="340"/>
      <c r="BG168" s="340"/>
      <c r="BH168" s="340"/>
      <c r="BI168" s="340"/>
      <c r="BJ168" s="340"/>
      <c r="BK168" s="296"/>
    </row>
    <row r="169" spans="1:63" s="259" customFormat="1" x14ac:dyDescent="0.2">
      <c r="A169" s="371"/>
      <c r="C169" s="296"/>
      <c r="E169" s="296"/>
      <c r="G169" s="296"/>
      <c r="I169" s="299"/>
      <c r="J169" s="255"/>
      <c r="K169" s="299"/>
      <c r="L169" s="255"/>
      <c r="M169" s="299"/>
      <c r="N169" s="255"/>
      <c r="O169" s="299"/>
      <c r="P169" s="366"/>
      <c r="Q169" s="340"/>
      <c r="R169" s="340"/>
      <c r="S169" s="370"/>
      <c r="T169" s="340"/>
      <c r="U169" s="340"/>
      <c r="V169" s="340"/>
      <c r="W169" s="340"/>
      <c r="X169" s="340"/>
      <c r="Y169" s="340"/>
      <c r="Z169" s="340"/>
      <c r="AA169" s="370"/>
      <c r="AB169" s="340"/>
      <c r="AC169" s="340"/>
      <c r="AD169" s="340"/>
      <c r="AE169" s="340"/>
      <c r="AF169" s="340"/>
      <c r="AG169" s="340"/>
      <c r="AH169" s="340"/>
      <c r="AI169" s="364"/>
      <c r="AJ169" s="296"/>
      <c r="AK169" s="296"/>
      <c r="AL169" s="296"/>
      <c r="AM169" s="296"/>
      <c r="AO169" s="340"/>
      <c r="AP169" s="255"/>
      <c r="AQ169" s="340"/>
      <c r="AR169" s="340"/>
      <c r="AS169" s="255"/>
      <c r="AT169" s="340"/>
      <c r="AU169" s="255"/>
      <c r="AV169" s="369"/>
      <c r="AW169" s="340"/>
      <c r="AX169" s="255"/>
      <c r="AY169" s="369"/>
      <c r="AZ169" s="340"/>
      <c r="BA169" s="255"/>
      <c r="BB169" s="369"/>
      <c r="BC169" s="255"/>
      <c r="BD169" s="255"/>
      <c r="BE169" s="369"/>
      <c r="BF169" s="340"/>
      <c r="BG169" s="340"/>
      <c r="BH169" s="340"/>
      <c r="BI169" s="340"/>
      <c r="BJ169" s="340"/>
      <c r="BK169" s="296"/>
    </row>
    <row r="170" spans="1:63" s="259" customFormat="1" x14ac:dyDescent="0.2">
      <c r="A170" s="367"/>
      <c r="B170" s="307"/>
      <c r="C170" s="299"/>
      <c r="D170" s="307"/>
      <c r="E170" s="342"/>
      <c r="F170" s="308"/>
      <c r="G170" s="342"/>
      <c r="H170" s="308"/>
      <c r="I170" s="366"/>
      <c r="J170" s="307"/>
      <c r="K170" s="366"/>
      <c r="L170" s="307"/>
      <c r="M170" s="366"/>
      <c r="N170" s="307"/>
      <c r="O170" s="366"/>
      <c r="P170" s="366"/>
      <c r="Q170" s="300"/>
      <c r="R170" s="300"/>
      <c r="S170" s="365"/>
      <c r="T170" s="300"/>
      <c r="U170" s="300"/>
      <c r="V170" s="300"/>
      <c r="W170" s="300"/>
      <c r="X170" s="300"/>
      <c r="Y170" s="300"/>
      <c r="Z170" s="300"/>
      <c r="AA170" s="365"/>
      <c r="AB170" s="300"/>
      <c r="AC170" s="300"/>
      <c r="AD170" s="300"/>
      <c r="AE170" s="300"/>
      <c r="AF170" s="300"/>
      <c r="AG170" s="300"/>
      <c r="AH170" s="300"/>
      <c r="AI170" s="364"/>
      <c r="AJ170" s="296"/>
      <c r="AK170" s="296"/>
      <c r="AL170" s="296"/>
      <c r="AM170" s="296"/>
      <c r="AO170" s="300"/>
      <c r="AP170" s="307"/>
      <c r="AQ170" s="300"/>
      <c r="AR170" s="300"/>
      <c r="AS170" s="307"/>
      <c r="AT170" s="300"/>
      <c r="AU170" s="307"/>
      <c r="AV170" s="363"/>
      <c r="AW170" s="300"/>
      <c r="AX170" s="307"/>
      <c r="AY170" s="363"/>
      <c r="AZ170" s="300"/>
      <c r="BA170" s="307"/>
      <c r="BB170" s="363"/>
      <c r="BC170" s="307"/>
      <c r="BD170" s="307"/>
      <c r="BE170" s="363"/>
      <c r="BF170" s="368"/>
      <c r="BG170" s="368"/>
      <c r="BH170" s="368"/>
      <c r="BI170" s="368"/>
      <c r="BJ170" s="368"/>
      <c r="BK170" s="362"/>
    </row>
  </sheetData>
  <autoFilter ref="A1:BK169" xr:uid="{00000000-0009-0000-0000-000004000000}"/>
  <mergeCells count="1">
    <mergeCell ref="A90:C90"/>
  </mergeCells>
  <pageMargins left="0.3" right="0.17" top="0.91" bottom="0.37" header="0.42" footer="0.21"/>
  <pageSetup scale="65" orientation="landscape" r:id="rId1"/>
  <headerFooter alignWithMargins="0">
    <oddHeader>&amp;L&amp;"Arial,Bold"&amp;12Department of Public Safety&amp;R&amp;"Arial,Bold"&amp;12Justice System Appropriations Subcommittee</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DOC</vt:lpstr>
      <vt:lpstr>ILEA</vt:lpstr>
      <vt:lpstr>AG</vt:lpstr>
      <vt:lpstr>EMD</vt:lpstr>
      <vt:lpstr>Courts</vt:lpstr>
      <vt:lpstr>DPS</vt:lpstr>
      <vt:lpstr>AG!Print_Area</vt:lpstr>
      <vt:lpstr>Courts!Print_Area</vt:lpstr>
      <vt:lpstr>DPS!Print_Area</vt:lpstr>
      <vt:lpstr>EMD!Print_Area</vt:lpstr>
      <vt:lpstr>ILEA!Print_Area</vt:lpstr>
      <vt:lpstr>AG!Print_Titles</vt:lpstr>
      <vt:lpstr>DPS!Print_Titles</vt:lpstr>
      <vt:lpstr>ILEA!Print_Titles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Waller, Isabel [LEGIS]</dc:creator>
  <cp:lastModifiedBy>Waller, Isabel [LEGIS]</cp:lastModifiedBy>
  <dcterms:created xsi:type="dcterms:W3CDTF">2022-12-16T15:47:27Z</dcterms:created>
  <dcterms:modified xsi:type="dcterms:W3CDTF">2022-12-20T18:39:06Z</dcterms:modified>
</cp:coreProperties>
</file>