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6420" activeTab="0"/>
  </bookViews>
  <sheets>
    <sheet name="DALS" sheetId="1" r:id="rId1"/>
  </sheets>
  <externalReferences>
    <externalReference r:id="rId4"/>
  </externalReferences>
  <definedNames>
    <definedName name="_xlnm.Print_Area" localSheetId="0">'DALS'!$B$2:$R$93</definedName>
    <definedName name="_xlnm.Print_Titles" localSheetId="0">'DALS'!$1:$1</definedName>
  </definedNames>
  <calcPr fullCalcOnLoad="1"/>
</workbook>
</file>

<file path=xl/sharedStrings.xml><?xml version="1.0" encoding="utf-8"?>
<sst xmlns="http://schemas.openxmlformats.org/spreadsheetml/2006/main" count="517" uniqueCount="301">
  <si>
    <t>Validation Code</t>
  </si>
  <si>
    <t>Bureau</t>
  </si>
  <si>
    <t>Description</t>
  </si>
  <si>
    <t>Authorization</t>
  </si>
  <si>
    <t>Frequency</t>
  </si>
  <si>
    <t>Amount Charged</t>
  </si>
  <si>
    <t>SFY14</t>
  </si>
  <si>
    <t>SFY13</t>
  </si>
  <si>
    <t>SFY12</t>
  </si>
  <si>
    <t>SFY11</t>
  </si>
  <si>
    <t>SFY10</t>
  </si>
  <si>
    <t>SFY09</t>
  </si>
  <si>
    <t>SFY08</t>
  </si>
  <si>
    <t>SFY07</t>
  </si>
  <si>
    <t>SFY06</t>
  </si>
  <si>
    <t>SF05</t>
  </si>
  <si>
    <t>Where Deposited?</t>
  </si>
  <si>
    <t>039</t>
  </si>
  <si>
    <t>Ag Div&amp;Markt Dev.</t>
  </si>
  <si>
    <t>Apiary</t>
  </si>
  <si>
    <t>Statute Chapter 160</t>
  </si>
  <si>
    <t>Annual</t>
  </si>
  <si>
    <t>Up to $200. per county per year</t>
  </si>
  <si>
    <t>IDALS</t>
  </si>
  <si>
    <t>040</t>
  </si>
  <si>
    <t>Organic Exempt Producer</t>
  </si>
  <si>
    <t>Statute-Chapter 190C.5</t>
  </si>
  <si>
    <t>$20</t>
  </si>
  <si>
    <t>State</t>
  </si>
  <si>
    <t>041</t>
  </si>
  <si>
    <t>Organic Application Fee</t>
  </si>
  <si>
    <t>$75 - $200</t>
  </si>
  <si>
    <t>042</t>
  </si>
  <si>
    <t>Organic Inspection Fee</t>
  </si>
  <si>
    <t>Producers: $275; Processors: $425 plus time &amp; travel</t>
  </si>
  <si>
    <t>043</t>
  </si>
  <si>
    <t>Organic Certification Fee</t>
  </si>
  <si>
    <t>Minimum of $150</t>
  </si>
  <si>
    <t>Ag Div&amp;Markt Dev. Total</t>
  </si>
  <si>
    <t>014</t>
  </si>
  <si>
    <t>Ag Marketing</t>
  </si>
  <si>
    <t xml:space="preserve">Mktg-Cert of Free Sale                  </t>
  </si>
  <si>
    <t>Ag Marketing Total</t>
  </si>
  <si>
    <t>071</t>
  </si>
  <si>
    <t>Ag Statistics</t>
  </si>
  <si>
    <t xml:space="preserve">Ag Stats-Listings                       </t>
  </si>
  <si>
    <t>Ag Statistics Total</t>
  </si>
  <si>
    <t>002</t>
  </si>
  <si>
    <t>Animal Industry</t>
  </si>
  <si>
    <t>Verification of Vet License</t>
  </si>
  <si>
    <t>Statute-Chapter 169.5</t>
  </si>
  <si>
    <t>Upon Request</t>
  </si>
  <si>
    <t>006</t>
  </si>
  <si>
    <t>Bull Breeder</t>
  </si>
  <si>
    <t>Statute-Chapter 163.4</t>
  </si>
  <si>
    <t>007</t>
  </si>
  <si>
    <t>Poultry Buyer License</t>
  </si>
  <si>
    <t>Statute-Chapter 197</t>
  </si>
  <si>
    <t>008</t>
  </si>
  <si>
    <t>Hatchery License/Chick Dealer</t>
  </si>
  <si>
    <t>Statute-Chapter 168</t>
  </si>
  <si>
    <t>012</t>
  </si>
  <si>
    <t>Disposal of Dead Animals</t>
  </si>
  <si>
    <t>Statute-Chapter 167</t>
  </si>
  <si>
    <t>018</t>
  </si>
  <si>
    <t>Sheep Dealer</t>
  </si>
  <si>
    <t>Statute-Chapter 166</t>
  </si>
  <si>
    <t>019</t>
  </si>
  <si>
    <t>Pig Dealer/Agent</t>
  </si>
  <si>
    <t xml:space="preserve">Statute-Chapter 163 </t>
  </si>
  <si>
    <t>3.00-5.00</t>
  </si>
  <si>
    <t>026</t>
  </si>
  <si>
    <t>State Vet License</t>
  </si>
  <si>
    <t>Three year</t>
  </si>
  <si>
    <t>027</t>
  </si>
  <si>
    <t>Vet Tech Exam</t>
  </si>
  <si>
    <t>Statute-Chapter 169.20</t>
  </si>
  <si>
    <t>028</t>
  </si>
  <si>
    <t>Livestock Dealer/Market</t>
  </si>
  <si>
    <t>Statute Chapter 163</t>
  </si>
  <si>
    <t>029</t>
  </si>
  <si>
    <t>Animal Welfare</t>
  </si>
  <si>
    <t>Statute-Chapter 162</t>
  </si>
  <si>
    <t>$75 or $175</t>
  </si>
  <si>
    <t>030</t>
  </si>
  <si>
    <t>Slaughter</t>
  </si>
  <si>
    <t>Statute-Chapter 172A</t>
  </si>
  <si>
    <t>10.-50.</t>
  </si>
  <si>
    <t>031</t>
  </si>
  <si>
    <t>Livestock Dealer/Market Agent</t>
  </si>
  <si>
    <t>032</t>
  </si>
  <si>
    <t>Brands</t>
  </si>
  <si>
    <t>Statute Chapter 169.A</t>
  </si>
  <si>
    <t>049</t>
  </si>
  <si>
    <t xml:space="preserve">Johne's Vaccine                         </t>
  </si>
  <si>
    <t>050</t>
  </si>
  <si>
    <t xml:space="preserve">Ear Tags                                </t>
  </si>
  <si>
    <t>reimbursement of actual cost</t>
  </si>
  <si>
    <t>053</t>
  </si>
  <si>
    <t xml:space="preserve">National Vet Examination                </t>
  </si>
  <si>
    <t>Statute Chapter 169.9</t>
  </si>
  <si>
    <t>Twice/yr</t>
  </si>
  <si>
    <t>070</t>
  </si>
  <si>
    <t>Co Levy (Brucellosis)</t>
  </si>
  <si>
    <t>Chapter 165.18</t>
  </si>
  <si>
    <t>based on an annual rate set by department of X/10 cent/$1000 assessed value</t>
  </si>
  <si>
    <t>097</t>
  </si>
  <si>
    <t>Commercial Breeders</t>
  </si>
  <si>
    <t>Chapter 162.2B</t>
  </si>
  <si>
    <t>$75-$175 based on type of licensee</t>
  </si>
  <si>
    <t>Animal Industry Total</t>
  </si>
  <si>
    <t>046</t>
  </si>
  <si>
    <t>Climatology</t>
  </si>
  <si>
    <t>Weather Reports</t>
  </si>
  <si>
    <t>US Dept of Commerce,NCDC</t>
  </si>
  <si>
    <t>per transaction</t>
  </si>
  <si>
    <t>Varies by report type; typically $5-$7</t>
  </si>
  <si>
    <t>Climatology Total</t>
  </si>
  <si>
    <t>080</t>
  </si>
  <si>
    <t>Dairy Products</t>
  </si>
  <si>
    <t>Milkfat Testers License</t>
  </si>
  <si>
    <t>Statute-Chapter 192&amp;194</t>
  </si>
  <si>
    <t>25.-50.</t>
  </si>
  <si>
    <t>085</t>
  </si>
  <si>
    <t>Grade A Milk Farm Permit</t>
  </si>
  <si>
    <t>Biennial</t>
  </si>
  <si>
    <t>$0.015 cwt</t>
  </si>
  <si>
    <t>086</t>
  </si>
  <si>
    <t>Grade B Milk Farm Permit</t>
  </si>
  <si>
    <t>$0.005 cwt</t>
  </si>
  <si>
    <t>087</t>
  </si>
  <si>
    <t>Resealing</t>
  </si>
  <si>
    <t>Statute-Chapter 192.111</t>
  </si>
  <si>
    <t>088</t>
  </si>
  <si>
    <t>Reinspection</t>
  </si>
  <si>
    <t>095</t>
  </si>
  <si>
    <t xml:space="preserve">Certificate of Free Sale                </t>
  </si>
  <si>
    <t>$35 for originals; $10 for copies</t>
  </si>
  <si>
    <t>Dairy Products Total</t>
  </si>
  <si>
    <t>017</t>
  </si>
  <si>
    <t>Entomology</t>
  </si>
  <si>
    <t>Vegetable Seed Permit</t>
  </si>
  <si>
    <t>Statute-Chapter 199</t>
  </si>
  <si>
    <t>$10/first time-gross sales in past 12 mo.</t>
  </si>
  <si>
    <t>035</t>
  </si>
  <si>
    <t>Entomology - Nursery License</t>
  </si>
  <si>
    <t>Statute-Chapter 177A</t>
  </si>
  <si>
    <t>038</t>
  </si>
  <si>
    <t>Nursery Grower</t>
  </si>
  <si>
    <t>25.00 base/$5 per acre</t>
  </si>
  <si>
    <t>052</t>
  </si>
  <si>
    <t xml:space="preserve">Entomology Export Certificates          </t>
  </si>
  <si>
    <t>Entomology Total</t>
  </si>
  <si>
    <t>036</t>
  </si>
  <si>
    <t>Feed &amp; Fertilizer</t>
  </si>
  <si>
    <t>Dry Manure Licensing</t>
  </si>
  <si>
    <t>Statute-Chapter 200A</t>
  </si>
  <si>
    <t>037</t>
  </si>
  <si>
    <t>Dry Manure Tonnage</t>
  </si>
  <si>
    <t>Bi-annual</t>
  </si>
  <si>
    <t>.17 per ton</t>
  </si>
  <si>
    <t>045</t>
  </si>
  <si>
    <t>$35 for originals; $10 for copies; $5 for department seal</t>
  </si>
  <si>
    <t>055</t>
  </si>
  <si>
    <t>Feed Tonnage</t>
  </si>
  <si>
    <t>Statute-Chapter 198</t>
  </si>
  <si>
    <t>.12/ton</t>
  </si>
  <si>
    <t>056</t>
  </si>
  <si>
    <t>Small Package Pet Foods</t>
  </si>
  <si>
    <t>50.00 per product</t>
  </si>
  <si>
    <t>057</t>
  </si>
  <si>
    <t>Lime Fertilizer License</t>
  </si>
  <si>
    <t>Statute-Chapter 201A</t>
  </si>
  <si>
    <t>058</t>
  </si>
  <si>
    <t>Lime Samples</t>
  </si>
  <si>
    <t>059</t>
  </si>
  <si>
    <t>Fertilizer Tonnage</t>
  </si>
  <si>
    <t>Statute-Chapter 200</t>
  </si>
  <si>
    <t>060</t>
  </si>
  <si>
    <t>Small Package Fertilizer</t>
  </si>
  <si>
    <t>061</t>
  </si>
  <si>
    <t>Fertilizer License</t>
  </si>
  <si>
    <t>Statute-Chapter 200.8</t>
  </si>
  <si>
    <t>$10 Commercial Fertilizer; $40 Lawn &amp; Garden Applicators</t>
  </si>
  <si>
    <t>062</t>
  </si>
  <si>
    <t xml:space="preserve">Ag Management Acct/Groundwater          </t>
  </si>
  <si>
    <t>.00915 x Amount of Nitrogen x net tons</t>
  </si>
  <si>
    <t>DNR</t>
  </si>
  <si>
    <t>081</t>
  </si>
  <si>
    <t>Feed License</t>
  </si>
  <si>
    <t>099</t>
  </si>
  <si>
    <t>Egg Handlers</t>
  </si>
  <si>
    <t>Feed &amp; Fertilizer Total</t>
  </si>
  <si>
    <t>003</t>
  </si>
  <si>
    <t>Grain Warehouse</t>
  </si>
  <si>
    <t>Grain Dealers License</t>
  </si>
  <si>
    <t>Statute-Chapter 203</t>
  </si>
  <si>
    <t>Annual &amp; Per inspection</t>
  </si>
  <si>
    <t>$66 to $955 &amp; $83 to $440</t>
  </si>
  <si>
    <t>004</t>
  </si>
  <si>
    <t xml:space="preserve">Grain Warehouse License                 </t>
  </si>
  <si>
    <t>Statute-Chapter 203C</t>
  </si>
  <si>
    <t>$58 to $440</t>
  </si>
  <si>
    <t>005</t>
  </si>
  <si>
    <t>Grain Dealers &amp; Warehouse Civil Penalties</t>
  </si>
  <si>
    <t>Statute-Chapter 203C.36A and Chapter 203.11A</t>
  </si>
  <si>
    <t>Max.$1500/day based on severity &amp; violation</t>
  </si>
  <si>
    <t>073</t>
  </si>
  <si>
    <t>Indemnity Fees</t>
  </si>
  <si>
    <t>Statute-Chapter 203D</t>
  </si>
  <si>
    <t>Annual unless waived, then only upon Application for license</t>
  </si>
  <si>
    <t>Wh=$50 min- $500 max;  GD=$50 min-no max</t>
  </si>
  <si>
    <t>Grain Warehouse Total</t>
  </si>
  <si>
    <t>090</t>
  </si>
  <si>
    <t>Horse &amp; Dog</t>
  </si>
  <si>
    <t>Horse Fees</t>
  </si>
  <si>
    <t>Statute Chapter 62.6(1)</t>
  </si>
  <si>
    <t>093</t>
  </si>
  <si>
    <t>Dog Fees</t>
  </si>
  <si>
    <t>Statute Chapter 62.6(2)</t>
  </si>
  <si>
    <t>$5-$25</t>
  </si>
  <si>
    <t>Horse &amp; Dog Total</t>
  </si>
  <si>
    <t>033</t>
  </si>
  <si>
    <t>Lab</t>
  </si>
  <si>
    <t>Water Testing</t>
  </si>
  <si>
    <t>Lab Total</t>
  </si>
  <si>
    <t>011</t>
  </si>
  <si>
    <t>Meat &amp; Poultry</t>
  </si>
  <si>
    <t>Meat &amp; Poultry Inspection</t>
  </si>
  <si>
    <t>Statute Chapter 189A.3</t>
  </si>
  <si>
    <t>25-50.00/based on volume</t>
  </si>
  <si>
    <t>044</t>
  </si>
  <si>
    <t>MPI - Exotic Inspections</t>
  </si>
  <si>
    <t>IAC 76.13</t>
  </si>
  <si>
    <t>$50/hr.</t>
  </si>
  <si>
    <t>Meat &amp; Poultry Total</t>
  </si>
  <si>
    <t>015</t>
  </si>
  <si>
    <t>Mines &amp; Minerals</t>
  </si>
  <si>
    <t>Mines and Minerals-License</t>
  </si>
  <si>
    <t>Statute  IAC Chapter 60.20 (208)</t>
  </si>
  <si>
    <t>$50.00 new license $10.00 renewal</t>
  </si>
  <si>
    <t>016</t>
  </si>
  <si>
    <t>Mines and Minerals-Registration</t>
  </si>
  <si>
    <t>Statute IAC Chapter 60.30 (208)</t>
  </si>
  <si>
    <t>$50.00 per site original/ $35.00 renewal</t>
  </si>
  <si>
    <t>Mines &amp; Minerals Total</t>
  </si>
  <si>
    <t>063</t>
  </si>
  <si>
    <t>Pesticide</t>
  </si>
  <si>
    <t>Commercial Applicator Certification</t>
  </si>
  <si>
    <t>Statute-Chapter 206.5(3)a</t>
  </si>
  <si>
    <t>Choice of 1 year or 3 year certification</t>
  </si>
  <si>
    <t>Commercial:$75 for 3 year; Public Officials $15 for 3 years</t>
  </si>
  <si>
    <t>064</t>
  </si>
  <si>
    <t>Commercial Applicator License</t>
  </si>
  <si>
    <t>Statute-Chapter 206.6(1)</t>
  </si>
  <si>
    <t>065</t>
  </si>
  <si>
    <t>Pesticide Product Registration</t>
  </si>
  <si>
    <t>Statute-Chapter 206.12(3)</t>
  </si>
  <si>
    <t>Varies between $250-$3,000, based on % of gross sales</t>
  </si>
  <si>
    <t>066</t>
  </si>
  <si>
    <t>Private Applicator Certification</t>
  </si>
  <si>
    <t>3 year</t>
  </si>
  <si>
    <t>067</t>
  </si>
  <si>
    <t>Pesticide Dealers License</t>
  </si>
  <si>
    <t>Statute-Chapter 206.8(2)</t>
  </si>
  <si>
    <t>068</t>
  </si>
  <si>
    <t xml:space="preserve">Civil Penalties                         </t>
  </si>
  <si>
    <t>Statute-Chapter 206.19(5)</t>
  </si>
  <si>
    <t>Pesticide Total</t>
  </si>
  <si>
    <t>010</t>
  </si>
  <si>
    <t>Weights &amp; Measures</t>
  </si>
  <si>
    <t>Gas Pump Inspection</t>
  </si>
  <si>
    <t>Statute Chapter 215.2 and 215.3</t>
  </si>
  <si>
    <t>On Request</t>
  </si>
  <si>
    <t>35.00 per hour</t>
  </si>
  <si>
    <t>020</t>
  </si>
  <si>
    <t>Scale Tags</t>
  </si>
  <si>
    <t>Statute-Chapter 215</t>
  </si>
  <si>
    <t>$9-106.50 based on capacity</t>
  </si>
  <si>
    <t>021</t>
  </si>
  <si>
    <t>Gas Pumps</t>
  </si>
  <si>
    <t>Statute-Chapter 214</t>
  </si>
  <si>
    <t>$4.50-9.00 per meter</t>
  </si>
  <si>
    <t>022</t>
  </si>
  <si>
    <t>Test Weight Calibration</t>
  </si>
  <si>
    <t>Performed by Ellsworth Colleged beginning in SFY11; No current metrology lab in SFY15</t>
  </si>
  <si>
    <t>023</t>
  </si>
  <si>
    <t>Scale Inspection</t>
  </si>
  <si>
    <t>75.00 per hour</t>
  </si>
  <si>
    <t>025</t>
  </si>
  <si>
    <t>Anti-Freeze Fee</t>
  </si>
  <si>
    <t>Statute-Chapter 208A</t>
  </si>
  <si>
    <t>051</t>
  </si>
  <si>
    <t>Moisture Meter</t>
  </si>
  <si>
    <t>Statute-Chapter 215A</t>
  </si>
  <si>
    <t>Weights &amp; Measures Total</t>
  </si>
  <si>
    <t>Grand Total</t>
  </si>
  <si>
    <t>Groundwater Transfer</t>
  </si>
  <si>
    <t>Information as submitted by the Department on November 14, 2014.</t>
  </si>
  <si>
    <t>Who Keeps the Fees?</t>
  </si>
  <si>
    <t>SFY05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</si>
</sst>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9" fillId="33" borderId="10" xfId="56" applyFont="1" applyFill="1" applyBorder="1" applyAlignment="1">
      <alignment horizontal="center" wrapText="1"/>
      <protection/>
    </xf>
    <xf numFmtId="0" fontId="19" fillId="33" borderId="10" xfId="56" applyFont="1" applyFill="1" applyBorder="1" applyAlignment="1">
      <alignment horizontal="center"/>
      <protection/>
    </xf>
    <xf numFmtId="0" fontId="19" fillId="33" borderId="11" xfId="56" applyFont="1" applyFill="1" applyBorder="1" applyAlignment="1">
      <alignment horizontal="center"/>
      <protection/>
    </xf>
    <xf numFmtId="0" fontId="19" fillId="33" borderId="12" xfId="56" applyFont="1" applyFill="1" applyBorder="1" applyAlignment="1">
      <alignment horizontal="center"/>
      <protection/>
    </xf>
    <xf numFmtId="0" fontId="19" fillId="33" borderId="13" xfId="56" applyFont="1" applyFill="1" applyBorder="1" applyAlignment="1">
      <alignment horizontal="center"/>
      <protection/>
    </xf>
    <xf numFmtId="0" fontId="19" fillId="33" borderId="10" xfId="56" applyFont="1" applyFill="1" applyBorder="1" applyAlignment="1">
      <alignment horizontal="left"/>
      <protection/>
    </xf>
    <xf numFmtId="3" fontId="19" fillId="33" borderId="11" xfId="56" applyNumberFormat="1" applyFont="1" applyFill="1" applyBorder="1" applyAlignment="1">
      <alignment horizontal="center"/>
      <protection/>
    </xf>
    <xf numFmtId="41" fontId="19" fillId="33" borderId="11" xfId="56" applyNumberFormat="1" applyFont="1" applyFill="1" applyBorder="1" applyAlignment="1">
      <alignment horizontal="center"/>
      <protection/>
    </xf>
    <xf numFmtId="0" fontId="19" fillId="33" borderId="14" xfId="56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18" fillId="0" borderId="12" xfId="56" applyFont="1" applyFill="1" applyBorder="1" applyAlignment="1">
      <alignment wrapText="1"/>
      <protection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4" fontId="0" fillId="0" borderId="12" xfId="0" applyNumberFormat="1" applyFont="1" applyBorder="1" applyAlignment="1">
      <alignment horizontal="left" vertical="top" wrapText="1"/>
    </xf>
    <xf numFmtId="3" fontId="0" fillId="0" borderId="12" xfId="0" applyNumberFormat="1" applyFont="1" applyBorder="1" applyAlignment="1">
      <alignment vertical="top" wrapText="1"/>
    </xf>
    <xf numFmtId="41" fontId="0" fillId="0" borderId="12" xfId="0" applyNumberFormat="1" applyFont="1" applyBorder="1" applyAlignment="1">
      <alignment vertical="top" wrapText="1"/>
    </xf>
    <xf numFmtId="41" fontId="0" fillId="0" borderId="12" xfId="0" applyNumberFormat="1" applyFont="1" applyFill="1" applyBorder="1" applyAlignment="1">
      <alignment wrapText="1"/>
    </xf>
    <xf numFmtId="3" fontId="18" fillId="0" borderId="12" xfId="56" applyNumberFormat="1" applyFont="1" applyFill="1" applyBorder="1" applyAlignment="1">
      <alignment horizontal="right" wrapText="1"/>
      <protection/>
    </xf>
    <xf numFmtId="3" fontId="18" fillId="0" borderId="12" xfId="55" applyNumberFormat="1" applyFont="1" applyFill="1" applyBorder="1" applyAlignment="1">
      <alignment horizontal="right" wrapText="1"/>
      <protection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39" fontId="18" fillId="0" borderId="12" xfId="0" applyNumberFormat="1" applyFont="1" applyBorder="1" applyAlignment="1" applyProtection="1">
      <alignment horizontal="left" wrapText="1"/>
      <protection/>
    </xf>
    <xf numFmtId="49" fontId="0" fillId="0" borderId="12" xfId="0" applyNumberFormat="1" applyFont="1" applyBorder="1" applyAlignment="1">
      <alignment horizontal="left" vertical="top" wrapText="1"/>
    </xf>
    <xf numFmtId="0" fontId="19" fillId="34" borderId="12" xfId="56" applyFont="1" applyFill="1" applyBorder="1" applyAlignment="1">
      <alignment wrapText="1"/>
      <protection/>
    </xf>
    <xf numFmtId="0" fontId="19" fillId="34" borderId="12" xfId="56" applyNumberFormat="1" applyFont="1" applyFill="1" applyBorder="1" applyAlignment="1">
      <alignment wrapText="1"/>
      <protection/>
    </xf>
    <xf numFmtId="0" fontId="19" fillId="34" borderId="12" xfId="56" applyFont="1" applyFill="1" applyBorder="1" applyAlignment="1">
      <alignment horizontal="left" wrapText="1"/>
      <protection/>
    </xf>
    <xf numFmtId="3" fontId="19" fillId="34" borderId="12" xfId="56" applyNumberFormat="1" applyFont="1" applyFill="1" applyBorder="1" applyAlignment="1">
      <alignment wrapText="1"/>
      <protection/>
    </xf>
    <xf numFmtId="41" fontId="19" fillId="34" borderId="12" xfId="56" applyNumberFormat="1" applyFont="1" applyFill="1" applyBorder="1" applyAlignment="1">
      <alignment wrapText="1"/>
      <protection/>
    </xf>
    <xf numFmtId="3" fontId="19" fillId="34" borderId="12" xfId="56" applyNumberFormat="1" applyFont="1" applyFill="1" applyBorder="1" applyAlignment="1">
      <alignment horizontal="right" wrapText="1"/>
      <protection/>
    </xf>
    <xf numFmtId="3" fontId="19" fillId="34" borderId="12" xfId="55" applyNumberFormat="1" applyFont="1" applyFill="1" applyBorder="1" applyAlignment="1">
      <alignment horizontal="right" wrapText="1"/>
      <protection/>
    </xf>
    <xf numFmtId="0" fontId="20" fillId="35" borderId="12" xfId="0" applyFont="1" applyFill="1" applyBorder="1" applyAlignment="1">
      <alignment horizontal="center"/>
    </xf>
    <xf numFmtId="0" fontId="18" fillId="0" borderId="12" xfId="56" applyFont="1" applyFill="1" applyBorder="1" applyAlignment="1">
      <alignment horizontal="left" wrapText="1"/>
      <protection/>
    </xf>
    <xf numFmtId="3" fontId="18" fillId="0" borderId="12" xfId="56" applyNumberFormat="1" applyFont="1" applyFill="1" applyBorder="1" applyAlignment="1">
      <alignment wrapText="1"/>
      <protection/>
    </xf>
    <xf numFmtId="41" fontId="18" fillId="0" borderId="12" xfId="56" applyNumberFormat="1" applyFont="1" applyFill="1" applyBorder="1" applyAlignment="1">
      <alignment wrapText="1"/>
      <protection/>
    </xf>
    <xf numFmtId="0" fontId="18" fillId="0" borderId="12" xfId="0" applyFont="1" applyBorder="1" applyAlignment="1" applyProtection="1">
      <alignment horizontal="left" wrapText="1"/>
      <protection/>
    </xf>
    <xf numFmtId="39" fontId="0" fillId="0" borderId="12" xfId="0" applyNumberFormat="1" applyFont="1" applyBorder="1" applyAlignment="1" applyProtection="1">
      <alignment horizontal="left" wrapText="1"/>
      <protection/>
    </xf>
    <xf numFmtId="39" fontId="18" fillId="0" borderId="12" xfId="0" applyNumberFormat="1" applyFont="1" applyBorder="1" applyAlignment="1" applyProtection="1">
      <alignment horizontal="left"/>
      <protection/>
    </xf>
    <xf numFmtId="2" fontId="0" fillId="0" borderId="12" xfId="0" applyNumberFormat="1" applyFont="1" applyBorder="1" applyAlignment="1">
      <alignment horizontal="left" vertical="top" wrapText="1"/>
    </xf>
    <xf numFmtId="49" fontId="18" fillId="0" borderId="12" xfId="56" applyNumberFormat="1" applyFont="1" applyFill="1" applyBorder="1" applyAlignment="1">
      <alignment wrapText="1"/>
      <protection/>
    </xf>
    <xf numFmtId="3" fontId="0" fillId="0" borderId="12" xfId="0" applyNumberFormat="1" applyFont="1" applyBorder="1" applyAlignment="1">
      <alignment wrapText="1"/>
    </xf>
    <xf numFmtId="41" fontId="0" fillId="0" borderId="12" xfId="0" applyNumberFormat="1" applyFont="1" applyBorder="1" applyAlignment="1">
      <alignment wrapText="1"/>
    </xf>
    <xf numFmtId="3" fontId="0" fillId="0" borderId="0" xfId="0" applyNumberFormat="1" applyFont="1" applyFill="1" applyAlignment="1">
      <alignment/>
    </xf>
    <xf numFmtId="0" fontId="0" fillId="0" borderId="12" xfId="56" applyFont="1" applyFill="1" applyBorder="1" applyAlignment="1">
      <alignment wrapText="1"/>
      <protection/>
    </xf>
    <xf numFmtId="0" fontId="0" fillId="0" borderId="12" xfId="56" applyFont="1" applyFill="1" applyBorder="1" applyAlignment="1">
      <alignment horizontal="left" wrapText="1"/>
      <protection/>
    </xf>
    <xf numFmtId="3" fontId="0" fillId="0" borderId="12" xfId="56" applyNumberFormat="1" applyFont="1" applyFill="1" applyBorder="1" applyAlignment="1">
      <alignment wrapText="1"/>
      <protection/>
    </xf>
    <xf numFmtId="41" fontId="0" fillId="0" borderId="12" xfId="56" applyNumberFormat="1" applyFont="1" applyFill="1" applyBorder="1" applyAlignment="1">
      <alignment wrapText="1"/>
      <protection/>
    </xf>
    <xf numFmtId="0" fontId="0" fillId="0" borderId="12" xfId="0" applyFont="1" applyBorder="1" applyAlignment="1">
      <alignment horizontal="left" vertical="top" wrapText="1"/>
    </xf>
    <xf numFmtId="3" fontId="0" fillId="0" borderId="16" xfId="0" applyNumberFormat="1" applyFont="1" applyBorder="1" applyAlignment="1">
      <alignment wrapText="1"/>
    </xf>
    <xf numFmtId="41" fontId="0" fillId="0" borderId="16" xfId="0" applyNumberFormat="1" applyFont="1" applyBorder="1" applyAlignment="1">
      <alignment wrapText="1"/>
    </xf>
    <xf numFmtId="41" fontId="0" fillId="0" borderId="0" xfId="0" applyNumberFormat="1" applyFont="1" applyFill="1" applyAlignment="1">
      <alignment wrapText="1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right"/>
    </xf>
    <xf numFmtId="3" fontId="20" fillId="0" borderId="17" xfId="44" applyNumberFormat="1" applyFont="1" applyBorder="1" applyAlignment="1">
      <alignment/>
    </xf>
    <xf numFmtId="0" fontId="0" fillId="0" borderId="0" xfId="0" applyFont="1" applyAlignment="1">
      <alignment vertical="top" wrapText="1"/>
    </xf>
    <xf numFmtId="16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scal%20Services\Projects\Fee%20Project\FY%2012-FY%2014%20-%20Matt\Ag%20and%20DNR%20Fees%20Subcommittee%20Web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LS"/>
      <sheetName val="DN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zoomScale="80" zoomScaleNormal="80" zoomScalePageLayoutView="0" workbookViewId="0" topLeftCell="D1">
      <selection activeCell="C100" sqref="C100"/>
    </sheetView>
  </sheetViews>
  <sheetFormatPr defaultColWidth="10.00390625" defaultRowHeight="12.75" outlineLevelRow="2"/>
  <cols>
    <col min="1" max="1" width="10.7109375" style="22" customWidth="1"/>
    <col min="2" max="2" width="24.140625" style="22" hidden="1" customWidth="1"/>
    <col min="3" max="3" width="30.7109375" style="22" customWidth="1"/>
    <col min="4" max="4" width="27.7109375" style="22" bestFit="1" customWidth="1"/>
    <col min="5" max="5" width="27.140625" style="22" bestFit="1" customWidth="1"/>
    <col min="6" max="6" width="29.57421875" style="52" bestFit="1" customWidth="1"/>
    <col min="7" max="8" width="14.28125" style="53" customWidth="1"/>
    <col min="9" max="9" width="14.28125" style="54" customWidth="1"/>
    <col min="10" max="10" width="12.7109375" style="55" customWidth="1"/>
    <col min="11" max="16" width="12.8515625" style="22" customWidth="1"/>
    <col min="17" max="17" width="11.140625" style="22" customWidth="1"/>
    <col min="18" max="16384" width="10.00390625" style="22" customWidth="1"/>
  </cols>
  <sheetData>
    <row r="1" spans="1:17" s="10" customFormat="1" ht="25.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8" t="s">
        <v>8</v>
      </c>
      <c r="J1" s="8" t="s">
        <v>9</v>
      </c>
      <c r="K1" s="3" t="s">
        <v>10</v>
      </c>
      <c r="L1" s="3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1" t="s">
        <v>16</v>
      </c>
    </row>
    <row r="2" spans="1:17" ht="12.75" outlineLevel="2">
      <c r="A2" s="11" t="s">
        <v>17</v>
      </c>
      <c r="B2" s="11" t="s">
        <v>18</v>
      </c>
      <c r="C2" s="12" t="s">
        <v>19</v>
      </c>
      <c r="D2" s="13" t="s">
        <v>20</v>
      </c>
      <c r="E2" s="14" t="s">
        <v>21</v>
      </c>
      <c r="F2" s="15" t="s">
        <v>22</v>
      </c>
      <c r="G2" s="16">
        <v>1550.9599999999998</v>
      </c>
      <c r="H2" s="16">
        <v>2959.6</v>
      </c>
      <c r="I2" s="17">
        <v>2110</v>
      </c>
      <c r="J2" s="18">
        <v>11800</v>
      </c>
      <c r="K2" s="19">
        <v>12400</v>
      </c>
      <c r="L2" s="19">
        <v>7671.27</v>
      </c>
      <c r="M2" s="20">
        <v>8452.59</v>
      </c>
      <c r="N2" s="20">
        <v>9419.6</v>
      </c>
      <c r="O2" s="20">
        <v>8681.7</v>
      </c>
      <c r="P2" s="20">
        <v>4396.62</v>
      </c>
      <c r="Q2" s="21" t="s">
        <v>23</v>
      </c>
    </row>
    <row r="3" spans="1:17" ht="12.75" outlineLevel="2">
      <c r="A3" s="11" t="s">
        <v>24</v>
      </c>
      <c r="B3" s="11" t="s">
        <v>18</v>
      </c>
      <c r="C3" s="23" t="s">
        <v>25</v>
      </c>
      <c r="D3" s="14" t="s">
        <v>26</v>
      </c>
      <c r="E3" s="14" t="s">
        <v>21</v>
      </c>
      <c r="F3" s="24" t="s">
        <v>27</v>
      </c>
      <c r="G3" s="16">
        <v>300</v>
      </c>
      <c r="H3" s="16">
        <v>260</v>
      </c>
      <c r="I3" s="17">
        <v>500</v>
      </c>
      <c r="J3" s="18">
        <v>240</v>
      </c>
      <c r="K3" s="19">
        <v>280</v>
      </c>
      <c r="L3" s="19">
        <v>300</v>
      </c>
      <c r="M3" s="20">
        <v>420</v>
      </c>
      <c r="N3" s="20">
        <v>240</v>
      </c>
      <c r="O3" s="20">
        <v>300</v>
      </c>
      <c r="P3" s="20">
        <v>220</v>
      </c>
      <c r="Q3" s="21" t="s">
        <v>28</v>
      </c>
    </row>
    <row r="4" spans="1:17" ht="12.75" outlineLevel="2">
      <c r="A4" s="11" t="s">
        <v>29</v>
      </c>
      <c r="B4" s="11" t="s">
        <v>18</v>
      </c>
      <c r="C4" s="23" t="s">
        <v>30</v>
      </c>
      <c r="D4" s="14" t="s">
        <v>26</v>
      </c>
      <c r="E4" s="14" t="s">
        <v>21</v>
      </c>
      <c r="F4" s="15" t="s">
        <v>31</v>
      </c>
      <c r="G4" s="16">
        <v>53519.350000000006</v>
      </c>
      <c r="H4" s="16">
        <v>50885</v>
      </c>
      <c r="I4" s="17">
        <v>45310</v>
      </c>
      <c r="J4" s="18">
        <v>37400</v>
      </c>
      <c r="K4" s="19">
        <v>33825</v>
      </c>
      <c r="L4" s="19">
        <v>31975</v>
      </c>
      <c r="M4" s="20">
        <v>27100</v>
      </c>
      <c r="N4" s="20">
        <v>25875</v>
      </c>
      <c r="O4" s="20">
        <v>21975</v>
      </c>
      <c r="P4" s="20">
        <v>20595</v>
      </c>
      <c r="Q4" s="21" t="s">
        <v>28</v>
      </c>
    </row>
    <row r="5" spans="1:17" ht="25.5" outlineLevel="2">
      <c r="A5" s="11" t="s">
        <v>32</v>
      </c>
      <c r="B5" s="11" t="s">
        <v>18</v>
      </c>
      <c r="C5" s="23" t="s">
        <v>33</v>
      </c>
      <c r="D5" s="14" t="s">
        <v>26</v>
      </c>
      <c r="E5" s="14" t="s">
        <v>21</v>
      </c>
      <c r="F5" s="15" t="s">
        <v>34</v>
      </c>
      <c r="G5" s="16">
        <v>1800</v>
      </c>
      <c r="H5" s="16">
        <v>51141.9</v>
      </c>
      <c r="I5" s="17">
        <v>33023</v>
      </c>
      <c r="J5" s="18">
        <v>56272</v>
      </c>
      <c r="K5" s="19">
        <v>92975</v>
      </c>
      <c r="L5" s="19">
        <v>88743</v>
      </c>
      <c r="M5" s="20">
        <v>74600</v>
      </c>
      <c r="N5" s="20">
        <v>71121.04</v>
      </c>
      <c r="O5" s="20">
        <v>80249.92</v>
      </c>
      <c r="P5" s="20">
        <v>59287.3</v>
      </c>
      <c r="Q5" s="21" t="s">
        <v>28</v>
      </c>
    </row>
    <row r="6" spans="1:17" ht="12.75" outlineLevel="2">
      <c r="A6" s="11" t="s">
        <v>35</v>
      </c>
      <c r="B6" s="11" t="s">
        <v>18</v>
      </c>
      <c r="C6" s="23" t="s">
        <v>36</v>
      </c>
      <c r="D6" s="14" t="s">
        <v>26</v>
      </c>
      <c r="E6" s="14" t="s">
        <v>21</v>
      </c>
      <c r="F6" s="15" t="s">
        <v>37</v>
      </c>
      <c r="G6" s="16">
        <v>295342.27</v>
      </c>
      <c r="H6" s="16">
        <v>304696.91</v>
      </c>
      <c r="I6" s="17">
        <v>262628</v>
      </c>
      <c r="J6" s="18">
        <v>232491</v>
      </c>
      <c r="K6" s="19">
        <v>247604.61</v>
      </c>
      <c r="L6" s="19">
        <v>207565.81</v>
      </c>
      <c r="M6" s="20">
        <v>180435.87</v>
      </c>
      <c r="N6" s="20">
        <v>193780.67</v>
      </c>
      <c r="O6" s="20">
        <v>147079.37</v>
      </c>
      <c r="P6" s="20">
        <v>106929.11</v>
      </c>
      <c r="Q6" s="21" t="s">
        <v>28</v>
      </c>
    </row>
    <row r="7" spans="1:17" s="10" customFormat="1" ht="12.75" outlineLevel="1">
      <c r="A7" s="25"/>
      <c r="B7" s="26" t="s">
        <v>38</v>
      </c>
      <c r="C7" s="25"/>
      <c r="D7" s="25"/>
      <c r="E7" s="25"/>
      <c r="F7" s="27"/>
      <c r="G7" s="28">
        <f>SUM(G2:G6)</f>
        <v>352512.58</v>
      </c>
      <c r="H7" s="28">
        <f>SUM(H2:H6)</f>
        <v>409943.41</v>
      </c>
      <c r="I7" s="29">
        <f>SUM(I2:I6)</f>
        <v>343571</v>
      </c>
      <c r="J7" s="29">
        <f>SUM(J2:J6)</f>
        <v>338203</v>
      </c>
      <c r="K7" s="30">
        <f aca="true" t="shared" si="0" ref="K7:P7">SUBTOTAL(9,K2:K6)</f>
        <v>387084.61</v>
      </c>
      <c r="L7" s="30">
        <f t="shared" si="0"/>
        <v>336255.08</v>
      </c>
      <c r="M7" s="31">
        <f t="shared" si="0"/>
        <v>291008.45999999996</v>
      </c>
      <c r="N7" s="31">
        <f t="shared" si="0"/>
        <v>300436.31</v>
      </c>
      <c r="O7" s="31">
        <f t="shared" si="0"/>
        <v>258285.99</v>
      </c>
      <c r="P7" s="31">
        <f t="shared" si="0"/>
        <v>191428.03</v>
      </c>
      <c r="Q7" s="32"/>
    </row>
    <row r="8" spans="1:17" ht="12.75" outlineLevel="2">
      <c r="A8" s="11" t="s">
        <v>39</v>
      </c>
      <c r="B8" s="11" t="s">
        <v>40</v>
      </c>
      <c r="C8" s="11" t="s">
        <v>41</v>
      </c>
      <c r="D8" s="11"/>
      <c r="E8" s="11"/>
      <c r="F8" s="33"/>
      <c r="G8" s="34">
        <v>3870</v>
      </c>
      <c r="H8" s="34">
        <v>2935</v>
      </c>
      <c r="I8" s="35">
        <v>1375</v>
      </c>
      <c r="J8" s="35">
        <v>2245</v>
      </c>
      <c r="K8" s="19">
        <v>1565</v>
      </c>
      <c r="L8" s="19">
        <v>2145</v>
      </c>
      <c r="M8" s="20">
        <v>4320</v>
      </c>
      <c r="N8" s="20">
        <v>2480</v>
      </c>
      <c r="O8" s="20">
        <v>1230</v>
      </c>
      <c r="P8" s="20">
        <v>0</v>
      </c>
      <c r="Q8" s="21" t="s">
        <v>23</v>
      </c>
    </row>
    <row r="9" spans="1:17" s="10" customFormat="1" ht="12.75" outlineLevel="1">
      <c r="A9" s="25"/>
      <c r="B9" s="26" t="s">
        <v>42</v>
      </c>
      <c r="C9" s="25"/>
      <c r="D9" s="25"/>
      <c r="E9" s="25"/>
      <c r="F9" s="27"/>
      <c r="G9" s="28">
        <f>SUM(G8)</f>
        <v>3870</v>
      </c>
      <c r="H9" s="28">
        <f>SUM(H8)</f>
        <v>2935</v>
      </c>
      <c r="I9" s="29">
        <f>SUM(I8)</f>
        <v>1375</v>
      </c>
      <c r="J9" s="29">
        <f>SUM(J8)</f>
        <v>2245</v>
      </c>
      <c r="K9" s="30">
        <f aca="true" t="shared" si="1" ref="K9:P9">SUBTOTAL(9,K8:K8)</f>
        <v>1565</v>
      </c>
      <c r="L9" s="30">
        <f t="shared" si="1"/>
        <v>2145</v>
      </c>
      <c r="M9" s="31">
        <f t="shared" si="1"/>
        <v>4320</v>
      </c>
      <c r="N9" s="31">
        <f t="shared" si="1"/>
        <v>2480</v>
      </c>
      <c r="O9" s="31">
        <f t="shared" si="1"/>
        <v>1230</v>
      </c>
      <c r="P9" s="31">
        <f t="shared" si="1"/>
        <v>0</v>
      </c>
      <c r="Q9" s="32"/>
    </row>
    <row r="10" spans="1:17" ht="12.75" outlineLevel="2">
      <c r="A10" s="11" t="s">
        <v>43</v>
      </c>
      <c r="B10" s="11" t="s">
        <v>44</v>
      </c>
      <c r="C10" s="11" t="s">
        <v>45</v>
      </c>
      <c r="D10" s="11"/>
      <c r="E10" s="11"/>
      <c r="F10" s="33"/>
      <c r="G10" s="34">
        <v>0</v>
      </c>
      <c r="H10" s="34">
        <v>0</v>
      </c>
      <c r="I10" s="35">
        <v>0</v>
      </c>
      <c r="J10" s="35">
        <v>0</v>
      </c>
      <c r="K10" s="19">
        <v>0</v>
      </c>
      <c r="L10" s="19">
        <v>249</v>
      </c>
      <c r="M10" s="20">
        <v>121</v>
      </c>
      <c r="N10" s="20">
        <v>526</v>
      </c>
      <c r="O10" s="20">
        <v>27</v>
      </c>
      <c r="P10" s="20">
        <v>0</v>
      </c>
      <c r="Q10" s="21" t="s">
        <v>23</v>
      </c>
    </row>
    <row r="11" spans="1:17" s="10" customFormat="1" ht="12.75" outlineLevel="1">
      <c r="A11" s="25"/>
      <c r="B11" s="26" t="s">
        <v>46</v>
      </c>
      <c r="C11" s="25"/>
      <c r="D11" s="25"/>
      <c r="E11" s="25"/>
      <c r="F11" s="27"/>
      <c r="G11" s="28">
        <f>SUM(G10)</f>
        <v>0</v>
      </c>
      <c r="H11" s="28">
        <f>SUM(H10)</f>
        <v>0</v>
      </c>
      <c r="I11" s="29">
        <f>SUM(I10)</f>
        <v>0</v>
      </c>
      <c r="J11" s="29">
        <f>SUM(J10)</f>
        <v>0</v>
      </c>
      <c r="K11" s="30">
        <f aca="true" t="shared" si="2" ref="K11:P11">SUBTOTAL(9,K10:K10)</f>
        <v>0</v>
      </c>
      <c r="L11" s="30">
        <f t="shared" si="2"/>
        <v>249</v>
      </c>
      <c r="M11" s="31">
        <f t="shared" si="2"/>
        <v>121</v>
      </c>
      <c r="N11" s="31">
        <f t="shared" si="2"/>
        <v>526</v>
      </c>
      <c r="O11" s="31">
        <f t="shared" si="2"/>
        <v>27</v>
      </c>
      <c r="P11" s="31">
        <f t="shared" si="2"/>
        <v>0</v>
      </c>
      <c r="Q11" s="32"/>
    </row>
    <row r="12" spans="1:17" ht="12.75" outlineLevel="2">
      <c r="A12" s="11" t="s">
        <v>47</v>
      </c>
      <c r="B12" s="11" t="s">
        <v>48</v>
      </c>
      <c r="C12" s="36" t="s">
        <v>49</v>
      </c>
      <c r="D12" s="14" t="s">
        <v>50</v>
      </c>
      <c r="E12" s="14" t="s">
        <v>51</v>
      </c>
      <c r="F12" s="15">
        <v>15</v>
      </c>
      <c r="G12" s="16">
        <v>1190</v>
      </c>
      <c r="H12" s="16">
        <v>2280</v>
      </c>
      <c r="I12" s="17">
        <v>2430</v>
      </c>
      <c r="J12" s="18">
        <v>1875</v>
      </c>
      <c r="K12" s="19">
        <v>1735</v>
      </c>
      <c r="L12" s="19">
        <v>1450</v>
      </c>
      <c r="M12" s="20">
        <v>1230</v>
      </c>
      <c r="N12" s="20">
        <v>1160</v>
      </c>
      <c r="O12" s="20">
        <v>960</v>
      </c>
      <c r="P12" s="20">
        <v>1210</v>
      </c>
      <c r="Q12" s="21" t="s">
        <v>28</v>
      </c>
    </row>
    <row r="13" spans="1:17" ht="12.75" outlineLevel="2">
      <c r="A13" s="11" t="s">
        <v>52</v>
      </c>
      <c r="B13" s="11" t="s">
        <v>48</v>
      </c>
      <c r="C13" s="23" t="s">
        <v>53</v>
      </c>
      <c r="D13" s="14" t="s">
        <v>54</v>
      </c>
      <c r="E13" s="14" t="s">
        <v>21</v>
      </c>
      <c r="F13" s="15">
        <v>10</v>
      </c>
      <c r="G13" s="16">
        <v>40</v>
      </c>
      <c r="H13" s="16">
        <v>40</v>
      </c>
      <c r="I13" s="17">
        <v>60</v>
      </c>
      <c r="J13" s="18">
        <v>20</v>
      </c>
      <c r="K13" s="19">
        <v>20</v>
      </c>
      <c r="L13" s="19">
        <v>20</v>
      </c>
      <c r="M13" s="20">
        <v>20</v>
      </c>
      <c r="N13" s="20">
        <v>20</v>
      </c>
      <c r="O13" s="20">
        <v>20</v>
      </c>
      <c r="P13" s="20">
        <v>20</v>
      </c>
      <c r="Q13" s="21" t="s">
        <v>28</v>
      </c>
    </row>
    <row r="14" spans="1:17" ht="12.75" outlineLevel="2">
      <c r="A14" s="11" t="s">
        <v>55</v>
      </c>
      <c r="B14" s="11" t="s">
        <v>48</v>
      </c>
      <c r="C14" s="23" t="s">
        <v>56</v>
      </c>
      <c r="D14" s="14" t="s">
        <v>57</v>
      </c>
      <c r="E14" s="14" t="s">
        <v>21</v>
      </c>
      <c r="F14" s="15">
        <v>3</v>
      </c>
      <c r="G14" s="16">
        <v>3</v>
      </c>
      <c r="H14" s="16">
        <v>9</v>
      </c>
      <c r="I14" s="17">
        <v>12</v>
      </c>
      <c r="J14" s="18">
        <v>9</v>
      </c>
      <c r="K14" s="19">
        <v>3</v>
      </c>
      <c r="L14" s="19">
        <v>3</v>
      </c>
      <c r="M14" s="20">
        <v>3</v>
      </c>
      <c r="N14" s="20">
        <v>18</v>
      </c>
      <c r="O14" s="20">
        <v>15</v>
      </c>
      <c r="P14" s="20">
        <v>15</v>
      </c>
      <c r="Q14" s="21" t="s">
        <v>28</v>
      </c>
    </row>
    <row r="15" spans="1:17" ht="12.75" outlineLevel="2">
      <c r="A15" s="11" t="s">
        <v>58</v>
      </c>
      <c r="B15" s="11" t="s">
        <v>48</v>
      </c>
      <c r="C15" s="23" t="s">
        <v>59</v>
      </c>
      <c r="D15" s="14" t="s">
        <v>60</v>
      </c>
      <c r="E15" s="14" t="s">
        <v>21</v>
      </c>
      <c r="F15" s="15">
        <v>10</v>
      </c>
      <c r="G15" s="16">
        <v>1790</v>
      </c>
      <c r="H15" s="16">
        <v>1210</v>
      </c>
      <c r="I15" s="17">
        <v>1390</v>
      </c>
      <c r="J15" s="18">
        <v>1640</v>
      </c>
      <c r="K15" s="19">
        <v>1200</v>
      </c>
      <c r="L15" s="19">
        <v>1170</v>
      </c>
      <c r="M15" s="20">
        <v>1330</v>
      </c>
      <c r="N15" s="20">
        <v>1250</v>
      </c>
      <c r="O15" s="20">
        <v>1090</v>
      </c>
      <c r="P15" s="20">
        <v>1400</v>
      </c>
      <c r="Q15" s="21" t="s">
        <v>28</v>
      </c>
    </row>
    <row r="16" spans="1:17" ht="12.75" outlineLevel="2">
      <c r="A16" s="11" t="s">
        <v>61</v>
      </c>
      <c r="B16" s="11" t="s">
        <v>48</v>
      </c>
      <c r="C16" s="23" t="s">
        <v>62</v>
      </c>
      <c r="D16" s="14" t="s">
        <v>63</v>
      </c>
      <c r="E16" s="14" t="s">
        <v>21</v>
      </c>
      <c r="F16" s="15">
        <v>200</v>
      </c>
      <c r="G16" s="16">
        <v>2450</v>
      </c>
      <c r="H16" s="16">
        <v>2700</v>
      </c>
      <c r="I16" s="17">
        <v>2650</v>
      </c>
      <c r="J16" s="18">
        <v>2750</v>
      </c>
      <c r="K16" s="19">
        <v>2750</v>
      </c>
      <c r="L16" s="19">
        <v>3300</v>
      </c>
      <c r="M16" s="20">
        <v>2600</v>
      </c>
      <c r="N16" s="20">
        <v>1950</v>
      </c>
      <c r="O16" s="20">
        <v>3250</v>
      </c>
      <c r="P16" s="20">
        <v>2150</v>
      </c>
      <c r="Q16" s="21" t="s">
        <v>28</v>
      </c>
    </row>
    <row r="17" spans="1:17" ht="12.75" outlineLevel="2">
      <c r="A17" s="11" t="s">
        <v>64</v>
      </c>
      <c r="B17" s="11" t="s">
        <v>48</v>
      </c>
      <c r="C17" s="37" t="s">
        <v>65</v>
      </c>
      <c r="D17" s="14" t="s">
        <v>66</v>
      </c>
      <c r="E17" s="14" t="s">
        <v>21</v>
      </c>
      <c r="F17" s="15">
        <v>5</v>
      </c>
      <c r="G17" s="16">
        <v>40</v>
      </c>
      <c r="H17" s="16">
        <v>45</v>
      </c>
      <c r="I17" s="17">
        <v>50</v>
      </c>
      <c r="J17" s="18">
        <v>60</v>
      </c>
      <c r="K17" s="19">
        <v>50</v>
      </c>
      <c r="L17" s="19">
        <v>45</v>
      </c>
      <c r="M17" s="20">
        <v>85</v>
      </c>
      <c r="N17" s="20">
        <v>75</v>
      </c>
      <c r="O17" s="20">
        <v>45</v>
      </c>
      <c r="P17" s="20">
        <v>85</v>
      </c>
      <c r="Q17" s="21" t="s">
        <v>28</v>
      </c>
    </row>
    <row r="18" spans="1:17" ht="12.75" outlineLevel="2">
      <c r="A18" s="11" t="s">
        <v>67</v>
      </c>
      <c r="B18" s="11" t="s">
        <v>48</v>
      </c>
      <c r="C18" s="37" t="s">
        <v>68</v>
      </c>
      <c r="D18" s="14" t="s">
        <v>69</v>
      </c>
      <c r="E18" s="14" t="s">
        <v>21</v>
      </c>
      <c r="F18" s="15" t="s">
        <v>70</v>
      </c>
      <c r="G18" s="16">
        <v>335</v>
      </c>
      <c r="H18" s="16">
        <v>284</v>
      </c>
      <c r="I18" s="17">
        <v>344</v>
      </c>
      <c r="J18" s="18">
        <v>377</v>
      </c>
      <c r="K18" s="19">
        <v>445</v>
      </c>
      <c r="L18" s="19">
        <v>467</v>
      </c>
      <c r="M18" s="20">
        <v>494</v>
      </c>
      <c r="N18" s="20">
        <v>575</v>
      </c>
      <c r="O18" s="20">
        <v>466</v>
      </c>
      <c r="P18" s="20">
        <v>751</v>
      </c>
      <c r="Q18" s="21" t="s">
        <v>28</v>
      </c>
    </row>
    <row r="19" spans="1:17" ht="12.75" outlineLevel="2">
      <c r="A19" s="11" t="s">
        <v>71</v>
      </c>
      <c r="B19" s="11" t="s">
        <v>48</v>
      </c>
      <c r="C19" s="37" t="s">
        <v>72</v>
      </c>
      <c r="D19" s="14" t="s">
        <v>50</v>
      </c>
      <c r="E19" s="14" t="s">
        <v>73</v>
      </c>
      <c r="F19" s="15">
        <v>60</v>
      </c>
      <c r="G19" s="16">
        <v>145650</v>
      </c>
      <c r="H19" s="16">
        <v>11145</v>
      </c>
      <c r="I19" s="17">
        <v>47198</v>
      </c>
      <c r="J19" s="18">
        <v>148805</v>
      </c>
      <c r="K19" s="19">
        <v>12540</v>
      </c>
      <c r="L19" s="19">
        <v>47190</v>
      </c>
      <c r="M19" s="20">
        <v>94075</v>
      </c>
      <c r="N19" s="20">
        <v>8835</v>
      </c>
      <c r="O19" s="20">
        <v>42015</v>
      </c>
      <c r="P19" s="20">
        <v>97415</v>
      </c>
      <c r="Q19" s="21" t="s">
        <v>28</v>
      </c>
    </row>
    <row r="20" spans="1:17" ht="12.75" outlineLevel="2">
      <c r="A20" s="11" t="s">
        <v>74</v>
      </c>
      <c r="B20" s="11" t="s">
        <v>48</v>
      </c>
      <c r="C20" s="37" t="s">
        <v>75</v>
      </c>
      <c r="D20" s="14" t="s">
        <v>76</v>
      </c>
      <c r="E20" s="14" t="s">
        <v>21</v>
      </c>
      <c r="F20" s="15">
        <v>25</v>
      </c>
      <c r="G20" s="16">
        <v>2100</v>
      </c>
      <c r="H20" s="16">
        <v>2100</v>
      </c>
      <c r="I20" s="17">
        <v>1475</v>
      </c>
      <c r="J20" s="18">
        <v>1850</v>
      </c>
      <c r="K20" s="19">
        <v>1700</v>
      </c>
      <c r="L20" s="19">
        <v>1325</v>
      </c>
      <c r="M20" s="20">
        <v>1425</v>
      </c>
      <c r="N20" s="20">
        <v>1700</v>
      </c>
      <c r="O20" s="20">
        <v>4620</v>
      </c>
      <c r="P20" s="20">
        <v>1400</v>
      </c>
      <c r="Q20" s="21" t="s">
        <v>23</v>
      </c>
    </row>
    <row r="21" spans="1:17" ht="12.75" outlineLevel="2">
      <c r="A21" s="11" t="s">
        <v>77</v>
      </c>
      <c r="B21" s="11" t="s">
        <v>48</v>
      </c>
      <c r="C21" s="37" t="s">
        <v>78</v>
      </c>
      <c r="D21" s="14" t="s">
        <v>79</v>
      </c>
      <c r="E21" s="14" t="s">
        <v>21</v>
      </c>
      <c r="F21" s="15">
        <v>50</v>
      </c>
      <c r="G21" s="16">
        <v>12300</v>
      </c>
      <c r="H21" s="16">
        <v>11770</v>
      </c>
      <c r="I21" s="17">
        <v>12050</v>
      </c>
      <c r="J21" s="18">
        <v>13990</v>
      </c>
      <c r="K21" s="19">
        <v>14790</v>
      </c>
      <c r="L21" s="19">
        <v>14760</v>
      </c>
      <c r="M21" s="20">
        <v>16300</v>
      </c>
      <c r="N21" s="20">
        <v>15290</v>
      </c>
      <c r="O21" s="20">
        <v>18680</v>
      </c>
      <c r="P21" s="20">
        <v>19870</v>
      </c>
      <c r="Q21" s="21" t="s">
        <v>28</v>
      </c>
    </row>
    <row r="22" spans="1:17" ht="12.75" outlineLevel="2">
      <c r="A22" s="11" t="s">
        <v>80</v>
      </c>
      <c r="B22" s="11" t="s">
        <v>48</v>
      </c>
      <c r="C22" s="23" t="s">
        <v>81</v>
      </c>
      <c r="D22" s="14" t="s">
        <v>82</v>
      </c>
      <c r="E22" s="14" t="s">
        <v>21</v>
      </c>
      <c r="F22" s="15" t="s">
        <v>83</v>
      </c>
      <c r="G22" s="16">
        <v>2070</v>
      </c>
      <c r="H22" s="16">
        <v>1960</v>
      </c>
      <c r="I22" s="17">
        <v>1760</v>
      </c>
      <c r="J22" s="18">
        <v>0</v>
      </c>
      <c r="K22" s="19">
        <v>55655</v>
      </c>
      <c r="L22" s="19">
        <v>60280</v>
      </c>
      <c r="M22" s="20">
        <v>64295</v>
      </c>
      <c r="N22" s="20">
        <v>62765</v>
      </c>
      <c r="O22" s="20">
        <v>62080</v>
      </c>
      <c r="P22" s="20">
        <v>58242.26</v>
      </c>
      <c r="Q22" s="21" t="s">
        <v>23</v>
      </c>
    </row>
    <row r="23" spans="1:17" ht="12.75" outlineLevel="2">
      <c r="A23" s="11" t="s">
        <v>84</v>
      </c>
      <c r="B23" s="11" t="s">
        <v>48</v>
      </c>
      <c r="C23" s="38" t="s">
        <v>85</v>
      </c>
      <c r="D23" s="14" t="s">
        <v>86</v>
      </c>
      <c r="E23" s="14" t="s">
        <v>21</v>
      </c>
      <c r="F23" s="15" t="s">
        <v>87</v>
      </c>
      <c r="G23" s="16">
        <v>900</v>
      </c>
      <c r="H23" s="16">
        <v>950</v>
      </c>
      <c r="I23" s="17">
        <v>1100</v>
      </c>
      <c r="J23" s="18">
        <v>1700</v>
      </c>
      <c r="K23" s="19">
        <v>550</v>
      </c>
      <c r="L23" s="19">
        <v>1000</v>
      </c>
      <c r="M23" s="20">
        <v>1150</v>
      </c>
      <c r="N23" s="20">
        <v>1150</v>
      </c>
      <c r="O23" s="20">
        <v>1040</v>
      </c>
      <c r="P23" s="20">
        <v>1100</v>
      </c>
      <c r="Q23" s="21" t="s">
        <v>28</v>
      </c>
    </row>
    <row r="24" spans="1:17" ht="12.75" outlineLevel="2">
      <c r="A24" s="11" t="s">
        <v>88</v>
      </c>
      <c r="B24" s="11" t="s">
        <v>48</v>
      </c>
      <c r="C24" s="23" t="s">
        <v>89</v>
      </c>
      <c r="D24" s="14" t="s">
        <v>79</v>
      </c>
      <c r="E24" s="14" t="s">
        <v>21</v>
      </c>
      <c r="F24" s="15">
        <v>10</v>
      </c>
      <c r="G24" s="16">
        <v>1980</v>
      </c>
      <c r="H24" s="16">
        <v>2470</v>
      </c>
      <c r="I24" s="17">
        <v>4610</v>
      </c>
      <c r="J24" s="18">
        <v>4770</v>
      </c>
      <c r="K24" s="19">
        <v>2140</v>
      </c>
      <c r="L24" s="19">
        <v>3090</v>
      </c>
      <c r="M24" s="20">
        <v>2500</v>
      </c>
      <c r="N24" s="20">
        <v>4350</v>
      </c>
      <c r="O24" s="20">
        <v>1340</v>
      </c>
      <c r="P24" s="20">
        <v>4160</v>
      </c>
      <c r="Q24" s="21" t="s">
        <v>28</v>
      </c>
    </row>
    <row r="25" spans="1:17" ht="12.75" outlineLevel="2">
      <c r="A25" s="11" t="s">
        <v>90</v>
      </c>
      <c r="B25" s="11" t="s">
        <v>48</v>
      </c>
      <c r="C25" s="12" t="s">
        <v>91</v>
      </c>
      <c r="D25" s="14" t="s">
        <v>92</v>
      </c>
      <c r="E25" s="14" t="s">
        <v>21</v>
      </c>
      <c r="F25" s="39">
        <v>25</v>
      </c>
      <c r="G25" s="16">
        <v>8655</v>
      </c>
      <c r="H25" s="16">
        <v>9695</v>
      </c>
      <c r="I25" s="17">
        <v>9575</v>
      </c>
      <c r="J25" s="18">
        <v>9680</v>
      </c>
      <c r="K25" s="19">
        <v>28150</v>
      </c>
      <c r="L25" s="19">
        <v>8790</v>
      </c>
      <c r="M25" s="20">
        <v>10100</v>
      </c>
      <c r="N25" s="20">
        <v>10720</v>
      </c>
      <c r="O25" s="20">
        <v>9890</v>
      </c>
      <c r="P25" s="20">
        <v>34745</v>
      </c>
      <c r="Q25" s="21" t="s">
        <v>23</v>
      </c>
    </row>
    <row r="26" spans="1:17" ht="12.75" outlineLevel="2">
      <c r="A26" s="11" t="s">
        <v>93</v>
      </c>
      <c r="B26" s="11" t="s">
        <v>48</v>
      </c>
      <c r="C26" s="11" t="s">
        <v>94</v>
      </c>
      <c r="D26" s="12"/>
      <c r="E26" s="11"/>
      <c r="F26" s="33">
        <v>45</v>
      </c>
      <c r="G26" s="34">
        <v>65634.5</v>
      </c>
      <c r="H26" s="34">
        <v>63710.7</v>
      </c>
      <c r="I26" s="35">
        <v>59428</v>
      </c>
      <c r="J26" s="35">
        <v>48000</v>
      </c>
      <c r="K26" s="19">
        <v>63778.2</v>
      </c>
      <c r="L26" s="19">
        <v>62412</v>
      </c>
      <c r="M26" s="20">
        <v>51229.2</v>
      </c>
      <c r="N26" s="20">
        <v>53477.3</v>
      </c>
      <c r="O26" s="20">
        <v>46481</v>
      </c>
      <c r="P26" s="20">
        <v>20783</v>
      </c>
      <c r="Q26" s="21" t="s">
        <v>23</v>
      </c>
    </row>
    <row r="27" spans="1:17" ht="12.75" outlineLevel="2">
      <c r="A27" s="11" t="s">
        <v>95</v>
      </c>
      <c r="B27" s="11" t="s">
        <v>48</v>
      </c>
      <c r="C27" s="11" t="s">
        <v>96</v>
      </c>
      <c r="E27" s="11"/>
      <c r="F27" s="33" t="s">
        <v>97</v>
      </c>
      <c r="G27" s="34">
        <v>23651.5</v>
      </c>
      <c r="H27" s="34">
        <v>22059</v>
      </c>
      <c r="I27" s="35">
        <v>23910</v>
      </c>
      <c r="J27" s="35">
        <v>45161</v>
      </c>
      <c r="K27" s="19">
        <v>27340.5</v>
      </c>
      <c r="L27" s="19">
        <v>22981</v>
      </c>
      <c r="M27" s="20">
        <v>27492</v>
      </c>
      <c r="N27" s="20">
        <v>26025</v>
      </c>
      <c r="O27" s="20">
        <v>29998.76</v>
      </c>
      <c r="P27" s="20">
        <v>24158</v>
      </c>
      <c r="Q27" s="21" t="s">
        <v>23</v>
      </c>
    </row>
    <row r="28" spans="1:17" ht="12.75" outlineLevel="2">
      <c r="A28" s="11" t="s">
        <v>98</v>
      </c>
      <c r="B28" s="11" t="s">
        <v>48</v>
      </c>
      <c r="C28" s="11" t="s">
        <v>99</v>
      </c>
      <c r="D28" s="11" t="s">
        <v>100</v>
      </c>
      <c r="E28" s="11" t="s">
        <v>101</v>
      </c>
      <c r="F28" s="33" t="s">
        <v>97</v>
      </c>
      <c r="G28" s="34">
        <v>2800</v>
      </c>
      <c r="H28" s="34">
        <v>3050</v>
      </c>
      <c r="I28" s="35">
        <v>2975</v>
      </c>
      <c r="J28" s="35">
        <v>2600</v>
      </c>
      <c r="K28" s="19">
        <v>4335</v>
      </c>
      <c r="L28" s="19">
        <v>12300</v>
      </c>
      <c r="M28" s="20">
        <v>10275</v>
      </c>
      <c r="N28" s="20">
        <v>9290</v>
      </c>
      <c r="O28" s="20">
        <v>47790</v>
      </c>
      <c r="P28" s="20">
        <v>50945</v>
      </c>
      <c r="Q28" s="21" t="s">
        <v>28</v>
      </c>
    </row>
    <row r="29" spans="1:17" ht="38.25" outlineLevel="2">
      <c r="A29" s="11" t="s">
        <v>102</v>
      </c>
      <c r="B29" s="11" t="s">
        <v>48</v>
      </c>
      <c r="C29" s="12" t="s">
        <v>103</v>
      </c>
      <c r="D29" s="14" t="s">
        <v>104</v>
      </c>
      <c r="E29" s="14" t="s">
        <v>101</v>
      </c>
      <c r="F29" s="15" t="s">
        <v>105</v>
      </c>
      <c r="G29" s="16">
        <v>474851.66000000003</v>
      </c>
      <c r="H29" s="16">
        <v>446266.72000000003</v>
      </c>
      <c r="I29" s="17">
        <v>401981</v>
      </c>
      <c r="J29" s="18">
        <v>449648</v>
      </c>
      <c r="K29" s="19">
        <v>371283.96</v>
      </c>
      <c r="L29" s="19">
        <v>412066.04</v>
      </c>
      <c r="M29" s="20">
        <v>391584.93</v>
      </c>
      <c r="N29" s="20">
        <v>413155.75</v>
      </c>
      <c r="O29" s="20">
        <v>385198.34</v>
      </c>
      <c r="P29" s="20">
        <v>206775.41</v>
      </c>
      <c r="Q29" s="21" t="s">
        <v>23</v>
      </c>
    </row>
    <row r="30" spans="1:17" ht="25.5" outlineLevel="2">
      <c r="A30" s="40" t="s">
        <v>106</v>
      </c>
      <c r="B30" s="11" t="s">
        <v>48</v>
      </c>
      <c r="C30" s="12" t="s">
        <v>107</v>
      </c>
      <c r="D30" s="14" t="s">
        <v>108</v>
      </c>
      <c r="E30" s="14" t="s">
        <v>21</v>
      </c>
      <c r="F30" s="15" t="s">
        <v>109</v>
      </c>
      <c r="G30" s="41">
        <v>298823</v>
      </c>
      <c r="H30" s="41">
        <v>295405</v>
      </c>
      <c r="I30" s="42">
        <v>298510</v>
      </c>
      <c r="J30" s="18">
        <v>311970</v>
      </c>
      <c r="K30" s="19">
        <v>51245</v>
      </c>
      <c r="L30" s="19"/>
      <c r="M30" s="20"/>
      <c r="N30" s="20"/>
      <c r="O30" s="20"/>
      <c r="P30" s="20"/>
      <c r="Q30" s="21" t="s">
        <v>23</v>
      </c>
    </row>
    <row r="31" spans="1:17" s="10" customFormat="1" ht="12.75" outlineLevel="1">
      <c r="A31" s="25"/>
      <c r="B31" s="26" t="s">
        <v>110</v>
      </c>
      <c r="C31" s="25"/>
      <c r="D31" s="25"/>
      <c r="E31" s="25"/>
      <c r="F31" s="27"/>
      <c r="G31" s="28">
        <f>SUM(G12:G30)</f>
        <v>1045263.66</v>
      </c>
      <c r="H31" s="28">
        <f>SUM(H12:H30)</f>
        <v>877149.42</v>
      </c>
      <c r="I31" s="29">
        <f>SUM(I12:I30)</f>
        <v>871508</v>
      </c>
      <c r="J31" s="29">
        <f>SUM(J12:J30)</f>
        <v>1044905</v>
      </c>
      <c r="K31" s="30">
        <f aca="true" t="shared" si="3" ref="K31:P31">SUBTOTAL(9,K12:K29)</f>
        <v>588465.66</v>
      </c>
      <c r="L31" s="30">
        <f t="shared" si="3"/>
        <v>652649.04</v>
      </c>
      <c r="M31" s="31">
        <f t="shared" si="3"/>
        <v>676188.13</v>
      </c>
      <c r="N31" s="31">
        <f t="shared" si="3"/>
        <v>611806.05</v>
      </c>
      <c r="O31" s="31">
        <f t="shared" si="3"/>
        <v>654979.1000000001</v>
      </c>
      <c r="P31" s="31">
        <f t="shared" si="3"/>
        <v>525224.67</v>
      </c>
      <c r="Q31" s="32"/>
    </row>
    <row r="32" spans="1:17" ht="25.5" outlineLevel="2">
      <c r="A32" s="11" t="s">
        <v>111</v>
      </c>
      <c r="B32" s="11" t="s">
        <v>112</v>
      </c>
      <c r="C32" s="12" t="s">
        <v>113</v>
      </c>
      <c r="D32" s="14" t="s">
        <v>114</v>
      </c>
      <c r="E32" s="14" t="s">
        <v>115</v>
      </c>
      <c r="F32" s="15" t="s">
        <v>116</v>
      </c>
      <c r="G32" s="41">
        <v>4721</v>
      </c>
      <c r="H32" s="41">
        <v>4588</v>
      </c>
      <c r="I32" s="42">
        <v>1849</v>
      </c>
      <c r="J32" s="18">
        <v>2155</v>
      </c>
      <c r="K32" s="19">
        <v>2610.19</v>
      </c>
      <c r="L32" s="19">
        <v>2637</v>
      </c>
      <c r="M32" s="20">
        <v>2765.5</v>
      </c>
      <c r="N32" s="20">
        <v>2105</v>
      </c>
      <c r="O32" s="20">
        <v>2540</v>
      </c>
      <c r="P32" s="20">
        <v>1478.5</v>
      </c>
      <c r="Q32" s="21" t="s">
        <v>23</v>
      </c>
    </row>
    <row r="33" spans="1:17" s="10" customFormat="1" ht="12.75" outlineLevel="1">
      <c r="A33" s="25"/>
      <c r="B33" s="26" t="s">
        <v>117</v>
      </c>
      <c r="C33" s="25"/>
      <c r="D33" s="25"/>
      <c r="E33" s="25"/>
      <c r="F33" s="27"/>
      <c r="G33" s="28">
        <f>SUM(G32)</f>
        <v>4721</v>
      </c>
      <c r="H33" s="28">
        <f>SUM(H32)</f>
        <v>4588</v>
      </c>
      <c r="I33" s="29">
        <f>SUM(I32)</f>
        <v>1849</v>
      </c>
      <c r="J33" s="29">
        <f>SUM(J32)</f>
        <v>2155</v>
      </c>
      <c r="K33" s="30">
        <f aca="true" t="shared" si="4" ref="K33:P33">SUBTOTAL(9,K32:K32)</f>
        <v>2610.19</v>
      </c>
      <c r="L33" s="30">
        <f t="shared" si="4"/>
        <v>2637</v>
      </c>
      <c r="M33" s="31">
        <f t="shared" si="4"/>
        <v>2765.5</v>
      </c>
      <c r="N33" s="31">
        <f t="shared" si="4"/>
        <v>2105</v>
      </c>
      <c r="O33" s="31">
        <f t="shared" si="4"/>
        <v>2540</v>
      </c>
      <c r="P33" s="31">
        <f t="shared" si="4"/>
        <v>1478.5</v>
      </c>
      <c r="Q33" s="32"/>
    </row>
    <row r="34" spans="1:17" ht="12.75" outlineLevel="2">
      <c r="A34" s="11" t="s">
        <v>118</v>
      </c>
      <c r="B34" s="11" t="s">
        <v>119</v>
      </c>
      <c r="C34" s="23" t="s">
        <v>120</v>
      </c>
      <c r="D34" s="14" t="s">
        <v>121</v>
      </c>
      <c r="E34" s="14" t="s">
        <v>21</v>
      </c>
      <c r="F34" s="15" t="s">
        <v>122</v>
      </c>
      <c r="G34" s="16">
        <v>37038.25</v>
      </c>
      <c r="H34" s="16">
        <v>21551.25</v>
      </c>
      <c r="I34" s="17">
        <v>56725</v>
      </c>
      <c r="J34" s="18">
        <v>26875</v>
      </c>
      <c r="K34" s="19">
        <v>56605</v>
      </c>
      <c r="L34" s="19">
        <v>22760</v>
      </c>
      <c r="M34" s="20">
        <v>57415</v>
      </c>
      <c r="N34" s="20">
        <v>26025</v>
      </c>
      <c r="O34" s="20">
        <v>53545</v>
      </c>
      <c r="P34" s="20">
        <v>23020</v>
      </c>
      <c r="Q34" s="21" t="s">
        <v>28</v>
      </c>
    </row>
    <row r="35" spans="1:17" ht="12.75" outlineLevel="2">
      <c r="A35" s="11" t="s">
        <v>123</v>
      </c>
      <c r="B35" s="11" t="s">
        <v>119</v>
      </c>
      <c r="C35" s="36" t="s">
        <v>124</v>
      </c>
      <c r="D35" s="14" t="s">
        <v>121</v>
      </c>
      <c r="E35" s="14" t="s">
        <v>125</v>
      </c>
      <c r="F35" s="15" t="s">
        <v>126</v>
      </c>
      <c r="G35" s="16">
        <v>637417.99</v>
      </c>
      <c r="H35" s="16">
        <v>659623.1699999999</v>
      </c>
      <c r="I35" s="17">
        <v>656435</v>
      </c>
      <c r="J35" s="18">
        <v>640061</v>
      </c>
      <c r="K35" s="19">
        <v>633702.64</v>
      </c>
      <c r="L35" s="19">
        <v>653001.15</v>
      </c>
      <c r="M35" s="20">
        <v>622517.27</v>
      </c>
      <c r="N35" s="20">
        <v>634440.92</v>
      </c>
      <c r="O35" s="20">
        <v>594930.04</v>
      </c>
      <c r="P35" s="20">
        <v>546196.55</v>
      </c>
      <c r="Q35" s="21" t="s">
        <v>28</v>
      </c>
    </row>
    <row r="36" spans="1:17" ht="12.75" outlineLevel="2">
      <c r="A36" s="11" t="s">
        <v>127</v>
      </c>
      <c r="B36" s="11" t="s">
        <v>119</v>
      </c>
      <c r="C36" s="36" t="s">
        <v>128</v>
      </c>
      <c r="D36" s="14" t="s">
        <v>121</v>
      </c>
      <c r="E36" s="14" t="s">
        <v>125</v>
      </c>
      <c r="F36" s="15" t="s">
        <v>129</v>
      </c>
      <c r="G36" s="16">
        <v>1322.3600000000004</v>
      </c>
      <c r="H36" s="16">
        <v>1471.63</v>
      </c>
      <c r="I36" s="17">
        <v>2455</v>
      </c>
      <c r="J36" s="18">
        <v>4128</v>
      </c>
      <c r="K36" s="19">
        <v>3020.11</v>
      </c>
      <c r="L36" s="19">
        <v>3327.92</v>
      </c>
      <c r="M36" s="20">
        <v>3180.39</v>
      </c>
      <c r="N36" s="20">
        <v>2742.36</v>
      </c>
      <c r="O36" s="20">
        <v>3071.22</v>
      </c>
      <c r="P36" s="20">
        <v>4710.62</v>
      </c>
      <c r="Q36" s="21" t="s">
        <v>28</v>
      </c>
    </row>
    <row r="37" spans="1:17" ht="12.75" outlineLevel="2">
      <c r="A37" s="11" t="s">
        <v>130</v>
      </c>
      <c r="B37" s="11" t="s">
        <v>119</v>
      </c>
      <c r="C37" s="36" t="s">
        <v>131</v>
      </c>
      <c r="D37" s="14" t="s">
        <v>132</v>
      </c>
      <c r="E37" s="14" t="s">
        <v>21</v>
      </c>
      <c r="F37" s="15">
        <v>100</v>
      </c>
      <c r="G37" s="16">
        <v>4410</v>
      </c>
      <c r="H37" s="16">
        <v>5290</v>
      </c>
      <c r="I37" s="17">
        <v>5790</v>
      </c>
      <c r="J37" s="18">
        <v>7660</v>
      </c>
      <c r="K37" s="19">
        <v>8290</v>
      </c>
      <c r="L37" s="19">
        <v>9990</v>
      </c>
      <c r="M37" s="20">
        <v>13510</v>
      </c>
      <c r="N37" s="20">
        <v>10880</v>
      </c>
      <c r="O37" s="20">
        <v>11600</v>
      </c>
      <c r="P37" s="20">
        <v>11730</v>
      </c>
      <c r="Q37" s="21" t="s">
        <v>28</v>
      </c>
    </row>
    <row r="38" spans="1:17" ht="12.75" outlineLevel="2">
      <c r="A38" s="11" t="s">
        <v>133</v>
      </c>
      <c r="B38" s="11" t="s">
        <v>119</v>
      </c>
      <c r="C38" s="36" t="s">
        <v>134</v>
      </c>
      <c r="D38" s="14" t="s">
        <v>132</v>
      </c>
      <c r="E38" s="14" t="s">
        <v>21</v>
      </c>
      <c r="F38" s="15">
        <v>40</v>
      </c>
      <c r="G38" s="16">
        <v>1600</v>
      </c>
      <c r="H38" s="16">
        <v>1200</v>
      </c>
      <c r="I38" s="17">
        <v>2300</v>
      </c>
      <c r="J38" s="18">
        <v>1300</v>
      </c>
      <c r="K38" s="19">
        <v>1700</v>
      </c>
      <c r="L38" s="19">
        <v>1200</v>
      </c>
      <c r="M38" s="20">
        <v>1100</v>
      </c>
      <c r="N38" s="20">
        <v>2800</v>
      </c>
      <c r="O38" s="20">
        <v>1500</v>
      </c>
      <c r="P38" s="20">
        <v>1400</v>
      </c>
      <c r="Q38" s="21" t="s">
        <v>28</v>
      </c>
    </row>
    <row r="39" spans="1:17" ht="12.75" outlineLevel="2">
      <c r="A39" s="40" t="s">
        <v>135</v>
      </c>
      <c r="B39" s="11" t="s">
        <v>119</v>
      </c>
      <c r="C39" s="36" t="s">
        <v>136</v>
      </c>
      <c r="D39" s="14"/>
      <c r="E39" s="14"/>
      <c r="F39" s="15" t="s">
        <v>137</v>
      </c>
      <c r="G39" s="16">
        <v>4315</v>
      </c>
      <c r="H39" s="16">
        <v>5710</v>
      </c>
      <c r="I39" s="17">
        <v>3280</v>
      </c>
      <c r="J39" s="18">
        <v>3430</v>
      </c>
      <c r="K39" s="19">
        <v>2555</v>
      </c>
      <c r="L39" s="19">
        <v>0</v>
      </c>
      <c r="M39" s="20">
        <v>0</v>
      </c>
      <c r="N39" s="20">
        <v>0</v>
      </c>
      <c r="O39" s="20">
        <v>0</v>
      </c>
      <c r="P39" s="20">
        <v>0</v>
      </c>
      <c r="Q39" s="21" t="s">
        <v>23</v>
      </c>
    </row>
    <row r="40" spans="1:17" s="10" customFormat="1" ht="12.75" outlineLevel="1">
      <c r="A40" s="25"/>
      <c r="B40" s="26" t="s">
        <v>138</v>
      </c>
      <c r="C40" s="25"/>
      <c r="D40" s="25"/>
      <c r="E40" s="25"/>
      <c r="F40" s="27"/>
      <c r="G40" s="28">
        <f>SUM(G34:G39)</f>
        <v>686103.6</v>
      </c>
      <c r="H40" s="28">
        <f>SUM(H34:H39)</f>
        <v>694846.0499999999</v>
      </c>
      <c r="I40" s="29">
        <f>SUM(I34:I39)</f>
        <v>726985</v>
      </c>
      <c r="J40" s="29">
        <f>SUM(J34:J39)</f>
        <v>683454</v>
      </c>
      <c r="K40" s="30">
        <f aca="true" t="shared" si="5" ref="K40:P40">SUBTOTAL(9,K34:K39)</f>
        <v>705872.75</v>
      </c>
      <c r="L40" s="30">
        <f t="shared" si="5"/>
        <v>690279.0700000001</v>
      </c>
      <c r="M40" s="30">
        <f t="shared" si="5"/>
        <v>697722.66</v>
      </c>
      <c r="N40" s="30">
        <f t="shared" si="5"/>
        <v>676888.28</v>
      </c>
      <c r="O40" s="30">
        <f t="shared" si="5"/>
        <v>664646.26</v>
      </c>
      <c r="P40" s="30">
        <f t="shared" si="5"/>
        <v>587057.17</v>
      </c>
      <c r="Q40" s="32"/>
    </row>
    <row r="41" spans="1:17" ht="25.5" outlineLevel="2">
      <c r="A41" s="11" t="s">
        <v>139</v>
      </c>
      <c r="B41" s="11" t="s">
        <v>140</v>
      </c>
      <c r="C41" s="23" t="s">
        <v>141</v>
      </c>
      <c r="D41" s="14" t="s">
        <v>142</v>
      </c>
      <c r="E41" s="14" t="s">
        <v>21</v>
      </c>
      <c r="F41" s="15" t="s">
        <v>143</v>
      </c>
      <c r="G41" s="41">
        <v>79360</v>
      </c>
      <c r="H41" s="41">
        <v>102720</v>
      </c>
      <c r="I41" s="42">
        <v>96360</v>
      </c>
      <c r="J41" s="18">
        <v>76180</v>
      </c>
      <c r="K41" s="19">
        <v>86040</v>
      </c>
      <c r="L41" s="19">
        <v>91590</v>
      </c>
      <c r="M41" s="20">
        <v>69630</v>
      </c>
      <c r="N41" s="20">
        <v>105640</v>
      </c>
      <c r="O41" s="20">
        <v>95930</v>
      </c>
      <c r="P41" s="20">
        <v>81470</v>
      </c>
      <c r="Q41" s="21" t="s">
        <v>28</v>
      </c>
    </row>
    <row r="42" spans="1:17" ht="12.75" outlineLevel="2">
      <c r="A42" s="11" t="s">
        <v>144</v>
      </c>
      <c r="B42" s="11" t="s">
        <v>140</v>
      </c>
      <c r="C42" s="23" t="s">
        <v>145</v>
      </c>
      <c r="D42" s="14" t="s">
        <v>146</v>
      </c>
      <c r="E42" s="14" t="s">
        <v>21</v>
      </c>
      <c r="F42" s="15">
        <v>25</v>
      </c>
      <c r="G42" s="16">
        <v>24975</v>
      </c>
      <c r="H42" s="16">
        <v>25800</v>
      </c>
      <c r="I42" s="17">
        <v>25725</v>
      </c>
      <c r="J42" s="18">
        <v>24713</v>
      </c>
      <c r="K42" s="19">
        <v>25900</v>
      </c>
      <c r="L42" s="19">
        <v>25375</v>
      </c>
      <c r="M42" s="20">
        <v>26250</v>
      </c>
      <c r="N42" s="20">
        <v>25425</v>
      </c>
      <c r="O42" s="20">
        <v>25200</v>
      </c>
      <c r="P42" s="20">
        <v>24650</v>
      </c>
      <c r="Q42" s="21" t="s">
        <v>28</v>
      </c>
    </row>
    <row r="43" spans="1:17" ht="12.75" outlineLevel="2">
      <c r="A43" s="11" t="s">
        <v>147</v>
      </c>
      <c r="B43" s="11" t="s">
        <v>140</v>
      </c>
      <c r="C43" s="23" t="s">
        <v>148</v>
      </c>
      <c r="D43" s="14" t="s">
        <v>146</v>
      </c>
      <c r="E43" s="14" t="s">
        <v>21</v>
      </c>
      <c r="F43" s="15" t="s">
        <v>149</v>
      </c>
      <c r="G43" s="16">
        <v>11345</v>
      </c>
      <c r="H43" s="16">
        <v>78041.5</v>
      </c>
      <c r="I43" s="17">
        <v>14991</v>
      </c>
      <c r="J43" s="18">
        <v>17655</v>
      </c>
      <c r="K43" s="19">
        <v>16858</v>
      </c>
      <c r="L43" s="19">
        <v>14475</v>
      </c>
      <c r="M43" s="20">
        <v>17140</v>
      </c>
      <c r="N43" s="20">
        <v>13105</v>
      </c>
      <c r="O43" s="20">
        <v>15915</v>
      </c>
      <c r="P43" s="20">
        <v>13910</v>
      </c>
      <c r="Q43" s="21" t="s">
        <v>28</v>
      </c>
    </row>
    <row r="44" spans="1:17" ht="12.75" outlineLevel="2">
      <c r="A44" s="11" t="s">
        <v>150</v>
      </c>
      <c r="B44" s="11" t="s">
        <v>140</v>
      </c>
      <c r="C44" s="11" t="s">
        <v>151</v>
      </c>
      <c r="D44" s="11"/>
      <c r="E44" s="11"/>
      <c r="F44" s="33"/>
      <c r="G44" s="34">
        <v>399844</v>
      </c>
      <c r="H44" s="34">
        <v>417319</v>
      </c>
      <c r="I44" s="35">
        <v>437180</v>
      </c>
      <c r="J44" s="35">
        <v>370466</v>
      </c>
      <c r="K44" s="19">
        <v>545528.48</v>
      </c>
      <c r="L44" s="19">
        <v>360383.26</v>
      </c>
      <c r="M44" s="20">
        <v>344607.38</v>
      </c>
      <c r="N44" s="20">
        <v>292451.71</v>
      </c>
      <c r="O44" s="20">
        <v>197509.8</v>
      </c>
      <c r="P44" s="20">
        <v>144803.52</v>
      </c>
      <c r="Q44" s="21" t="s">
        <v>23</v>
      </c>
    </row>
    <row r="45" spans="1:17" s="10" customFormat="1" ht="12.75" outlineLevel="1">
      <c r="A45" s="25"/>
      <c r="B45" s="26" t="s">
        <v>152</v>
      </c>
      <c r="C45" s="25"/>
      <c r="D45" s="25"/>
      <c r="E45" s="25"/>
      <c r="F45" s="27"/>
      <c r="G45" s="28">
        <f>SUM(G41:G44)</f>
        <v>515524</v>
      </c>
      <c r="H45" s="28">
        <f>SUM(H41:H44)</f>
        <v>623880.5</v>
      </c>
      <c r="I45" s="29">
        <f>SUM(I41:I44)</f>
        <v>574256</v>
      </c>
      <c r="J45" s="29">
        <f>SUM(J41:J44)</f>
        <v>489014</v>
      </c>
      <c r="K45" s="30">
        <f aca="true" t="shared" si="6" ref="K45:P45">SUBTOTAL(9,K41:K44)</f>
        <v>674326.48</v>
      </c>
      <c r="L45" s="30">
        <f t="shared" si="6"/>
        <v>491823.26</v>
      </c>
      <c r="M45" s="31">
        <f t="shared" si="6"/>
        <v>457627.38</v>
      </c>
      <c r="N45" s="31">
        <f t="shared" si="6"/>
        <v>436621.71</v>
      </c>
      <c r="O45" s="31">
        <f t="shared" si="6"/>
        <v>334554.8</v>
      </c>
      <c r="P45" s="31">
        <f t="shared" si="6"/>
        <v>264833.52</v>
      </c>
      <c r="Q45" s="32"/>
    </row>
    <row r="46" spans="1:17" ht="12.75" outlineLevel="2">
      <c r="A46" s="11" t="s">
        <v>153</v>
      </c>
      <c r="B46" s="11" t="s">
        <v>154</v>
      </c>
      <c r="C46" s="23" t="s">
        <v>155</v>
      </c>
      <c r="D46" s="14" t="s">
        <v>156</v>
      </c>
      <c r="E46" s="14" t="s">
        <v>21</v>
      </c>
      <c r="F46" s="15">
        <v>10</v>
      </c>
      <c r="G46" s="16">
        <v>2450</v>
      </c>
      <c r="H46" s="16">
        <v>1950</v>
      </c>
      <c r="I46" s="17">
        <v>2820</v>
      </c>
      <c r="J46" s="18">
        <v>1530</v>
      </c>
      <c r="K46" s="19">
        <v>2155</v>
      </c>
      <c r="L46" s="19">
        <v>2200</v>
      </c>
      <c r="M46" s="20">
        <v>2170</v>
      </c>
      <c r="N46" s="20">
        <v>1630</v>
      </c>
      <c r="O46" s="20">
        <v>810</v>
      </c>
      <c r="P46" s="20">
        <v>1650.4</v>
      </c>
      <c r="Q46" s="21" t="s">
        <v>28</v>
      </c>
    </row>
    <row r="47" spans="1:17" ht="12.75" outlineLevel="2">
      <c r="A47" s="11" t="s">
        <v>157</v>
      </c>
      <c r="B47" s="11" t="s">
        <v>154</v>
      </c>
      <c r="C47" s="23" t="s">
        <v>158</v>
      </c>
      <c r="D47" s="14" t="s">
        <v>156</v>
      </c>
      <c r="E47" s="14" t="s">
        <v>159</v>
      </c>
      <c r="F47" s="15" t="s">
        <v>160</v>
      </c>
      <c r="G47" s="16">
        <v>159536.00999999998</v>
      </c>
      <c r="H47" s="16">
        <v>144163.91999999998</v>
      </c>
      <c r="I47" s="17">
        <v>163476</v>
      </c>
      <c r="J47" s="18">
        <v>163303</v>
      </c>
      <c r="K47" s="19">
        <v>152444.88</v>
      </c>
      <c r="L47" s="19">
        <v>139844.67</v>
      </c>
      <c r="M47" s="20">
        <v>119300.43</v>
      </c>
      <c r="N47" s="20">
        <v>102291.7</v>
      </c>
      <c r="O47" s="20">
        <v>93436.31</v>
      </c>
      <c r="P47" s="20">
        <v>75941.18</v>
      </c>
      <c r="Q47" s="21" t="s">
        <v>28</v>
      </c>
    </row>
    <row r="48" spans="1:17" ht="25.5" outlineLevel="2">
      <c r="A48" s="11" t="s">
        <v>161</v>
      </c>
      <c r="B48" s="11" t="s">
        <v>154</v>
      </c>
      <c r="C48" s="11" t="s">
        <v>136</v>
      </c>
      <c r="D48" s="11"/>
      <c r="E48" s="11"/>
      <c r="F48" s="15" t="s">
        <v>162</v>
      </c>
      <c r="G48" s="43">
        <v>27149.77</v>
      </c>
      <c r="H48" s="43">
        <v>32345</v>
      </c>
      <c r="I48" s="42">
        <v>12251</v>
      </c>
      <c r="J48" s="18">
        <v>12325</v>
      </c>
      <c r="K48" s="19">
        <v>7360</v>
      </c>
      <c r="L48" s="19">
        <v>5290</v>
      </c>
      <c r="M48" s="20">
        <v>4225</v>
      </c>
      <c r="N48" s="20">
        <v>4095</v>
      </c>
      <c r="O48" s="20">
        <v>3540</v>
      </c>
      <c r="P48" s="20">
        <v>1240</v>
      </c>
      <c r="Q48" s="21" t="s">
        <v>23</v>
      </c>
    </row>
    <row r="49" spans="1:17" ht="12.75" outlineLevel="2">
      <c r="A49" s="11" t="s">
        <v>163</v>
      </c>
      <c r="B49" s="11" t="s">
        <v>154</v>
      </c>
      <c r="C49" s="23" t="s">
        <v>164</v>
      </c>
      <c r="D49" s="14" t="s">
        <v>165</v>
      </c>
      <c r="E49" s="14" t="s">
        <v>159</v>
      </c>
      <c r="F49" s="15" t="s">
        <v>166</v>
      </c>
      <c r="G49" s="16">
        <v>1761965.8200000003</v>
      </c>
      <c r="H49" s="16">
        <v>1890628.9500000002</v>
      </c>
      <c r="I49" s="17">
        <v>2029572</v>
      </c>
      <c r="J49" s="18">
        <v>1698368</v>
      </c>
      <c r="K49" s="19">
        <v>1540549.42</v>
      </c>
      <c r="L49" s="19">
        <v>1558094.56</v>
      </c>
      <c r="M49" s="20">
        <v>1425830.87</v>
      </c>
      <c r="N49" s="20">
        <v>1266312.21</v>
      </c>
      <c r="O49" s="20">
        <v>1112814.51</v>
      </c>
      <c r="P49" s="20">
        <v>1083416.85</v>
      </c>
      <c r="Q49" s="21" t="s">
        <v>28</v>
      </c>
    </row>
    <row r="50" spans="1:17" ht="12.75" outlineLevel="2">
      <c r="A50" s="11" t="s">
        <v>167</v>
      </c>
      <c r="B50" s="11" t="s">
        <v>154</v>
      </c>
      <c r="C50" s="23" t="s">
        <v>168</v>
      </c>
      <c r="D50" s="14" t="s">
        <v>165</v>
      </c>
      <c r="E50" s="14" t="s">
        <v>21</v>
      </c>
      <c r="F50" s="15" t="s">
        <v>169</v>
      </c>
      <c r="G50" s="16">
        <v>398567.55</v>
      </c>
      <c r="H50" s="16">
        <v>337080</v>
      </c>
      <c r="I50" s="17">
        <v>335934</v>
      </c>
      <c r="J50" s="18">
        <v>343245</v>
      </c>
      <c r="K50" s="19">
        <v>299755</v>
      </c>
      <c r="L50" s="19">
        <v>312350</v>
      </c>
      <c r="M50" s="20">
        <v>285435.96</v>
      </c>
      <c r="N50" s="20">
        <v>248330</v>
      </c>
      <c r="O50" s="20">
        <v>218640</v>
      </c>
      <c r="P50" s="20">
        <v>219980.12</v>
      </c>
      <c r="Q50" s="21" t="s">
        <v>28</v>
      </c>
    </row>
    <row r="51" spans="1:17" ht="12.75" outlineLevel="2">
      <c r="A51" s="11" t="s">
        <v>170</v>
      </c>
      <c r="B51" s="11" t="s">
        <v>154</v>
      </c>
      <c r="C51" s="23" t="s">
        <v>171</v>
      </c>
      <c r="D51" s="14" t="s">
        <v>172</v>
      </c>
      <c r="E51" s="14" t="s">
        <v>21</v>
      </c>
      <c r="F51" s="15">
        <v>25</v>
      </c>
      <c r="G51" s="16">
        <v>15181.02</v>
      </c>
      <c r="H51" s="16">
        <v>9675</v>
      </c>
      <c r="I51" s="17">
        <v>9450</v>
      </c>
      <c r="J51" s="18">
        <v>8975</v>
      </c>
      <c r="K51" s="19">
        <v>8950</v>
      </c>
      <c r="L51" s="19">
        <v>9025</v>
      </c>
      <c r="M51" s="20">
        <v>9450</v>
      </c>
      <c r="N51" s="20">
        <v>9625</v>
      </c>
      <c r="O51" s="20">
        <v>9325</v>
      </c>
      <c r="P51" s="20">
        <v>9300</v>
      </c>
      <c r="Q51" s="21" t="s">
        <v>28</v>
      </c>
    </row>
    <row r="52" spans="1:17" ht="12.75" outlineLevel="2">
      <c r="A52" s="11" t="s">
        <v>173</v>
      </c>
      <c r="B52" s="11" t="s">
        <v>154</v>
      </c>
      <c r="C52" s="23" t="s">
        <v>174</v>
      </c>
      <c r="D52" s="14" t="s">
        <v>172</v>
      </c>
      <c r="E52" s="14" t="s">
        <v>21</v>
      </c>
      <c r="F52" s="15">
        <v>25</v>
      </c>
      <c r="G52" s="16">
        <v>6575</v>
      </c>
      <c r="H52" s="16">
        <v>7400</v>
      </c>
      <c r="I52" s="17">
        <v>5100</v>
      </c>
      <c r="J52" s="18">
        <v>5050</v>
      </c>
      <c r="K52" s="19">
        <v>5425</v>
      </c>
      <c r="L52" s="19">
        <v>5250</v>
      </c>
      <c r="M52" s="20">
        <v>6675</v>
      </c>
      <c r="N52" s="20">
        <v>6925</v>
      </c>
      <c r="O52" s="20">
        <v>7634.45</v>
      </c>
      <c r="P52" s="20">
        <v>7875</v>
      </c>
      <c r="Q52" s="21" t="s">
        <v>28</v>
      </c>
    </row>
    <row r="53" spans="1:17" ht="12.75" outlineLevel="2">
      <c r="A53" s="11" t="s">
        <v>175</v>
      </c>
      <c r="B53" s="11" t="s">
        <v>154</v>
      </c>
      <c r="C53" s="23" t="s">
        <v>176</v>
      </c>
      <c r="D53" s="14" t="s">
        <v>177</v>
      </c>
      <c r="E53" s="14" t="s">
        <v>159</v>
      </c>
      <c r="F53" s="15" t="s">
        <v>160</v>
      </c>
      <c r="G53" s="16">
        <v>762520.36</v>
      </c>
      <c r="H53" s="16">
        <v>867170.7200000001</v>
      </c>
      <c r="I53" s="17">
        <v>821864</v>
      </c>
      <c r="J53" s="18">
        <v>823554</v>
      </c>
      <c r="K53" s="19">
        <v>623763.92</v>
      </c>
      <c r="L53" s="19">
        <v>611359.78</v>
      </c>
      <c r="M53" s="20">
        <v>738487.67</v>
      </c>
      <c r="N53" s="20">
        <v>652776.28</v>
      </c>
      <c r="O53" s="20">
        <v>653303.28</v>
      </c>
      <c r="P53" s="20">
        <v>655578.4</v>
      </c>
      <c r="Q53" s="21" t="s">
        <v>28</v>
      </c>
    </row>
    <row r="54" spans="1:17" ht="12.75" outlineLevel="2">
      <c r="A54" s="11" t="s">
        <v>178</v>
      </c>
      <c r="B54" s="11" t="s">
        <v>154</v>
      </c>
      <c r="C54" s="23" t="s">
        <v>179</v>
      </c>
      <c r="D54" s="14" t="s">
        <v>177</v>
      </c>
      <c r="E54" s="14" t="s">
        <v>21</v>
      </c>
      <c r="F54" s="15">
        <v>100</v>
      </c>
      <c r="G54" s="16">
        <v>234071.88</v>
      </c>
      <c r="H54" s="16">
        <v>172100</v>
      </c>
      <c r="I54" s="17">
        <v>185401</v>
      </c>
      <c r="J54" s="18">
        <v>167999</v>
      </c>
      <c r="K54" s="19">
        <v>191730.1</v>
      </c>
      <c r="L54" s="19">
        <v>165510</v>
      </c>
      <c r="M54" s="20">
        <v>149640</v>
      </c>
      <c r="N54" s="20">
        <v>135070</v>
      </c>
      <c r="O54" s="20">
        <v>97370</v>
      </c>
      <c r="P54" s="20">
        <v>154900</v>
      </c>
      <c r="Q54" s="21" t="s">
        <v>28</v>
      </c>
    </row>
    <row r="55" spans="1:17" ht="25.5" outlineLevel="2">
      <c r="A55" s="11" t="s">
        <v>180</v>
      </c>
      <c r="B55" s="11" t="s">
        <v>154</v>
      </c>
      <c r="C55" s="23" t="s">
        <v>181</v>
      </c>
      <c r="D55" s="14" t="s">
        <v>182</v>
      </c>
      <c r="E55" s="14" t="s">
        <v>21</v>
      </c>
      <c r="F55" s="15" t="s">
        <v>183</v>
      </c>
      <c r="G55" s="41">
        <v>52821.18</v>
      </c>
      <c r="H55" s="41">
        <v>49977.5</v>
      </c>
      <c r="I55" s="42">
        <v>57560</v>
      </c>
      <c r="J55" s="18">
        <v>39530</v>
      </c>
      <c r="K55" s="19">
        <v>48970</v>
      </c>
      <c r="L55" s="19">
        <v>51220</v>
      </c>
      <c r="M55" s="20">
        <v>51520</v>
      </c>
      <c r="N55" s="20">
        <v>49560</v>
      </c>
      <c r="O55" s="20">
        <v>47060</v>
      </c>
      <c r="P55" s="20">
        <v>51885</v>
      </c>
      <c r="Q55" s="21" t="s">
        <v>28</v>
      </c>
    </row>
    <row r="56" spans="1:17" ht="25.5" outlineLevel="2">
      <c r="A56" s="11" t="s">
        <v>184</v>
      </c>
      <c r="B56" s="11" t="s">
        <v>154</v>
      </c>
      <c r="C56" s="11" t="s">
        <v>185</v>
      </c>
      <c r="D56" s="14" t="s">
        <v>182</v>
      </c>
      <c r="E56" s="14" t="s">
        <v>21</v>
      </c>
      <c r="F56" s="15" t="s">
        <v>186</v>
      </c>
      <c r="G56" s="41">
        <v>1062672.23</v>
      </c>
      <c r="H56" s="41">
        <v>1277987.96</v>
      </c>
      <c r="I56" s="42">
        <v>1200960</v>
      </c>
      <c r="J56" s="18">
        <v>1158183</v>
      </c>
      <c r="K56" s="19">
        <v>1013249.96</v>
      </c>
      <c r="L56" s="19">
        <v>883725.39</v>
      </c>
      <c r="M56" s="20">
        <v>1159946.66</v>
      </c>
      <c r="N56" s="20">
        <v>997678.53</v>
      </c>
      <c r="O56" s="20">
        <v>991684.73</v>
      </c>
      <c r="P56" s="20">
        <v>919468.34</v>
      </c>
      <c r="Q56" s="21" t="s">
        <v>187</v>
      </c>
    </row>
    <row r="57" spans="1:17" ht="12.75" outlineLevel="2">
      <c r="A57" s="11" t="s">
        <v>188</v>
      </c>
      <c r="B57" s="11" t="s">
        <v>154</v>
      </c>
      <c r="C57" s="23" t="s">
        <v>189</v>
      </c>
      <c r="D57" s="14" t="s">
        <v>165</v>
      </c>
      <c r="E57" s="14" t="s">
        <v>21</v>
      </c>
      <c r="F57" s="15">
        <v>10</v>
      </c>
      <c r="G57" s="16">
        <v>145993.53999999998</v>
      </c>
      <c r="H57" s="16">
        <v>14200</v>
      </c>
      <c r="I57" s="17">
        <v>19652</v>
      </c>
      <c r="J57" s="18">
        <v>12930</v>
      </c>
      <c r="K57" s="19">
        <v>14415</v>
      </c>
      <c r="L57" s="19">
        <v>14613</v>
      </c>
      <c r="M57" s="20">
        <v>15335</v>
      </c>
      <c r="N57" s="20">
        <v>14940</v>
      </c>
      <c r="O57" s="20">
        <v>14630</v>
      </c>
      <c r="P57" s="20">
        <v>14020</v>
      </c>
      <c r="Q57" s="21" t="s">
        <v>28</v>
      </c>
    </row>
    <row r="58" spans="1:17" ht="12.75" outlineLevel="2">
      <c r="A58" s="40" t="s">
        <v>190</v>
      </c>
      <c r="B58" s="11"/>
      <c r="C58" s="23" t="s">
        <v>191</v>
      </c>
      <c r="D58" s="14"/>
      <c r="E58" s="14"/>
      <c r="F58" s="15"/>
      <c r="G58" s="16">
        <v>10065.35</v>
      </c>
      <c r="H58" s="16">
        <v>9156</v>
      </c>
      <c r="I58" s="17">
        <v>0</v>
      </c>
      <c r="J58" s="18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21" t="s">
        <v>28</v>
      </c>
    </row>
    <row r="59" spans="1:17" s="10" customFormat="1" ht="12.75" outlineLevel="1">
      <c r="A59" s="25"/>
      <c r="B59" s="26" t="s">
        <v>192</v>
      </c>
      <c r="C59" s="25"/>
      <c r="D59" s="25"/>
      <c r="E59" s="25"/>
      <c r="F59" s="27"/>
      <c r="G59" s="28">
        <f>SUM(G46:G58)</f>
        <v>4639569.71</v>
      </c>
      <c r="H59" s="28">
        <f>SUM(H46:H58)</f>
        <v>4813835.050000001</v>
      </c>
      <c r="I59" s="29">
        <f>SUM(I46:I58)</f>
        <v>4844040</v>
      </c>
      <c r="J59" s="29">
        <f>SUM(J46:J57)</f>
        <v>4434992</v>
      </c>
      <c r="K59" s="30">
        <f aca="true" t="shared" si="7" ref="K59:P59">SUBTOTAL(9,K46:K57)</f>
        <v>3908768.28</v>
      </c>
      <c r="L59" s="30">
        <f t="shared" si="7"/>
        <v>3758482.4</v>
      </c>
      <c r="M59" s="31">
        <f t="shared" si="7"/>
        <v>3968016.59</v>
      </c>
      <c r="N59" s="31">
        <f t="shared" si="7"/>
        <v>3489233.7199999997</v>
      </c>
      <c r="O59" s="31">
        <f t="shared" si="7"/>
        <v>3250248.28</v>
      </c>
      <c r="P59" s="31">
        <f t="shared" si="7"/>
        <v>3195255.29</v>
      </c>
      <c r="Q59" s="32"/>
    </row>
    <row r="60" spans="1:17" ht="12.75" outlineLevel="2">
      <c r="A60" s="11" t="s">
        <v>193</v>
      </c>
      <c r="B60" s="11" t="s">
        <v>194</v>
      </c>
      <c r="C60" s="11" t="s">
        <v>195</v>
      </c>
      <c r="D60" s="14" t="s">
        <v>196</v>
      </c>
      <c r="E60" s="44" t="s">
        <v>197</v>
      </c>
      <c r="F60" s="45" t="s">
        <v>198</v>
      </c>
      <c r="G60" s="46">
        <v>343597.17</v>
      </c>
      <c r="H60" s="46">
        <v>356353.92000000004</v>
      </c>
      <c r="I60" s="47">
        <v>363664</v>
      </c>
      <c r="J60" s="47">
        <v>373626</v>
      </c>
      <c r="K60" s="19">
        <v>383242.85</v>
      </c>
      <c r="L60" s="19">
        <v>406207.61</v>
      </c>
      <c r="M60" s="20">
        <v>403054.41</v>
      </c>
      <c r="N60" s="20">
        <v>412092.89</v>
      </c>
      <c r="O60" s="20">
        <v>412454.09</v>
      </c>
      <c r="P60" s="20">
        <v>411466.2</v>
      </c>
      <c r="Q60" s="21" t="s">
        <v>28</v>
      </c>
    </row>
    <row r="61" spans="1:17" ht="12.75" outlineLevel="2">
      <c r="A61" s="11" t="s">
        <v>199</v>
      </c>
      <c r="B61" s="11" t="s">
        <v>194</v>
      </c>
      <c r="C61" s="11" t="s">
        <v>200</v>
      </c>
      <c r="D61" s="14" t="s">
        <v>201</v>
      </c>
      <c r="E61" s="44" t="s">
        <v>21</v>
      </c>
      <c r="F61" s="45" t="s">
        <v>202</v>
      </c>
      <c r="G61" s="46">
        <v>36768.91</v>
      </c>
      <c r="H61" s="46">
        <v>37482.67</v>
      </c>
      <c r="I61" s="47">
        <v>37959</v>
      </c>
      <c r="J61" s="47">
        <v>38349</v>
      </c>
      <c r="K61" s="19">
        <v>38895.83</v>
      </c>
      <c r="L61" s="19">
        <v>43569.94</v>
      </c>
      <c r="M61" s="20">
        <v>44704.87</v>
      </c>
      <c r="N61" s="20">
        <v>47561.55</v>
      </c>
      <c r="O61" s="20">
        <v>49509.31</v>
      </c>
      <c r="P61" s="20">
        <v>50065.82</v>
      </c>
      <c r="Q61" s="21" t="s">
        <v>28</v>
      </c>
    </row>
    <row r="62" spans="1:17" ht="25.5" outlineLevel="2">
      <c r="A62" s="11" t="s">
        <v>203</v>
      </c>
      <c r="B62" s="11" t="s">
        <v>194</v>
      </c>
      <c r="C62" s="23" t="s">
        <v>204</v>
      </c>
      <c r="D62" s="14" t="s">
        <v>205</v>
      </c>
      <c r="E62" s="14" t="s">
        <v>115</v>
      </c>
      <c r="F62" s="15" t="s">
        <v>206</v>
      </c>
      <c r="G62" s="42">
        <v>0</v>
      </c>
      <c r="H62" s="42">
        <v>0</v>
      </c>
      <c r="I62" s="42">
        <v>0</v>
      </c>
      <c r="J62" s="18">
        <v>0</v>
      </c>
      <c r="K62" s="19">
        <v>8250</v>
      </c>
      <c r="L62" s="19">
        <v>13000</v>
      </c>
      <c r="M62" s="20">
        <v>3750</v>
      </c>
      <c r="N62" s="20">
        <v>2750</v>
      </c>
      <c r="O62" s="20">
        <v>6000</v>
      </c>
      <c r="P62" s="20">
        <v>3000</v>
      </c>
      <c r="Q62" s="21" t="s">
        <v>28</v>
      </c>
    </row>
    <row r="63" spans="1:17" ht="38.25" outlineLevel="2">
      <c r="A63" s="11" t="s">
        <v>207</v>
      </c>
      <c r="B63" s="11" t="s">
        <v>194</v>
      </c>
      <c r="C63" s="12" t="s">
        <v>208</v>
      </c>
      <c r="D63" s="14" t="s">
        <v>209</v>
      </c>
      <c r="E63" s="14" t="s">
        <v>210</v>
      </c>
      <c r="F63" s="48" t="s">
        <v>211</v>
      </c>
      <c r="G63" s="41">
        <v>30486.03</v>
      </c>
      <c r="H63" s="41">
        <v>24226.38</v>
      </c>
      <c r="I63" s="42">
        <v>23336</v>
      </c>
      <c r="J63" s="18">
        <v>39233</v>
      </c>
      <c r="K63" s="19">
        <v>5345.25</v>
      </c>
      <c r="L63" s="19">
        <v>20209.75</v>
      </c>
      <c r="M63" s="20">
        <v>13380.5</v>
      </c>
      <c r="N63" s="20">
        <v>10655.37</v>
      </c>
      <c r="O63" s="20">
        <v>13289.2</v>
      </c>
      <c r="P63" s="20">
        <v>14202.5</v>
      </c>
      <c r="Q63" s="21" t="s">
        <v>23</v>
      </c>
    </row>
    <row r="64" spans="1:17" s="10" customFormat="1" ht="12.75" outlineLevel="1">
      <c r="A64" s="25"/>
      <c r="B64" s="26" t="s">
        <v>212</v>
      </c>
      <c r="C64" s="25"/>
      <c r="D64" s="25"/>
      <c r="E64" s="25"/>
      <c r="F64" s="27"/>
      <c r="G64" s="28">
        <f>SUM(G60:G63)</f>
        <v>410852.11</v>
      </c>
      <c r="H64" s="28">
        <f>SUM(H60:H63)</f>
        <v>418062.97000000003</v>
      </c>
      <c r="I64" s="29">
        <f>SUM(I60:I63)</f>
        <v>424959</v>
      </c>
      <c r="J64" s="29">
        <f>SUM(J60:J63)</f>
        <v>451208</v>
      </c>
      <c r="K64" s="30">
        <f aca="true" t="shared" si="8" ref="K64:P64">SUBTOTAL(9,K60:K63)</f>
        <v>435733.93</v>
      </c>
      <c r="L64" s="30">
        <f t="shared" si="8"/>
        <v>482987.3</v>
      </c>
      <c r="M64" s="31">
        <f t="shared" si="8"/>
        <v>464889.77999999997</v>
      </c>
      <c r="N64" s="31">
        <f t="shared" si="8"/>
        <v>473059.81</v>
      </c>
      <c r="O64" s="31">
        <f t="shared" si="8"/>
        <v>481252.60000000003</v>
      </c>
      <c r="P64" s="31">
        <f t="shared" si="8"/>
        <v>478734.52</v>
      </c>
      <c r="Q64" s="32"/>
    </row>
    <row r="65" spans="1:17" ht="12.75" outlineLevel="2">
      <c r="A65" s="11" t="s">
        <v>213</v>
      </c>
      <c r="B65" s="11" t="s">
        <v>214</v>
      </c>
      <c r="C65" s="12" t="s">
        <v>215</v>
      </c>
      <c r="D65" s="14" t="s">
        <v>216</v>
      </c>
      <c r="E65" s="14" t="s">
        <v>21</v>
      </c>
      <c r="F65" s="15">
        <v>30</v>
      </c>
      <c r="G65" s="16">
        <v>26410</v>
      </c>
      <c r="H65" s="16">
        <v>22590</v>
      </c>
      <c r="I65" s="17">
        <v>24040</v>
      </c>
      <c r="J65" s="18">
        <v>21315</v>
      </c>
      <c r="K65" s="19">
        <v>19620</v>
      </c>
      <c r="L65" s="19">
        <v>23910</v>
      </c>
      <c r="M65" s="20">
        <v>24990</v>
      </c>
      <c r="N65" s="20">
        <v>26760</v>
      </c>
      <c r="O65" s="20">
        <v>21570</v>
      </c>
      <c r="P65" s="20">
        <v>0</v>
      </c>
      <c r="Q65" s="21" t="s">
        <v>23</v>
      </c>
    </row>
    <row r="66" spans="1:17" ht="12.75" outlineLevel="2">
      <c r="A66" s="11" t="s">
        <v>217</v>
      </c>
      <c r="B66" s="11" t="s">
        <v>214</v>
      </c>
      <c r="C66" s="12" t="s">
        <v>218</v>
      </c>
      <c r="D66" s="14" t="s">
        <v>219</v>
      </c>
      <c r="E66" s="14" t="s">
        <v>21</v>
      </c>
      <c r="F66" s="15" t="s">
        <v>220</v>
      </c>
      <c r="G66" s="16">
        <v>20280</v>
      </c>
      <c r="H66" s="16">
        <v>21045</v>
      </c>
      <c r="I66" s="17">
        <v>21300</v>
      </c>
      <c r="J66" s="18">
        <v>22185</v>
      </c>
      <c r="K66" s="19">
        <v>24145</v>
      </c>
      <c r="L66" s="19">
        <v>27855</v>
      </c>
      <c r="M66" s="20">
        <v>29405</v>
      </c>
      <c r="N66" s="20">
        <v>31045</v>
      </c>
      <c r="O66" s="20">
        <v>28240</v>
      </c>
      <c r="P66" s="20">
        <v>0</v>
      </c>
      <c r="Q66" s="21" t="s">
        <v>23</v>
      </c>
    </row>
    <row r="67" spans="1:17" s="10" customFormat="1" ht="12.75" outlineLevel="1">
      <c r="A67" s="25"/>
      <c r="B67" s="26" t="s">
        <v>221</v>
      </c>
      <c r="C67" s="25"/>
      <c r="D67" s="25"/>
      <c r="E67" s="25"/>
      <c r="F67" s="27"/>
      <c r="G67" s="28">
        <f>SUM(G65:G66)</f>
        <v>46690</v>
      </c>
      <c r="H67" s="28">
        <f>SUM(H65:H66)</f>
        <v>43635</v>
      </c>
      <c r="I67" s="29">
        <f>SUM(I65:I66)</f>
        <v>45340</v>
      </c>
      <c r="J67" s="29">
        <f>SUM(J65:J66)</f>
        <v>43500</v>
      </c>
      <c r="K67" s="30">
        <f aca="true" t="shared" si="9" ref="K67:P67">SUBTOTAL(9,K65:K66)</f>
        <v>43765</v>
      </c>
      <c r="L67" s="30">
        <f t="shared" si="9"/>
        <v>51765</v>
      </c>
      <c r="M67" s="31">
        <f t="shared" si="9"/>
        <v>54395</v>
      </c>
      <c r="N67" s="31">
        <f t="shared" si="9"/>
        <v>57805</v>
      </c>
      <c r="O67" s="31">
        <f t="shared" si="9"/>
        <v>49810</v>
      </c>
      <c r="P67" s="31">
        <f t="shared" si="9"/>
        <v>0</v>
      </c>
      <c r="Q67" s="32"/>
    </row>
    <row r="68" spans="1:17" ht="12.75" outlineLevel="2">
      <c r="A68" s="40" t="s">
        <v>222</v>
      </c>
      <c r="B68" s="11" t="s">
        <v>223</v>
      </c>
      <c r="C68" s="11" t="s">
        <v>224</v>
      </c>
      <c r="D68" s="11"/>
      <c r="E68" s="11"/>
      <c r="F68" s="33"/>
      <c r="G68" s="34"/>
      <c r="H68" s="34">
        <v>0</v>
      </c>
      <c r="I68" s="35">
        <v>0</v>
      </c>
      <c r="J68" s="35">
        <v>0</v>
      </c>
      <c r="K68" s="19">
        <v>0</v>
      </c>
      <c r="L68" s="19">
        <v>0</v>
      </c>
      <c r="M68" s="20">
        <v>0</v>
      </c>
      <c r="N68" s="20">
        <v>0</v>
      </c>
      <c r="O68" s="20">
        <v>80</v>
      </c>
      <c r="P68" s="20">
        <v>6582.5</v>
      </c>
      <c r="Q68" s="21" t="s">
        <v>23</v>
      </c>
    </row>
    <row r="69" spans="1:17" s="10" customFormat="1" ht="12.75" outlineLevel="1">
      <c r="A69" s="25"/>
      <c r="B69" s="26" t="s">
        <v>225</v>
      </c>
      <c r="C69" s="25"/>
      <c r="D69" s="25"/>
      <c r="E69" s="25"/>
      <c r="F69" s="27"/>
      <c r="G69" s="28">
        <f>SUM(G68)</f>
        <v>0</v>
      </c>
      <c r="H69" s="28">
        <f>SUM(H68)</f>
        <v>0</v>
      </c>
      <c r="I69" s="29">
        <f>SUM(I68)</f>
        <v>0</v>
      </c>
      <c r="J69" s="29">
        <f>SUM(J68)</f>
        <v>0</v>
      </c>
      <c r="K69" s="30">
        <f aca="true" t="shared" si="10" ref="K69:P69">SUBTOTAL(9,K68:K68)</f>
        <v>0</v>
      </c>
      <c r="L69" s="30">
        <f t="shared" si="10"/>
        <v>0</v>
      </c>
      <c r="M69" s="31">
        <f t="shared" si="10"/>
        <v>0</v>
      </c>
      <c r="N69" s="31">
        <f t="shared" si="10"/>
        <v>0</v>
      </c>
      <c r="O69" s="31">
        <f t="shared" si="10"/>
        <v>80</v>
      </c>
      <c r="P69" s="31">
        <f t="shared" si="10"/>
        <v>6582.5</v>
      </c>
      <c r="Q69" s="32"/>
    </row>
    <row r="70" spans="1:17" ht="12.75" outlineLevel="2">
      <c r="A70" s="11" t="s">
        <v>226</v>
      </c>
      <c r="B70" s="11" t="s">
        <v>227</v>
      </c>
      <c r="C70" s="23" t="s">
        <v>228</v>
      </c>
      <c r="D70" s="14" t="s">
        <v>229</v>
      </c>
      <c r="E70" s="14" t="s">
        <v>21</v>
      </c>
      <c r="F70" s="15" t="s">
        <v>230</v>
      </c>
      <c r="G70" s="16">
        <v>13450</v>
      </c>
      <c r="H70" s="16">
        <v>13450</v>
      </c>
      <c r="I70" s="17">
        <v>11825</v>
      </c>
      <c r="J70" s="18">
        <v>14375</v>
      </c>
      <c r="K70" s="19">
        <v>13725</v>
      </c>
      <c r="L70" s="19">
        <v>14200</v>
      </c>
      <c r="M70" s="20">
        <v>14450</v>
      </c>
      <c r="N70" s="20">
        <v>14880</v>
      </c>
      <c r="O70" s="20">
        <v>14400</v>
      </c>
      <c r="P70" s="20">
        <v>17050</v>
      </c>
      <c r="Q70" s="21" t="s">
        <v>28</v>
      </c>
    </row>
    <row r="71" spans="1:17" ht="12.75" outlineLevel="2">
      <c r="A71" s="11" t="s">
        <v>231</v>
      </c>
      <c r="B71" s="11" t="s">
        <v>227</v>
      </c>
      <c r="C71" s="12" t="s">
        <v>232</v>
      </c>
      <c r="D71" s="14" t="s">
        <v>233</v>
      </c>
      <c r="E71" s="14" t="s">
        <v>115</v>
      </c>
      <c r="F71" s="15" t="s">
        <v>234</v>
      </c>
      <c r="G71" s="16">
        <v>760</v>
      </c>
      <c r="H71" s="16">
        <v>1025</v>
      </c>
      <c r="I71" s="17">
        <v>1600</v>
      </c>
      <c r="J71" s="18">
        <v>1675</v>
      </c>
      <c r="K71" s="19">
        <v>2000</v>
      </c>
      <c r="L71" s="19">
        <v>2275</v>
      </c>
      <c r="M71" s="20">
        <v>2050</v>
      </c>
      <c r="N71" s="20">
        <v>2825</v>
      </c>
      <c r="O71" s="20">
        <v>2675</v>
      </c>
      <c r="P71" s="20">
        <v>2275</v>
      </c>
      <c r="Q71" s="21" t="s">
        <v>23</v>
      </c>
    </row>
    <row r="72" spans="1:17" s="10" customFormat="1" ht="12.75" outlineLevel="1">
      <c r="A72" s="25"/>
      <c r="B72" s="26" t="s">
        <v>235</v>
      </c>
      <c r="C72" s="25"/>
      <c r="D72" s="25"/>
      <c r="E72" s="25"/>
      <c r="F72" s="27"/>
      <c r="G72" s="28">
        <f>SUM(G70:G71)</f>
        <v>14210</v>
      </c>
      <c r="H72" s="28">
        <f>SUM(H70:H71)</f>
        <v>14475</v>
      </c>
      <c r="I72" s="29">
        <f>SUM(I70:I71)</f>
        <v>13425</v>
      </c>
      <c r="J72" s="29">
        <f>SUM(J70:J71)</f>
        <v>16050</v>
      </c>
      <c r="K72" s="30">
        <f aca="true" t="shared" si="11" ref="K72:P72">SUBTOTAL(9,K70:K71)</f>
        <v>15725</v>
      </c>
      <c r="L72" s="30">
        <f t="shared" si="11"/>
        <v>16475</v>
      </c>
      <c r="M72" s="31">
        <f t="shared" si="11"/>
        <v>16500</v>
      </c>
      <c r="N72" s="31">
        <f t="shared" si="11"/>
        <v>17705</v>
      </c>
      <c r="O72" s="31">
        <f t="shared" si="11"/>
        <v>17075</v>
      </c>
      <c r="P72" s="31">
        <f t="shared" si="11"/>
        <v>19325</v>
      </c>
      <c r="Q72" s="32"/>
    </row>
    <row r="73" spans="1:17" ht="25.5" outlineLevel="2">
      <c r="A73" s="11" t="s">
        <v>236</v>
      </c>
      <c r="B73" s="11" t="s">
        <v>237</v>
      </c>
      <c r="C73" s="12" t="s">
        <v>238</v>
      </c>
      <c r="D73" s="14" t="s">
        <v>239</v>
      </c>
      <c r="E73" s="14" t="s">
        <v>21</v>
      </c>
      <c r="F73" s="15" t="s">
        <v>240</v>
      </c>
      <c r="G73" s="16">
        <v>1920</v>
      </c>
      <c r="H73" s="16">
        <v>2040</v>
      </c>
      <c r="I73" s="17">
        <v>1960</v>
      </c>
      <c r="J73" s="18">
        <v>1950</v>
      </c>
      <c r="K73" s="19">
        <v>1960</v>
      </c>
      <c r="L73" s="19">
        <v>2230</v>
      </c>
      <c r="M73" s="20">
        <v>16570</v>
      </c>
      <c r="N73" s="20">
        <v>675</v>
      </c>
      <c r="O73" s="20">
        <v>17750</v>
      </c>
      <c r="P73" s="20">
        <v>15</v>
      </c>
      <c r="Q73" s="21" t="s">
        <v>28</v>
      </c>
    </row>
    <row r="74" spans="1:17" ht="25.5" outlineLevel="2">
      <c r="A74" s="11" t="s">
        <v>241</v>
      </c>
      <c r="B74" s="11" t="s">
        <v>237</v>
      </c>
      <c r="C74" s="12" t="s">
        <v>242</v>
      </c>
      <c r="D74" s="14" t="s">
        <v>243</v>
      </c>
      <c r="E74" s="14" t="s">
        <v>21</v>
      </c>
      <c r="F74" s="15" t="s">
        <v>244</v>
      </c>
      <c r="G74" s="41">
        <v>35485</v>
      </c>
      <c r="H74" s="41">
        <v>37600</v>
      </c>
      <c r="I74" s="42">
        <v>37135</v>
      </c>
      <c r="J74" s="18">
        <v>37040</v>
      </c>
      <c r="K74" s="19">
        <v>36090</v>
      </c>
      <c r="L74" s="19">
        <v>39615</v>
      </c>
      <c r="M74" s="20">
        <v>40210</v>
      </c>
      <c r="N74" s="20">
        <v>0</v>
      </c>
      <c r="O74" s="20">
        <v>4160</v>
      </c>
      <c r="P74" s="20">
        <v>0</v>
      </c>
      <c r="Q74" s="21" t="s">
        <v>28</v>
      </c>
    </row>
    <row r="75" spans="1:17" s="10" customFormat="1" ht="12.75" outlineLevel="1">
      <c r="A75" s="25"/>
      <c r="B75" s="26" t="s">
        <v>245</v>
      </c>
      <c r="C75" s="25"/>
      <c r="D75" s="25"/>
      <c r="E75" s="25"/>
      <c r="F75" s="27"/>
      <c r="G75" s="28">
        <f>SUM(G73:G74)</f>
        <v>37405</v>
      </c>
      <c r="H75" s="28">
        <f>SUM(H73:H74)</f>
        <v>39640</v>
      </c>
      <c r="I75" s="29">
        <f>SUM(I73:I74)</f>
        <v>39095</v>
      </c>
      <c r="J75" s="29">
        <f>SUM(J73:J74)</f>
        <v>38990</v>
      </c>
      <c r="K75" s="30">
        <f aca="true" t="shared" si="12" ref="K75:P75">SUBTOTAL(9,K73:K74)</f>
        <v>38050</v>
      </c>
      <c r="L75" s="30">
        <f t="shared" si="12"/>
        <v>41845</v>
      </c>
      <c r="M75" s="31">
        <f t="shared" si="12"/>
        <v>56780</v>
      </c>
      <c r="N75" s="31">
        <f t="shared" si="12"/>
        <v>675</v>
      </c>
      <c r="O75" s="31">
        <f t="shared" si="12"/>
        <v>21910</v>
      </c>
      <c r="P75" s="31">
        <f t="shared" si="12"/>
        <v>15</v>
      </c>
      <c r="Q75" s="32"/>
    </row>
    <row r="76" spans="1:17" ht="25.5" outlineLevel="2">
      <c r="A76" s="11" t="s">
        <v>246</v>
      </c>
      <c r="B76" s="11" t="s">
        <v>247</v>
      </c>
      <c r="C76" s="23" t="s">
        <v>248</v>
      </c>
      <c r="D76" s="14" t="s">
        <v>249</v>
      </c>
      <c r="E76" s="14" t="s">
        <v>250</v>
      </c>
      <c r="F76" s="15" t="s">
        <v>251</v>
      </c>
      <c r="G76" s="16">
        <v>407610</v>
      </c>
      <c r="H76" s="16">
        <v>425855</v>
      </c>
      <c r="I76" s="17">
        <v>364180</v>
      </c>
      <c r="J76" s="18">
        <v>333095</v>
      </c>
      <c r="K76" s="19">
        <v>312955</v>
      </c>
      <c r="L76" s="19">
        <v>331810</v>
      </c>
      <c r="M76" s="20">
        <v>297751.25</v>
      </c>
      <c r="N76" s="20">
        <v>266505</v>
      </c>
      <c r="O76" s="20">
        <v>302443.75</v>
      </c>
      <c r="P76" s="20">
        <v>270118</v>
      </c>
      <c r="Q76" s="21" t="s">
        <v>28</v>
      </c>
    </row>
    <row r="77" spans="1:17" ht="12.75" outlineLevel="2">
      <c r="A77" s="11" t="s">
        <v>252</v>
      </c>
      <c r="B77" s="11" t="s">
        <v>247</v>
      </c>
      <c r="C77" s="23" t="s">
        <v>253</v>
      </c>
      <c r="D77" s="14" t="s">
        <v>254</v>
      </c>
      <c r="E77" s="14" t="s">
        <v>21</v>
      </c>
      <c r="F77" s="15">
        <v>25</v>
      </c>
      <c r="G77" s="16">
        <v>96672.76</v>
      </c>
      <c r="H77" s="16">
        <v>93517.75</v>
      </c>
      <c r="I77" s="17">
        <v>91480</v>
      </c>
      <c r="J77" s="18">
        <v>88198</v>
      </c>
      <c r="K77" s="19">
        <v>84712</v>
      </c>
      <c r="L77" s="19">
        <v>77263.51</v>
      </c>
      <c r="M77" s="20">
        <v>78976.25</v>
      </c>
      <c r="N77" s="20">
        <v>69587.75</v>
      </c>
      <c r="O77" s="20">
        <v>73892.3</v>
      </c>
      <c r="P77" s="20">
        <v>68111.65</v>
      </c>
      <c r="Q77" s="21" t="s">
        <v>28</v>
      </c>
    </row>
    <row r="78" spans="1:17" ht="25.5" outlineLevel="2">
      <c r="A78" s="11" t="s">
        <v>255</v>
      </c>
      <c r="B78" s="11" t="s">
        <v>247</v>
      </c>
      <c r="C78" s="23" t="s">
        <v>256</v>
      </c>
      <c r="D78" s="14" t="s">
        <v>257</v>
      </c>
      <c r="E78" s="14" t="s">
        <v>21</v>
      </c>
      <c r="F78" s="48" t="s">
        <v>258</v>
      </c>
      <c r="G78" s="49">
        <v>3840545.0500000003</v>
      </c>
      <c r="H78" s="49">
        <v>3766940.439999999</v>
      </c>
      <c r="I78" s="50">
        <v>3667599</v>
      </c>
      <c r="J78" s="51">
        <v>3578181</v>
      </c>
      <c r="K78" s="19">
        <v>3707257.03</v>
      </c>
      <c r="L78" s="19">
        <v>3274671.63</v>
      </c>
      <c r="M78" s="20">
        <v>3417846.03</v>
      </c>
      <c r="N78" s="20">
        <v>3345970.51</v>
      </c>
      <c r="O78" s="20">
        <v>3152113</v>
      </c>
      <c r="P78" s="20">
        <v>3068167.84</v>
      </c>
      <c r="Q78" s="21" t="s">
        <v>28</v>
      </c>
    </row>
    <row r="79" spans="1:17" ht="12.75" outlineLevel="2">
      <c r="A79" s="11" t="s">
        <v>259</v>
      </c>
      <c r="B79" s="11" t="s">
        <v>247</v>
      </c>
      <c r="C79" s="23" t="s">
        <v>260</v>
      </c>
      <c r="D79" s="14" t="s">
        <v>249</v>
      </c>
      <c r="E79" s="14" t="s">
        <v>261</v>
      </c>
      <c r="F79" s="15">
        <v>15</v>
      </c>
      <c r="G79" s="16">
        <v>90854.75</v>
      </c>
      <c r="H79" s="16">
        <v>89625</v>
      </c>
      <c r="I79" s="17">
        <v>104680</v>
      </c>
      <c r="J79" s="18">
        <v>134230</v>
      </c>
      <c r="K79" s="19">
        <v>93420</v>
      </c>
      <c r="L79" s="19">
        <v>107905</v>
      </c>
      <c r="M79" s="20">
        <v>145881</v>
      </c>
      <c r="N79" s="20">
        <v>100325</v>
      </c>
      <c r="O79" s="20">
        <v>115019</v>
      </c>
      <c r="P79" s="20">
        <v>161055</v>
      </c>
      <c r="Q79" s="21" t="s">
        <v>28</v>
      </c>
    </row>
    <row r="80" spans="1:17" ht="12.75" outlineLevel="2">
      <c r="A80" s="11" t="s">
        <v>262</v>
      </c>
      <c r="B80" s="11" t="s">
        <v>247</v>
      </c>
      <c r="C80" s="23" t="s">
        <v>263</v>
      </c>
      <c r="D80" s="14" t="s">
        <v>264</v>
      </c>
      <c r="E80" s="14" t="s">
        <v>21</v>
      </c>
      <c r="F80" s="15">
        <v>25</v>
      </c>
      <c r="G80" s="16">
        <v>866892.13</v>
      </c>
      <c r="H80" s="16">
        <v>864711.5000000001</v>
      </c>
      <c r="I80" s="17">
        <v>681677</v>
      </c>
      <c r="J80" s="18">
        <v>695646</v>
      </c>
      <c r="K80" s="19">
        <v>774400.6</v>
      </c>
      <c r="L80" s="19">
        <v>607446.76</v>
      </c>
      <c r="M80" s="20">
        <v>550173.98</v>
      </c>
      <c r="N80" s="20">
        <v>581662.94</v>
      </c>
      <c r="O80" s="20">
        <v>584373.01</v>
      </c>
      <c r="P80" s="20">
        <v>563440.46</v>
      </c>
      <c r="Q80" s="21" t="s">
        <v>28</v>
      </c>
    </row>
    <row r="81" spans="1:17" ht="12.75" outlineLevel="2">
      <c r="A81" s="11" t="s">
        <v>265</v>
      </c>
      <c r="B81" s="11" t="s">
        <v>247</v>
      </c>
      <c r="C81" s="11" t="s">
        <v>266</v>
      </c>
      <c r="D81" s="11" t="s">
        <v>267</v>
      </c>
      <c r="E81" s="11"/>
      <c r="F81" s="33"/>
      <c r="G81" s="17">
        <v>0</v>
      </c>
      <c r="H81" s="34">
        <v>22140</v>
      </c>
      <c r="I81" s="35">
        <v>11970</v>
      </c>
      <c r="J81" s="35">
        <v>6430</v>
      </c>
      <c r="K81" s="19">
        <v>11680</v>
      </c>
      <c r="L81" s="19">
        <v>6430</v>
      </c>
      <c r="M81" s="20">
        <v>20450</v>
      </c>
      <c r="N81" s="20">
        <v>3790</v>
      </c>
      <c r="O81" s="20">
        <v>8920</v>
      </c>
      <c r="P81" s="20">
        <v>570</v>
      </c>
      <c r="Q81" s="21" t="s">
        <v>28</v>
      </c>
    </row>
    <row r="82" spans="1:17" s="10" customFormat="1" ht="12.75" outlineLevel="1">
      <c r="A82" s="25"/>
      <c r="B82" s="26" t="s">
        <v>268</v>
      </c>
      <c r="C82" s="25"/>
      <c r="D82" s="25"/>
      <c r="E82" s="25"/>
      <c r="F82" s="27"/>
      <c r="G82" s="28">
        <f>SUM(G76:G81)</f>
        <v>5302574.69</v>
      </c>
      <c r="H82" s="28">
        <f>SUM(H76:H81)</f>
        <v>5262789.6899999995</v>
      </c>
      <c r="I82" s="29">
        <f>SUM(I76:I81)</f>
        <v>4921586</v>
      </c>
      <c r="J82" s="29">
        <f>SUM(J76:J81)</f>
        <v>4835780</v>
      </c>
      <c r="K82" s="30">
        <f aca="true" t="shared" si="13" ref="K82:P82">SUBTOTAL(9,K76:K81)</f>
        <v>4984424.629999999</v>
      </c>
      <c r="L82" s="30">
        <f t="shared" si="13"/>
        <v>4405526.899999999</v>
      </c>
      <c r="M82" s="30">
        <f t="shared" si="13"/>
        <v>4511078.51</v>
      </c>
      <c r="N82" s="30">
        <f t="shared" si="13"/>
        <v>4367841.199999999</v>
      </c>
      <c r="O82" s="30">
        <f t="shared" si="13"/>
        <v>4236761.06</v>
      </c>
      <c r="P82" s="30">
        <f t="shared" si="13"/>
        <v>4131462.9499999997</v>
      </c>
      <c r="Q82" s="32"/>
    </row>
    <row r="83" spans="1:17" ht="25.5" outlineLevel="2">
      <c r="A83" s="11" t="s">
        <v>269</v>
      </c>
      <c r="B83" s="11" t="s">
        <v>270</v>
      </c>
      <c r="C83" s="36" t="s">
        <v>271</v>
      </c>
      <c r="D83" s="14" t="s">
        <v>272</v>
      </c>
      <c r="E83" s="14" t="s">
        <v>273</v>
      </c>
      <c r="F83" s="15" t="s">
        <v>274</v>
      </c>
      <c r="G83" s="17">
        <v>0</v>
      </c>
      <c r="H83" s="17">
        <v>0</v>
      </c>
      <c r="I83" s="17">
        <v>0</v>
      </c>
      <c r="J83" s="18">
        <v>0</v>
      </c>
      <c r="K83" s="19">
        <v>85.5</v>
      </c>
      <c r="L83" s="19">
        <v>166.5</v>
      </c>
      <c r="M83" s="20">
        <v>0</v>
      </c>
      <c r="N83" s="20">
        <v>712</v>
      </c>
      <c r="O83" s="20">
        <v>126</v>
      </c>
      <c r="P83" s="20">
        <v>0</v>
      </c>
      <c r="Q83" s="21" t="s">
        <v>28</v>
      </c>
    </row>
    <row r="84" spans="1:17" ht="12.75" outlineLevel="2">
      <c r="A84" s="11" t="s">
        <v>275</v>
      </c>
      <c r="B84" s="11" t="s">
        <v>270</v>
      </c>
      <c r="C84" s="23" t="s">
        <v>276</v>
      </c>
      <c r="D84" s="14" t="s">
        <v>277</v>
      </c>
      <c r="E84" s="14" t="s">
        <v>21</v>
      </c>
      <c r="F84" s="15" t="s">
        <v>278</v>
      </c>
      <c r="G84" s="16">
        <v>441035.4</v>
      </c>
      <c r="H84" s="16">
        <v>425213.2</v>
      </c>
      <c r="I84" s="17">
        <v>415772</v>
      </c>
      <c r="J84" s="18">
        <v>417369</v>
      </c>
      <c r="K84" s="19">
        <v>389748.6</v>
      </c>
      <c r="L84" s="19">
        <v>405071.55</v>
      </c>
      <c r="M84" s="20">
        <v>399055.5</v>
      </c>
      <c r="N84" s="20">
        <v>396028.53</v>
      </c>
      <c r="O84" s="20">
        <v>393613.19</v>
      </c>
      <c r="P84" s="20">
        <v>382779</v>
      </c>
      <c r="Q84" s="21" t="s">
        <v>28</v>
      </c>
    </row>
    <row r="85" spans="1:17" ht="12.75" outlineLevel="2">
      <c r="A85" s="11" t="s">
        <v>279</v>
      </c>
      <c r="B85" s="11" t="s">
        <v>270</v>
      </c>
      <c r="C85" s="23" t="s">
        <v>280</v>
      </c>
      <c r="D85" s="14" t="s">
        <v>281</v>
      </c>
      <c r="E85" s="14" t="s">
        <v>21</v>
      </c>
      <c r="F85" s="15" t="s">
        <v>282</v>
      </c>
      <c r="G85" s="16">
        <v>248615.68</v>
      </c>
      <c r="H85" s="16">
        <v>188587.5</v>
      </c>
      <c r="I85" s="17">
        <v>274371</v>
      </c>
      <c r="J85" s="18">
        <v>193668</v>
      </c>
      <c r="K85" s="19">
        <v>240291.3</v>
      </c>
      <c r="L85" s="19">
        <v>218928.5</v>
      </c>
      <c r="M85" s="20">
        <v>227157.5</v>
      </c>
      <c r="N85" s="20">
        <v>237678.5</v>
      </c>
      <c r="O85" s="20">
        <v>208465.2</v>
      </c>
      <c r="P85" s="20">
        <v>216972.5</v>
      </c>
      <c r="Q85" s="21" t="s">
        <v>28</v>
      </c>
    </row>
    <row r="86" spans="1:17" ht="38.25" outlineLevel="2">
      <c r="A86" s="11" t="s">
        <v>283</v>
      </c>
      <c r="B86" s="11" t="s">
        <v>270</v>
      </c>
      <c r="C86" s="23" t="s">
        <v>284</v>
      </c>
      <c r="D86" s="14" t="s">
        <v>277</v>
      </c>
      <c r="E86" s="14" t="s">
        <v>21</v>
      </c>
      <c r="F86" s="15" t="s">
        <v>285</v>
      </c>
      <c r="G86" s="16">
        <v>0</v>
      </c>
      <c r="H86" s="16">
        <v>0</v>
      </c>
      <c r="I86" s="17">
        <v>0</v>
      </c>
      <c r="J86" s="18">
        <v>0</v>
      </c>
      <c r="K86" s="19">
        <v>0</v>
      </c>
      <c r="L86" s="19">
        <v>2766.15</v>
      </c>
      <c r="M86" s="20">
        <v>6289.15</v>
      </c>
      <c r="N86" s="20">
        <v>3467.66</v>
      </c>
      <c r="O86" s="20">
        <v>2301.5</v>
      </c>
      <c r="P86" s="20">
        <v>0</v>
      </c>
      <c r="Q86" s="21" t="s">
        <v>28</v>
      </c>
    </row>
    <row r="87" spans="1:17" ht="12.75" outlineLevel="2">
      <c r="A87" s="11" t="s">
        <v>286</v>
      </c>
      <c r="B87" s="11" t="s">
        <v>270</v>
      </c>
      <c r="C87" s="23" t="s">
        <v>287</v>
      </c>
      <c r="D87" s="14" t="s">
        <v>281</v>
      </c>
      <c r="E87" s="14" t="s">
        <v>21</v>
      </c>
      <c r="F87" s="15" t="s">
        <v>288</v>
      </c>
      <c r="G87" s="16">
        <v>0</v>
      </c>
      <c r="H87" s="16">
        <v>0</v>
      </c>
      <c r="I87" s="17">
        <v>168</v>
      </c>
      <c r="J87" s="18">
        <v>168</v>
      </c>
      <c r="K87" s="19">
        <v>186</v>
      </c>
      <c r="L87" s="19">
        <v>1923</v>
      </c>
      <c r="M87" s="20">
        <v>1092</v>
      </c>
      <c r="N87" s="20">
        <v>481.5</v>
      </c>
      <c r="O87" s="20">
        <v>1617</v>
      </c>
      <c r="P87" s="20">
        <v>543</v>
      </c>
      <c r="Q87" s="21" t="s">
        <v>28</v>
      </c>
    </row>
    <row r="88" spans="1:17" ht="12.75" outlineLevel="2">
      <c r="A88" s="11" t="s">
        <v>289</v>
      </c>
      <c r="B88" s="11" t="s">
        <v>270</v>
      </c>
      <c r="C88" s="23" t="s">
        <v>290</v>
      </c>
      <c r="D88" s="14" t="s">
        <v>291</v>
      </c>
      <c r="E88" s="14" t="s">
        <v>21</v>
      </c>
      <c r="F88" s="15">
        <v>20</v>
      </c>
      <c r="G88" s="16">
        <v>6855</v>
      </c>
      <c r="H88" s="16">
        <v>6630</v>
      </c>
      <c r="I88" s="17">
        <v>6205</v>
      </c>
      <c r="J88" s="18">
        <v>6220</v>
      </c>
      <c r="K88" s="19">
        <v>5595</v>
      </c>
      <c r="L88" s="19">
        <v>5690</v>
      </c>
      <c r="M88" s="20">
        <v>5525</v>
      </c>
      <c r="N88" s="20">
        <v>5925</v>
      </c>
      <c r="O88" s="20">
        <v>5990</v>
      </c>
      <c r="P88" s="20">
        <v>5830</v>
      </c>
      <c r="Q88" s="21" t="s">
        <v>28</v>
      </c>
    </row>
    <row r="89" spans="1:17" ht="12.75" outlineLevel="2">
      <c r="A89" s="11" t="s">
        <v>292</v>
      </c>
      <c r="B89" s="11" t="s">
        <v>270</v>
      </c>
      <c r="C89" s="12" t="s">
        <v>293</v>
      </c>
      <c r="D89" s="14" t="s">
        <v>294</v>
      </c>
      <c r="E89" s="14" t="s">
        <v>21</v>
      </c>
      <c r="F89" s="15">
        <v>24</v>
      </c>
      <c r="G89" s="16">
        <v>33501</v>
      </c>
      <c r="H89" s="16">
        <v>31259</v>
      </c>
      <c r="I89" s="17">
        <v>26928</v>
      </c>
      <c r="J89" s="18">
        <v>27504</v>
      </c>
      <c r="K89" s="19">
        <v>38691</v>
      </c>
      <c r="L89" s="19">
        <v>29328</v>
      </c>
      <c r="M89" s="20">
        <v>30002</v>
      </c>
      <c r="N89" s="20">
        <v>29616</v>
      </c>
      <c r="O89" s="20">
        <v>29911.5</v>
      </c>
      <c r="P89" s="20">
        <v>29514.5</v>
      </c>
      <c r="Q89" s="21" t="s">
        <v>23</v>
      </c>
    </row>
    <row r="90" spans="1:17" s="10" customFormat="1" ht="25.5" outlineLevel="1">
      <c r="A90" s="25"/>
      <c r="B90" s="26" t="s">
        <v>295</v>
      </c>
      <c r="C90" s="25"/>
      <c r="D90" s="25"/>
      <c r="E90" s="25"/>
      <c r="F90" s="27"/>
      <c r="G90" s="28">
        <f>SUM(G83:G89)</f>
        <v>730007.0800000001</v>
      </c>
      <c r="H90" s="28">
        <f>SUM(H83:H89)</f>
        <v>651689.7</v>
      </c>
      <c r="I90" s="29">
        <f>SUM(I83:I89)</f>
        <v>723444</v>
      </c>
      <c r="J90" s="29">
        <f>SUM(J83:J89)</f>
        <v>644929</v>
      </c>
      <c r="K90" s="30">
        <f aca="true" t="shared" si="14" ref="K90:P90">SUBTOTAL(9,K83:K89)</f>
        <v>674597.3999999999</v>
      </c>
      <c r="L90" s="30">
        <f t="shared" si="14"/>
        <v>663873.7000000001</v>
      </c>
      <c r="M90" s="31">
        <f t="shared" si="14"/>
        <v>669121.15</v>
      </c>
      <c r="N90" s="31">
        <f t="shared" si="14"/>
        <v>673909.1900000001</v>
      </c>
      <c r="O90" s="31">
        <f t="shared" si="14"/>
        <v>642024.39</v>
      </c>
      <c r="P90" s="31">
        <f t="shared" si="14"/>
        <v>635639</v>
      </c>
      <c r="Q90" s="32"/>
    </row>
    <row r="91" spans="1:17" ht="12.75">
      <c r="A91" s="25"/>
      <c r="B91" s="26" t="s">
        <v>296</v>
      </c>
      <c r="C91" s="25"/>
      <c r="D91" s="25"/>
      <c r="E91" s="25"/>
      <c r="F91" s="27"/>
      <c r="G91" s="28">
        <f>G7+G9+G11+G31+G33+G40+G45+G59+G64+G67+G69+G72+G75+G82+G90</f>
        <v>13789303.430000002</v>
      </c>
      <c r="H91" s="28">
        <f>H7+H9+H11+H31+H33+H40+H45+H59+H64+H67+H69+H72+H75+H82+H90</f>
        <v>13857469.79</v>
      </c>
      <c r="I91" s="29">
        <f>I7+I9+I11+I31+I33+I40+I45+I59+I64+I67+I69+I72+I75+I82+I90</f>
        <v>13531433</v>
      </c>
      <c r="J91" s="29">
        <f>J90+J82+J75+J72+J69+J67+J64+J59+J45+J40+J33+J31+J11+J9+J7</f>
        <v>13025425</v>
      </c>
      <c r="K91" s="30">
        <f aca="true" t="shared" si="15" ref="K91:P91">SUBTOTAL(9,K2:K89)</f>
        <v>12512233.93</v>
      </c>
      <c r="L91" s="30">
        <f t="shared" si="15"/>
        <v>11596992.75</v>
      </c>
      <c r="M91" s="31">
        <f t="shared" si="15"/>
        <v>11870534.160000002</v>
      </c>
      <c r="N91" s="31">
        <f t="shared" si="15"/>
        <v>11111092.27</v>
      </c>
      <c r="O91" s="31">
        <f t="shared" si="15"/>
        <v>10615424.479999997</v>
      </c>
      <c r="P91" s="31">
        <f t="shared" si="15"/>
        <v>10037036.150000002</v>
      </c>
      <c r="Q91" s="32"/>
    </row>
    <row r="92" ht="12" customHeight="1"/>
    <row r="93" spans="1:17" s="10" customFormat="1" ht="12.75" outlineLevel="1">
      <c r="A93" s="25"/>
      <c r="B93" s="26" t="s">
        <v>247</v>
      </c>
      <c r="C93" s="25" t="s">
        <v>297</v>
      </c>
      <c r="D93" s="25"/>
      <c r="E93" s="25"/>
      <c r="F93" s="27"/>
      <c r="G93" s="29">
        <v>-4015835</v>
      </c>
      <c r="H93" s="29">
        <v>-3975765.7899999996</v>
      </c>
      <c r="I93" s="29">
        <v>-3538497.64</v>
      </c>
      <c r="J93" s="29">
        <v>-3346628.55</v>
      </c>
      <c r="K93" s="29">
        <v>-3724416.31</v>
      </c>
      <c r="L93" s="29">
        <v>-3184233.31</v>
      </c>
      <c r="M93" s="29">
        <v>-3911402.95</v>
      </c>
      <c r="N93" s="29">
        <v>-2623639.3</v>
      </c>
      <c r="O93" s="29">
        <v>-3165244.87</v>
      </c>
      <c r="P93" s="29">
        <v>-3162323.16</v>
      </c>
      <c r="Q93" s="32" t="s">
        <v>187</v>
      </c>
    </row>
    <row r="95" spans="1:17" ht="12.75">
      <c r="A95" s="22" t="s">
        <v>298</v>
      </c>
      <c r="G95" s="56"/>
      <c r="H95" s="56"/>
      <c r="I95" s="55"/>
      <c r="K95" s="57"/>
      <c r="L95" s="58" t="s">
        <v>299</v>
      </c>
      <c r="M95" s="58"/>
      <c r="N95" s="58"/>
      <c r="O95" s="58"/>
      <c r="P95" s="58"/>
      <c r="Q95" s="59"/>
    </row>
    <row r="96" spans="7:17" ht="12.75">
      <c r="G96" s="60" t="s">
        <v>6</v>
      </c>
      <c r="H96" s="60" t="s">
        <v>7</v>
      </c>
      <c r="I96" s="61" t="s">
        <v>8</v>
      </c>
      <c r="J96" s="61" t="s">
        <v>9</v>
      </c>
      <c r="K96" s="61" t="s">
        <v>10</v>
      </c>
      <c r="L96" s="61" t="s">
        <v>11</v>
      </c>
      <c r="M96" s="61" t="s">
        <v>12</v>
      </c>
      <c r="N96" s="61" t="s">
        <v>13</v>
      </c>
      <c r="O96" s="61" t="s">
        <v>14</v>
      </c>
      <c r="P96" s="61" t="s">
        <v>300</v>
      </c>
      <c r="Q96" s="59"/>
    </row>
    <row r="97" spans="3:16" ht="12.75">
      <c r="C97" s="10"/>
      <c r="D97" s="62"/>
      <c r="E97" s="62"/>
      <c r="F97" s="63" t="s">
        <v>28</v>
      </c>
      <c r="G97" s="64">
        <f aca="true" t="shared" si="16" ref="G97:P97">G91-G98-G99</f>
        <v>7282122.780000001</v>
      </c>
      <c r="H97" s="64">
        <f t="shared" si="16"/>
        <v>7196517.639999999</v>
      </c>
      <c r="I97" s="64">
        <f t="shared" si="16"/>
        <v>7440087.359999999</v>
      </c>
      <c r="J97" s="64">
        <f t="shared" si="16"/>
        <v>7139971.45</v>
      </c>
      <c r="K97" s="64">
        <f t="shared" si="16"/>
        <v>6513595.08</v>
      </c>
      <c r="L97" s="64">
        <f t="shared" si="16"/>
        <v>6479226.7299999995</v>
      </c>
      <c r="M97" s="64">
        <f t="shared" si="16"/>
        <v>5788739.450000002</v>
      </c>
      <c r="N97" s="64">
        <f t="shared" si="16"/>
        <v>6509952.709999999</v>
      </c>
      <c r="O97" s="64">
        <f t="shared" si="16"/>
        <v>5610932.579999996</v>
      </c>
      <c r="P97" s="64">
        <f t="shared" si="16"/>
        <v>5404647.840000002</v>
      </c>
    </row>
    <row r="98" spans="3:16" ht="12.75">
      <c r="C98" s="10"/>
      <c r="D98" s="62"/>
      <c r="E98" s="62"/>
      <c r="F98" s="63" t="s">
        <v>23</v>
      </c>
      <c r="G98" s="64">
        <f aca="true" t="shared" si="17" ref="G98:P98">SUM(G2,,G8,G10,G20,G22,G25,G26,G27,G29,,G32,G39,G44,G48,G63,G65,G66,G30,G68,G71,G89,)</f>
        <v>1428673.42</v>
      </c>
      <c r="H98" s="64">
        <f t="shared" si="17"/>
        <v>1407198.4</v>
      </c>
      <c r="I98" s="64">
        <f t="shared" si="17"/>
        <v>1351888</v>
      </c>
      <c r="J98" s="64">
        <f t="shared" si="17"/>
        <v>1380642</v>
      </c>
      <c r="K98" s="64">
        <f t="shared" si="17"/>
        <v>1260972.58</v>
      </c>
      <c r="L98" s="64">
        <f t="shared" si="17"/>
        <v>1049807.32</v>
      </c>
      <c r="M98" s="64">
        <f t="shared" si="17"/>
        <v>1010445.1</v>
      </c>
      <c r="N98" s="64">
        <f t="shared" si="17"/>
        <v>979821.7300000001</v>
      </c>
      <c r="O98" s="64">
        <f t="shared" si="17"/>
        <v>847562.3</v>
      </c>
      <c r="P98" s="64">
        <f t="shared" si="17"/>
        <v>550596.81</v>
      </c>
    </row>
    <row r="99" spans="3:16" ht="12.75">
      <c r="C99" s="10"/>
      <c r="D99" s="62"/>
      <c r="E99" s="62"/>
      <c r="F99" s="63" t="s">
        <v>187</v>
      </c>
      <c r="G99" s="64">
        <f aca="true" t="shared" si="18" ref="G99:P99">SUM(-G93+G56)</f>
        <v>5078507.23</v>
      </c>
      <c r="H99" s="64">
        <f t="shared" si="18"/>
        <v>5253753.75</v>
      </c>
      <c r="I99" s="64">
        <f t="shared" si="18"/>
        <v>4739457.640000001</v>
      </c>
      <c r="J99" s="64">
        <f t="shared" si="18"/>
        <v>4504811.55</v>
      </c>
      <c r="K99" s="64">
        <f t="shared" si="18"/>
        <v>4737666.27</v>
      </c>
      <c r="L99" s="64">
        <f t="shared" si="18"/>
        <v>4067958.7</v>
      </c>
      <c r="M99" s="64">
        <f t="shared" si="18"/>
        <v>5071349.61</v>
      </c>
      <c r="N99" s="64">
        <f t="shared" si="18"/>
        <v>3621317.83</v>
      </c>
      <c r="O99" s="64">
        <f t="shared" si="18"/>
        <v>4156929.6</v>
      </c>
      <c r="P99" s="64">
        <f t="shared" si="18"/>
        <v>4081791.5</v>
      </c>
    </row>
    <row r="100" spans="6:16" s="10" customFormat="1" ht="13.5" thickBot="1">
      <c r="F100" s="63"/>
      <c r="G100" s="65">
        <f>SUM(G97:G99)</f>
        <v>13789303.430000002</v>
      </c>
      <c r="H100" s="65">
        <f>SUM(H97:H99)</f>
        <v>13857469.79</v>
      </c>
      <c r="I100" s="65">
        <f aca="true" t="shared" si="19" ref="I100:P100">SUM(I97:I99)</f>
        <v>13531433</v>
      </c>
      <c r="J100" s="65">
        <f t="shared" si="19"/>
        <v>13025425</v>
      </c>
      <c r="K100" s="65">
        <f t="shared" si="19"/>
        <v>12512233.93</v>
      </c>
      <c r="L100" s="65">
        <f t="shared" si="19"/>
        <v>11596992.75</v>
      </c>
      <c r="M100" s="65">
        <f t="shared" si="19"/>
        <v>11870534.160000002</v>
      </c>
      <c r="N100" s="65">
        <f t="shared" si="19"/>
        <v>11111092.27</v>
      </c>
      <c r="O100" s="65">
        <f t="shared" si="19"/>
        <v>10615424.479999997</v>
      </c>
      <c r="P100" s="65">
        <f t="shared" si="19"/>
        <v>10037036.150000002</v>
      </c>
    </row>
    <row r="101" spans="13:15" ht="13.5" thickTop="1">
      <c r="M101" s="66"/>
      <c r="N101" s="66"/>
      <c r="O101" s="66"/>
    </row>
    <row r="102" spans="13:15" ht="12.75">
      <c r="M102" s="66"/>
      <c r="N102" s="66"/>
      <c r="O102" s="66"/>
    </row>
    <row r="104" spans="11:16" ht="12.75" hidden="1">
      <c r="K104" s="67"/>
      <c r="L104" s="67">
        <v>6528532.039999999</v>
      </c>
      <c r="M104" s="67">
        <v>5844184.4</v>
      </c>
      <c r="N104" s="67">
        <v>6565128.01</v>
      </c>
      <c r="O104" s="67">
        <v>6715205.450000001</v>
      </c>
      <c r="P104" s="67">
        <v>5413345.26</v>
      </c>
    </row>
    <row r="105" spans="11:16" ht="12.75" hidden="1">
      <c r="K105" s="67"/>
      <c r="L105" s="67">
        <v>1000502.32</v>
      </c>
      <c r="M105" s="67">
        <v>955000.1</v>
      </c>
      <c r="N105" s="67">
        <v>924646.7300000001</v>
      </c>
      <c r="O105" s="67">
        <v>828652.3</v>
      </c>
      <c r="P105" s="67">
        <v>541899.55</v>
      </c>
    </row>
    <row r="106" spans="11:16" ht="12.75" hidden="1">
      <c r="K106" s="67"/>
      <c r="L106" s="67">
        <v>4067958.39</v>
      </c>
      <c r="M106" s="67">
        <v>5071349.66</v>
      </c>
      <c r="N106" s="67">
        <v>3621317.5300000003</v>
      </c>
      <c r="O106" s="67">
        <v>3071566.73</v>
      </c>
      <c r="P106" s="67">
        <v>4081791.34</v>
      </c>
    </row>
    <row r="107" spans="11:16" ht="12.75" hidden="1">
      <c r="K107" s="67"/>
      <c r="L107" s="67">
        <v>11596992.75</v>
      </c>
      <c r="M107" s="67">
        <v>11870534.16</v>
      </c>
      <c r="N107" s="67">
        <v>11111092.27</v>
      </c>
      <c r="O107" s="67">
        <v>10615424.48</v>
      </c>
      <c r="P107" s="67">
        <v>10037036.149999999</v>
      </c>
    </row>
    <row r="108" ht="12.75" hidden="1"/>
  </sheetData>
  <sheetProtection/>
  <mergeCells count="1">
    <mergeCell ref="L95:P95"/>
  </mergeCells>
  <printOptions horizontalCentered="1"/>
  <pageMargins left="0.31" right="0.2" top="0.91" bottom="0.45" header="0.42" footer="0.26"/>
  <pageSetup horizontalDpi="600" verticalDpi="600" orientation="landscape" scale="70" r:id="rId1"/>
  <headerFooter alignWithMargins="0">
    <oddHeader>&amp;L&amp;"Arial,Bold"&amp;12Department of Agriculture and Land Stewardship&amp;R&amp;"Arial,Bold"&amp;12Agriculture and Natural Resources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Barnabo, Dalton [LEGIS]</dc:creator>
  <cp:keywords/>
  <dc:description/>
  <cp:lastModifiedBy>Barnabo, Dalton [LEGIS]</cp:lastModifiedBy>
  <dcterms:created xsi:type="dcterms:W3CDTF">2020-09-22T18:56:59Z</dcterms:created>
  <dcterms:modified xsi:type="dcterms:W3CDTF">2020-09-22T18:57:59Z</dcterms:modified>
  <cp:category/>
  <cp:version/>
  <cp:contentType/>
  <cp:contentStatus/>
</cp:coreProperties>
</file>