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ml.chartshapes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228"/>
  <workbookPr/>
  <mc:AlternateContent>
    <mc:Choice Requires="x15">
      <x15ac:absPath xmlns:x15ac="http://schemas.microsoft.com/office/spreadsheetml/2010/11/ac" url="C:\Users\eric.richardson\AppData\Local\linc\"/>
    </mc:Choice>
  </mc:AlternateContent>
  <xr:revisionPtr documentId="13_ncr:1_{EBD708AE-022F-4550-B14F-788E7E34AFA9}" revIDLastSave="0" xr10:uidLastSave="{00000000-0000-0000-0000-000000000000}" xr6:coauthVersionLast="47" xr6:coauthVersionMax="47"/>
  <bookViews>
    <workbookView windowHeight="15720" windowWidth="29040" xWindow="28680" xr2:uid="{00000000-000D-0000-FFFF-FFFF00000000}" yWindow="-120" activeTab="0"/>
  </bookViews>
  <sheets>
    <sheet name="Data" r:id="rId2" sheetId="7"/>
  </sheets>
  <definedNames>
    <definedName comment="previous max - auto expanding range" name="Animal1">OFFSET(Data!#REF!,0,0,COUNTA(Data!#REF!)-2)</definedName>
    <definedName comment="chart - auto expanding range" name="Beef">OFFSET(Data!#REF!,0,0,COUNTA(Data!$B:$B)-1)</definedName>
    <definedName comment="previous max - auto expanding range" name="Beef1">OFFSET(Data!#REF!,0,0,COUNTA(Data!$B:$B)-2)</definedName>
    <definedName comment="chart - auto expanding range" name="Corn">OFFSET(Data!#REF!,0,0,COUNTA(Data!#REF!)-1)</definedName>
    <definedName comment="previous max - auto expanding range" name="Corn1">OFFSET(Data!#REF!,0,0,COUNTA(Data!#REF!)-2)</definedName>
    <definedName comment="chart - auto expanding range" name="Other">OFFSET(Data!#REF!,0,0,COUNTA(Data!#REF!)-1)</definedName>
    <definedName comment="previous max - auto expanding range" name="Plant1">OFFSET(Data!#REF!,0,0,COUNTA(Data!#REF!)-2)</definedName>
    <definedName comment="chart - auto expanding range" name="Pork">OFFSET(Data!#REF!,0,0,COUNTA(Data!$C:$C)-1)</definedName>
    <definedName comment="previous max - auto expanding range" name="Pork1">OFFSET(Data!#REF!,0,0,COUNTA(Data!$C:$C)-2)</definedName>
    <definedName comment="chart - auto expanding range" name="Soybean">OFFSET(Data!#REF!,0,0,COUNTA(Data!#REF!)-1)</definedName>
    <definedName comment="previous max - auto expanding range" name="Soybean1">OFFSET(Data!#REF!,0,0,COUNTA(Data!#REF!)-2)</definedName>
    <definedName comment="previous max - auto expanding range" name="Total1">OFFSET(Data!#REF!,0,0,COUNTA(Data!#REF!)-2)</definedName>
    <definedName name="Year">OFFSET(Data!#REF!,0,0,COUNTA(Data!$A:$A)-1)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<sst xmlns="http://schemas.openxmlformats.org/spreadsheetml/2006/main" count="65" uniqueCount="41">
  <si>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Calendar</t>
  </si>
  <si>
    <t xml:space="preserve">  Year  </t>
  </si>
  <si>
    <t xml:space="preserve"> 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</si>
  <si>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</si>
  <si>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</si>
  <si>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</si>
  <si>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</si>
  <si>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</si>
  <si>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</si>
  <si>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</si>
  <si>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</si>
  <si>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CalendarYear</t>
  </si>
  <si>
    <t>Change from Previous Peak Year</t>
  </si>
  <si>
    <t>Notes:</t>
  </si>
  <si>
    <t>(Dollars in Millions)</t>
  </si>
  <si>
    <t>Data title in source charts</t>
  </si>
  <si>
    <t>Product</t>
  </si>
  <si>
    <t>Measurement</t>
  </si>
  <si>
    <t>Billions of Dollars ($)</t>
  </si>
  <si>
    <t>China</t>
  </si>
  <si>
    <t>Mexico</t>
  </si>
  <si>
    <t>Egypt</t>
  </si>
  <si>
    <t>Japan</t>
  </si>
  <si>
    <t>Rest of World</t>
  </si>
  <si>
    <t>https://apps.fas.usda.gov/gats/default.aspx</t>
  </si>
  <si>
    <t>Canada</t>
  </si>
  <si>
    <t>Colombia</t>
  </si>
  <si>
    <t>Dominican Republic</t>
  </si>
  <si>
    <t>Morocco</t>
  </si>
  <si>
    <t>Guatemala</t>
  </si>
  <si>
    <t>Costa Rica</t>
  </si>
  <si>
    <t>Soybeans, Soybean Meal, Soybean Oil</t>
  </si>
  <si>
    <t>Rest of</t>
  </si>
  <si>
    <t>World</t>
  </si>
  <si>
    <t>Others</t>
  </si>
  <si>
    <t>2) Iowa soybean exports include whole soybeans, soybean meal, and soybean oil</t>
  </si>
  <si>
    <t>3) Countries in the Rest of World category all have 2025 import values of Iowa soybeans below Japan</t>
  </si>
  <si>
    <r>
      <rPr>
        <sz val="9"/>
        <color theme="1"/>
        <rFont val="Arial"/>
        <family val="2"/>
      </rPr>
      <t xml:space="preserve">1)  Information is calculated from the U.S. Department of Agriculture Foreign Agricultural Services' Global Agricultural Trade System from U.S. Census Bureau trade data and U.S. state export data: </t>
    </r>
    <r>
      <rPr>
        <u/>
        <sz val="9"/>
        <color theme="10"/>
        <rFont val="Arial"/>
        <family val="2"/>
      </rPr>
      <t>www.fas.usda.gov/data/databases-applications</t>
    </r>
  </si>
  <si>
    <t>Iowa Soybean Export Sales by Country by Calendar Year (CY)</t>
  </si>
  <si>
    <t>Value of Iowa Soybean Exports — CY 2025</t>
  </si>
  <si>
    <t>Value of U.S. Soybean Exports by Calendar Year to Countries (Dollars in 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</si>
</sst>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,##0.0\ ;\(#,##0.0\)"/>
    <numFmt numFmtId="165" formatCode="0.0%"/>
    <numFmt numFmtId="166" formatCode="#,##0.0_);\(#,##0.0\)"/>
    <numFmt numFmtId="167" formatCode="#,##0.0"/>
    <numFmt numFmtId="168" formatCode="0.0"/>
    <numFmt numFmtId="169" formatCode="#,##0.0&quot;%&quot;"/>
    <numFmt numFmtId="170" formatCode="0.0&quot;%&quot;"/>
    <numFmt numFmtId="171" formatCode="0.00&quot;%&quot;"/>
    <numFmt numFmtId="172" formatCode="_(* #,##0_);_(* \(#,##0\);_(* &quot;-&quot;??_);_(@_)"/>
    <numFmt numFmtId="173" formatCode="&quot;$&quot;* #,##0\ ;\(&quot;$&quot;#,##0\)"/>
    <numFmt numFmtId="174" formatCode="0_);\(0\)"/>
  </numFmts>
  <fonts count="18" x14ac:knownFonts="1"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theme="0" tint="-0.249977111117893"/>
      </bottom>
      <diagonal/>
    </border>
  </borders>
  <cellStyleXfs count="8">
    <xf borderId="0" fillId="0" fontId="0" numFmtId="0"/>
    <xf applyAlignment="0" applyBorder="0" applyFill="0" applyNumberFormat="0" applyProtection="0" borderId="0" fillId="0" fontId="14" numFmtId="0"/>
    <xf applyAlignment="0" applyBorder="0" applyFill="0" applyFont="0" applyProtection="0" borderId="0" fillId="0" fontId="6" numFmtId="43"/>
    <xf applyAlignment="0" applyBorder="0" applyFill="0" applyFont="0" applyProtection="0" borderId="0" fillId="0" fontId="6" numFmtId="9"/>
    <xf borderId="0" fillId="0" fontId="2" numFmtId="0"/>
    <xf borderId="0" fillId="0" fontId="17" numFmtId="0"/>
    <xf borderId="0" fillId="0" fontId="17" numFmtId="0"/>
    <xf borderId="0" fillId="0" fontId="1" numFmtId="0"/>
  </cellStyleXfs>
  <cellXfs count="115">
    <xf borderId="0" fillId="0" fontId="0" numFmtId="0" xfId="0"/>
    <xf applyProtection="1" borderId="0" fillId="0" fontId="0" numFmtId="0" xfId="0">
      <protection locked="0"/>
    </xf>
    <xf applyAlignment="1" applyFont="1" applyNumberFormat="1" borderId="0" fillId="0" fontId="7" numFmtId="164" xfId="0">
      <alignment horizontal="center"/>
    </xf>
    <xf applyFont="1" borderId="0" fillId="0" fontId="8" numFmtId="0" xfId="0"/>
    <xf applyFont="1" borderId="0" fillId="0" fontId="9" numFmtId="0" xfId="0"/>
    <xf applyAlignment="1" applyFont="1" applyNumberFormat="1" borderId="0" fillId="0" fontId="8" numFmtId="164" xfId="0">
      <alignment horizontal="centerContinuous"/>
    </xf>
    <xf applyAlignment="1" applyFont="1" borderId="0" fillId="0" fontId="8" numFmtId="0" xfId="0">
      <alignment horizontal="centerContinuous"/>
    </xf>
    <xf applyAlignment="1" applyFont="1" applyNumberFormat="1" borderId="0" fillId="0" fontId="10" numFmtId="164" xfId="0">
      <alignment horizontal="centerContinuous"/>
    </xf>
    <xf applyAlignment="1" applyFont="1" applyNumberFormat="1" applyProtection="1" borderId="0" fillId="0" fontId="8" numFmtId="164" xfId="0">
      <alignment horizontal="centerContinuous"/>
      <protection locked="0"/>
    </xf>
    <xf applyFont="1" applyNumberFormat="1" borderId="0" fillId="0" fontId="9" numFmtId="164" xfId="0"/>
    <xf applyFont="1" applyNumberFormat="1" applyProtection="1" borderId="0" fillId="0" fontId="9" numFmtId="164" xfId="0">
      <protection locked="0"/>
    </xf>
    <xf applyAlignment="1" applyFont="1" applyNumberFormat="1" borderId="0" fillId="0" fontId="9" numFmtId="164" xfId="0">
      <alignment horizontal="center"/>
    </xf>
    <xf applyAlignment="1" applyFont="1" applyNumberFormat="1" borderId="0" fillId="0" fontId="9" numFmtId="164" xfId="0">
      <alignment horizontal="left"/>
    </xf>
    <xf applyFont="1" applyProtection="1" borderId="0" fillId="0" fontId="9" numFmtId="0" xfId="0">
      <protection locked="0"/>
    </xf>
    <xf applyFont="1" applyNumberFormat="1" borderId="0" fillId="0" fontId="9" numFmtId="10" xfId="0"/>
    <xf applyFont="1" applyNumberFormat="1" applyProtection="1" borderId="0" fillId="0" fontId="9" numFmtId="10" xfId="0">
      <protection locked="0"/>
    </xf>
    <xf applyAlignment="1" applyFont="1" borderId="0" fillId="0" fontId="5" numFmtId="0" xfId="0">
      <alignment vertical="center"/>
    </xf>
    <xf applyFont="1" borderId="0" fillId="0" fontId="11" numFmtId="0" xfId="0"/>
    <xf applyAlignment="1" applyFont="1" applyNumberFormat="1" borderId="0" fillId="0" fontId="12" numFmtId="164" xfId="0">
      <alignment horizontal="centerContinuous"/>
    </xf>
    <xf applyAlignment="1" applyFont="1" borderId="0" fillId="0" fontId="11" numFmtId="0" xfId="0">
      <alignment horizontal="centerContinuous"/>
    </xf>
    <xf applyAlignment="1" applyFont="1" applyNumberFormat="1" borderId="0" fillId="0" fontId="11" numFmtId="164" xfId="0">
      <alignment horizontal="centerContinuous"/>
    </xf>
    <xf applyAlignment="1" applyFont="1" applyNumberFormat="1" applyProtection="1" borderId="0" fillId="0" fontId="11" numFmtId="164" xfId="0">
      <alignment horizontal="centerContinuous"/>
      <protection locked="0"/>
    </xf>
    <xf applyFont="1" applyNumberFormat="1" borderId="0" fillId="0" fontId="11" numFmtId="164" xfId="0"/>
    <xf applyAlignment="1" applyFont="1" applyNumberFormat="1" applyProtection="1" borderId="0" fillId="0" fontId="11" numFmtId="164" xfId="0">
      <alignment horizontal="center"/>
      <protection locked="0"/>
    </xf>
    <xf applyFont="1" applyNumberFormat="1" applyProtection="1" borderId="0" fillId="0" fontId="11" numFmtId="164" xfId="0">
      <protection locked="0"/>
    </xf>
    <xf applyAlignment="1" applyFont="1" applyProtection="1" borderId="0" fillId="0" fontId="11" numFmtId="0" xfId="0">
      <alignment horizontal="left"/>
      <protection locked="0"/>
    </xf>
    <xf applyAlignment="1" applyFont="1" borderId="0" fillId="0" fontId="11" numFmtId="0" xfId="0">
      <alignment vertical="center"/>
    </xf>
    <xf applyAlignment="1" applyProtection="1" borderId="0" fillId="0" fontId="0" numFmtId="0" xfId="0">
      <alignment horizontal="center"/>
      <protection locked="0"/>
    </xf>
    <xf applyNumberFormat="1" applyProtection="1" borderId="0" fillId="0" fontId="0" numFmtId="164" xfId="0">
      <protection locked="0"/>
    </xf>
    <xf applyNumberFormat="1" borderId="0" fillId="0" fontId="0" numFmtId="164" xfId="0"/>
    <xf applyAlignment="1" applyNumberFormat="1" applyProtection="1" borderId="0" fillId="0" fontId="0" numFmtId="164" xfId="0">
      <alignment horizontal="center"/>
      <protection locked="0"/>
    </xf>
    <xf applyAlignment="1" applyProtection="1" borderId="0" fillId="0" fontId="0" numFmtId="0" xfId="0">
      <alignment horizontal="left"/>
      <protection locked="0"/>
    </xf>
    <xf applyAlignment="1" applyNumberFormat="1" applyProtection="1" borderId="0" fillId="0" fontId="14" numFmtId="0" xfId="1">
      <alignment horizontal="center"/>
      <protection locked="0"/>
    </xf>
    <xf applyNumberFormat="1" borderId="0" fillId="0" fontId="0" numFmtId="44" xfId="0"/>
    <xf applyFont="1" applyNumberFormat="1" borderId="0" fillId="0" fontId="15" numFmtId="167" xfId="0"/>
    <xf applyFont="1" applyNumberFormat="1" applyProtection="1" borderId="0" fillId="0" fontId="9" numFmtId="167" xfId="0">
      <protection locked="0"/>
    </xf>
    <xf applyNumberFormat="1" applyProtection="1" borderId="0" fillId="0" fontId="0" numFmtId="166" xfId="0">
      <protection locked="0"/>
    </xf>
    <xf applyFont="1" borderId="0" fillId="0" fontId="13" numFmtId="0" xfId="0"/>
    <xf applyAlignment="1" applyFont="1" borderId="0" fillId="0" fontId="13" numFmtId="0" xfId="0">
      <alignment wrapText="1"/>
    </xf>
    <xf applyAlignment="1" borderId="0" fillId="0" fontId="0" numFmtId="0" xfId="0">
      <alignment horizontal="right"/>
    </xf>
    <xf applyAlignment="1" applyProtection="1" borderId="0" fillId="0" fontId="0" numFmtId="0" xfId="0">
      <alignment horizontal="right"/>
      <protection locked="0"/>
    </xf>
    <xf applyAlignment="1" applyNumberFormat="1" applyProtection="1" borderId="0" fillId="0" fontId="0" numFmtId="164" xfId="0">
      <alignment horizontal="center"/>
      <protection hidden="1"/>
    </xf>
    <xf applyProtection="1" borderId="0" fillId="0" fontId="0" numFmtId="0" xfId="0">
      <protection hidden="1"/>
    </xf>
    <xf applyAlignment="1" applyBorder="1" applyNumberFormat="1" applyProtection="1" borderId="1" fillId="0" fontId="0" numFmtId="164" xfId="0">
      <alignment horizontal="center"/>
      <protection hidden="1"/>
    </xf>
    <xf applyAlignment="1" applyFont="1" applyNumberFormat="1" applyProtection="1" borderId="0" fillId="0" fontId="7" numFmtId="164" xfId="0">
      <alignment horizontal="center"/>
      <protection hidden="1"/>
    </xf>
    <xf applyAlignment="1" applyBorder="1" applyProtection="1" borderId="1" fillId="0" fontId="0" numFmtId="0" xfId="0">
      <alignment horizontal="center"/>
      <protection hidden="1"/>
    </xf>
    <xf applyAlignment="1" applyProtection="1" borderId="0" fillId="0" fontId="0" numFmtId="0" xfId="0">
      <alignment horizontal="center"/>
      <protection hidden="1"/>
    </xf>
    <xf applyNumberFormat="1" applyProtection="1" borderId="0" fillId="0" fontId="0" numFmtId="164" xfId="0">
      <protection hidden="1"/>
    </xf>
    <xf applyFont="1" applyProtection="1" borderId="0" fillId="0" fontId="11" numFmtId="0" xfId="0">
      <protection hidden="1"/>
    </xf>
    <xf applyNumberFormat="1" applyProtection="1" borderId="0" fillId="0" fontId="0" numFmtId="169" xfId="0">
      <protection hidden="1"/>
    </xf>
    <xf applyAlignment="1" applyBorder="1" applyProtection="1" borderId="2" fillId="0" fontId="0" numFmtId="0" xfId="0">
      <alignment horizontal="center"/>
      <protection hidden="1"/>
    </xf>
    <xf applyAlignment="1" applyBorder="1" applyNumberFormat="1" applyProtection="1" borderId="2" fillId="0" fontId="0" numFmtId="164" xfId="0">
      <alignment horizontal="center"/>
      <protection hidden="1"/>
    </xf>
    <xf applyAlignment="1" applyFont="1" applyProtection="1" borderId="0" fillId="0" fontId="5" numFmtId="0" xfId="0">
      <alignment vertical="center"/>
      <protection hidden="1"/>
    </xf>
    <xf applyFont="1" applyProtection="1" borderId="0" fillId="0" fontId="8" numFmtId="0" xfId="0">
      <protection hidden="1"/>
    </xf>
    <xf applyFont="1" applyProtection="1" borderId="0" fillId="0" fontId="9" numFmtId="0" xfId="0">
      <protection hidden="1"/>
    </xf>
    <xf applyAlignment="1" applyFont="1" applyProtection="1" borderId="0" fillId="0" fontId="11" numFmtId="0" xfId="0">
      <alignment vertical="center"/>
      <protection hidden="1"/>
    </xf>
    <xf applyFont="1" applyProtection="1" borderId="0" fillId="0" fontId="3" numFmtId="0" xfId="0">
      <protection hidden="1"/>
    </xf>
    <xf applyAlignment="1" applyFont="1" applyNumberFormat="1" applyProtection="1" borderId="0" fillId="0" fontId="11" numFmtId="164" xfId="0">
      <alignment horizontal="left"/>
      <protection hidden="1"/>
    </xf>
    <xf applyAlignment="1" applyFont="1" applyNumberFormat="1" applyProtection="1" borderId="0" fillId="0" fontId="3" numFmtId="164" xfId="0">
      <alignment horizontal="left"/>
      <protection hidden="1"/>
    </xf>
    <xf applyFont="1" applyNumberFormat="1" applyProtection="1" borderId="0" fillId="0" fontId="11" numFmtId="39" xfId="0">
      <protection hidden="1"/>
    </xf>
    <xf applyFont="1" applyNumberFormat="1" applyProtection="1" borderId="0" fillId="0" fontId="11" numFmtId="166" xfId="0">
      <protection hidden="1"/>
    </xf>
    <xf applyFont="1" applyNumberFormat="1" applyProtection="1" borderId="0" fillId="0" fontId="11" numFmtId="170" xfId="0">
      <protection hidden="1"/>
    </xf>
    <xf applyFont="1" applyNumberFormat="1" applyProtection="1" borderId="0" fillId="0" fontId="11" numFmtId="3" xfId="0">
      <protection hidden="1"/>
    </xf>
    <xf applyFont="1" applyNumberFormat="1" applyProtection="1" borderId="0" fillId="0" fontId="11" numFmtId="10" xfId="0">
      <protection hidden="1"/>
    </xf>
    <xf applyFont="1" applyNumberFormat="1" applyProtection="1" borderId="0" fillId="0" fontId="11" numFmtId="167" xfId="0">
      <protection hidden="1"/>
    </xf>
    <xf applyFont="1" applyNumberFormat="1" applyProtection="1" borderId="0" fillId="0" fontId="11" numFmtId="171" xfId="0">
      <protection hidden="1"/>
    </xf>
    <xf applyFont="1" applyNumberFormat="1" applyProtection="1" borderId="0" fillId="0" fontId="11" numFmtId="168" xfId="0">
      <protection hidden="1"/>
    </xf>
    <xf applyFont="1" applyNumberFormat="1" applyProtection="1" borderId="0" fillId="0" fontId="3" numFmtId="166" xfId="0">
      <protection hidden="1"/>
    </xf>
    <xf applyNumberFormat="1" applyProtection="1" borderId="0" fillId="0" fontId="0" numFmtId="165" xfId="0">
      <protection hidden="1"/>
    </xf>
    <xf applyFont="1" applyNumberFormat="1" applyProtection="1" borderId="0" fillId="0" fontId="9" numFmtId="164" xfId="0">
      <protection hidden="1"/>
    </xf>
    <xf applyFont="1" applyNumberFormat="1" applyProtection="1" borderId="0" fillId="0" fontId="9" numFmtId="165" xfId="0">
      <protection hidden="1"/>
    </xf>
    <xf applyAlignment="1" applyNumberFormat="1" borderId="0" fillId="0" fontId="0" numFmtId="167" xfId="0">
      <alignment horizontal="left"/>
    </xf>
    <xf applyAlignment="1" applyNumberFormat="1" borderId="0" fillId="0" fontId="0" numFmtId="167" xfId="0">
      <alignment horizontal="right"/>
    </xf>
    <xf applyAlignment="1" applyNumberFormat="1" applyProtection="1" borderId="0" fillId="0" fontId="0" numFmtId="167" xfId="0">
      <alignment horizontal="right"/>
      <protection locked="0"/>
    </xf>
    <xf applyFont="1" applyNumberFormat="1" applyProtection="1" borderId="0" fillId="0" fontId="9" numFmtId="172" xfId="2">
      <protection hidden="1"/>
    </xf>
    <xf applyAlignment="1" applyFont="1" applyNumberFormat="1" applyProtection="1" borderId="0" fillId="0" fontId="11" numFmtId="172" xfId="2">
      <alignment horizontal="left"/>
      <protection hidden="1"/>
    </xf>
    <xf applyAlignment="1" applyFont="1" applyNumberFormat="1" applyProtection="1" borderId="0" fillId="0" fontId="3" numFmtId="172" xfId="2">
      <alignment horizontal="left"/>
      <protection hidden="1"/>
    </xf>
    <xf applyFont="1" applyNumberFormat="1" applyProtection="1" borderId="0" fillId="0" fontId="9" numFmtId="166" xfId="0">
      <protection hidden="1"/>
    </xf>
    <xf applyNumberFormat="1" applyProtection="1" borderId="0" fillId="0" fontId="0" numFmtId="166" xfId="0">
      <protection hidden="1"/>
    </xf>
    <xf applyAlignment="1" applyFont="1" borderId="0" fillId="0" fontId="3" numFmtId="0" xfId="0">
      <alignment horizontal="right"/>
    </xf>
    <xf applyFont="1" applyNumberFormat="1" applyProtection="1" borderId="0" fillId="0" fontId="9" numFmtId="165" xfId="3">
      <protection hidden="1"/>
    </xf>
    <xf applyAlignment="1" applyFont="1" applyProtection="1" borderId="0" fillId="0" fontId="8" numFmtId="0" xfId="0">
      <alignment horizontal="left"/>
      <protection hidden="1"/>
    </xf>
    <xf applyAlignment="1" borderId="0" fillId="0" fontId="14" numFmtId="0" xfId="1">
      <alignment wrapText="1"/>
    </xf>
    <xf applyAlignment="1" applyBorder="1" applyFont="1" applyNumberFormat="1" borderId="0" fillId="0" fontId="0" numFmtId="167" xfId="2">
      <alignment horizontal="right"/>
    </xf>
    <xf applyAlignment="1" applyBorder="1" applyFill="1" applyFont="1" applyNumberFormat="1" borderId="0" fillId="0" fontId="0" numFmtId="167" xfId="2">
      <alignment horizontal="right"/>
    </xf>
    <xf applyAlignment="1" applyNumberFormat="1" borderId="0" fillId="0" fontId="0" numFmtId="168" xfId="0">
      <alignment horizontal="right"/>
    </xf>
    <xf applyAlignment="1" applyFont="1" borderId="0" fillId="0" fontId="3" numFmtId="0" xfId="0">
      <alignment horizontal="left"/>
    </xf>
    <xf applyAlignment="1" applyFont="1" applyNumberFormat="1" borderId="0" fillId="0" fontId="3" numFmtId="167" xfId="0">
      <alignment horizontal="right"/>
    </xf>
    <xf applyNumberFormat="1" borderId="0" fillId="0" fontId="1" numFmtId="167" xfId="7"/>
    <xf applyFont="1" applyNumberFormat="1" borderId="0" fillId="0" fontId="15" numFmtId="167" xfId="7"/>
    <xf applyAlignment="1" applyBorder="1" applyFont="1" applyNumberFormat="1" borderId="0" fillId="0" fontId="0" numFmtId="2" xfId="2">
      <alignment horizontal="right"/>
    </xf>
    <xf applyFill="1" applyFont="1" applyNumberFormat="1" borderId="0" fillId="2" fontId="9" numFmtId="164" xfId="0"/>
    <xf applyAlignment="1" applyBorder="1" applyFont="1" applyNumberFormat="1" applyProtection="1" borderId="0" fillId="0" fontId="0" numFmtId="172" xfId="2">
      <alignment horizontal="right"/>
      <protection hidden="1"/>
    </xf>
    <xf applyBorder="1" applyFont="1" applyNumberFormat="1" applyProtection="1" borderId="2" fillId="0" fontId="0" numFmtId="172" xfId="2">
      <protection hidden="1"/>
    </xf>
    <xf applyBorder="1" applyFont="1" applyNumberFormat="1" applyProtection="1" borderId="0" fillId="0" fontId="0" numFmtId="172" xfId="2">
      <protection hidden="1"/>
    </xf>
    <xf applyFont="1" applyNumberFormat="1" applyProtection="1" borderId="0" fillId="0" fontId="0" numFmtId="172" xfId="2">
      <protection hidden="1"/>
    </xf>
    <xf applyAlignment="1" applyNumberFormat="1" applyProtection="1" borderId="0" fillId="0" fontId="0" numFmtId="173" xfId="0">
      <alignment horizontal="right"/>
      <protection hidden="1"/>
    </xf>
    <xf applyNumberFormat="1" applyProtection="1" borderId="0" fillId="0" fontId="0" numFmtId="173" xfId="0">
      <protection hidden="1"/>
    </xf>
    <xf applyAlignment="1" applyNumberFormat="1" borderId="0" fillId="0" fontId="0" numFmtId="1" xfId="0">
      <alignment horizontal="right"/>
    </xf>
    <xf applyAlignment="1" applyNumberFormat="1" applyProtection="1" borderId="0" fillId="0" fontId="0" numFmtId="1" xfId="0">
      <alignment horizontal="right"/>
      <protection locked="0"/>
    </xf>
    <xf applyAlignment="1" applyFont="1" applyNumberFormat="1" borderId="0" fillId="0" fontId="3" numFmtId="1" xfId="0">
      <alignment horizontal="right"/>
    </xf>
    <xf applyAlignment="1" applyFont="1" applyNumberFormat="1" applyProtection="1" borderId="0" fillId="0" fontId="0" numFmtId="165" xfId="3">
      <alignment horizontal="right"/>
      <protection locked="0"/>
    </xf>
    <xf applyAlignment="1" applyBorder="1" applyFont="1" applyNumberFormat="1" applyProtection="1" borderId="0" fillId="0" fontId="0" numFmtId="174" xfId="2">
      <alignment horizontal="right"/>
      <protection hidden="1"/>
    </xf>
    <xf applyBorder="1" applyFont="1" applyNumberFormat="1" applyProtection="1" borderId="0" fillId="0" fontId="0" numFmtId="174" xfId="2">
      <protection hidden="1"/>
    </xf>
    <xf applyBorder="1" applyFont="1" applyNumberFormat="1" applyProtection="1" borderId="2" fillId="0" fontId="0" numFmtId="174" xfId="2">
      <protection hidden="1"/>
    </xf>
    <xf applyFont="1" applyNumberFormat="1" applyProtection="1" borderId="0" fillId="0" fontId="0" numFmtId="174" xfId="2">
      <protection hidden="1"/>
    </xf>
    <xf applyAlignment="1" applyFont="1" applyNumberFormat="1" applyProtection="1" borderId="0" fillId="0" fontId="0" numFmtId="0" xfId="1">
      <alignment horizontal="left"/>
      <protection hidden="1"/>
    </xf>
    <xf applyAlignment="1" applyNumberFormat="1" applyProtection="1" borderId="0" fillId="0" fontId="14" numFmtId="0" xfId="1">
      <alignment horizontal="left"/>
      <protection hidden="1"/>
    </xf>
    <xf applyAlignment="1" applyFont="1" applyNumberFormat="1" applyProtection="1" borderId="0" fillId="0" fontId="0" numFmtId="0" xfId="1">
      <alignment horizontal="left"/>
      <protection locked="0"/>
    </xf>
    <xf applyAlignment="1" applyFont="1" applyNumberFormat="1" applyProtection="1" borderId="0" fillId="0" fontId="6" numFmtId="0" xfId="1">
      <alignment horizontal="left"/>
      <protection locked="0"/>
    </xf>
    <xf applyAlignment="1" applyFont="1" borderId="0" fillId="0" fontId="4" numFmtId="0" xfId="0">
      <alignment horizontal="left" vertical="center"/>
    </xf>
    <xf applyAlignment="1" applyFont="1" applyProtection="1" borderId="0" fillId="0" fontId="16" numFmtId="0" xfId="0">
      <alignment horizontal="left" vertical="center"/>
      <protection hidden="1"/>
    </xf>
    <xf applyAlignment="1" applyFont="1" borderId="0" fillId="0" fontId="16" numFmtId="0" xfId="0">
      <alignment horizontal="left" vertical="center"/>
    </xf>
    <xf applyAlignment="1" applyFont="1" applyNumberFormat="1" applyProtection="1" borderId="0" fillId="0" fontId="6" numFmtId="0" xfId="1">
      <alignment horizontal="left"/>
      <protection hidden="1"/>
    </xf>
    <xf applyAlignment="1" applyProtection="1" borderId="0" fillId="0" fontId="14" numFmtId="0" xfId="1">
      <alignment horizontal="left" vertical="top" wrapText="1"/>
      <protection locked="0"/>
    </xf>
  </cellXfs>
  <cellStyles count="8">
    <cellStyle builtinId="3" name="Comma" xfId="2"/>
    <cellStyle builtinId="8" name="Hyperlink" xfId="1"/>
    <cellStyle builtinId="0" name="Normal" xfId="0"/>
    <cellStyle name="Normal 2" xfId="5" xr:uid="{00000000-0005-0000-0000-000001000000}"/>
    <cellStyle name="Normal 3" xfId="4" xr:uid="{00000000-0005-0000-0000-000031000000}"/>
    <cellStyle name="Normal 3 2" xfId="7" xr:uid="{3D1B667E-8033-4FDF-9108-71CB122A9B2B}"/>
    <cellStyle name="Normal 4" xfId="6" xr:uid="{00000000-0005-0000-0000-000002000000}"/>
    <cellStyle builtinId="5" name="Percent" xfId="3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Relationship Id="rId3" Target="../drawings/drawing2.xml" Type="http://schemas.openxmlformats.org/officeDocument/2006/relationships/chartUserShapes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528283102543223E-2"/>
          <c:y val="4.1594265468774629E-2"/>
          <c:w val="0.9120273327902978"/>
          <c:h val="0.87270261499308233"/>
        </c:manualLayout>
      </c:layout>
      <c:barChart>
        <c:barDir val="col"/>
        <c:grouping val="stacked"/>
        <c:varyColors val="0"/>
        <c:ser>
          <c:idx val="0"/>
          <c:order val="0"/>
          <c:tx>
            <c:v>Mexico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Data!$B$2:$B$23</c:f>
              <c:numCache>
                <c:formatCode>General</c:formatCode>
                <c:ptCount val="22"/>
                <c:pt idx="0">
                  <c:v>89</c:v>
                </c:pt>
                <c:pt idx="1">
                  <c:v>200</c:v>
                </c:pt>
                <c:pt idx="2">
                  <c:v>274</c:v>
                </c:pt>
                <c:pt idx="3">
                  <c:v>380</c:v>
                </c:pt>
                <c:pt idx="4">
                  <c:v>535</c:v>
                </c:pt>
                <c:pt idx="5">
                  <c:v>473</c:v>
                </c:pt>
                <c:pt idx="6">
                  <c:v>529</c:v>
                </c:pt>
                <c:pt idx="7">
                  <c:v>505</c:v>
                </c:pt>
                <c:pt idx="8">
                  <c:v>406</c:v>
                </c:pt>
                <c:pt idx="9">
                  <c:v>568</c:v>
                </c:pt>
                <c:pt idx="10">
                  <c:v>574</c:v>
                </c:pt>
                <c:pt idx="11">
                  <c:v>475</c:v>
                </c:pt>
                <c:pt idx="12" formatCode="0">
                  <c:v>422</c:v>
                </c:pt>
                <c:pt idx="13" formatCode="0">
                  <c:v>181</c:v>
                </c:pt>
                <c:pt idx="14" formatCode="0">
                  <c:v>365</c:v>
                </c:pt>
                <c:pt idx="15" formatCode="0">
                  <c:v>393</c:v>
                </c:pt>
                <c:pt idx="16" formatCode="0">
                  <c:v>409</c:v>
                </c:pt>
                <c:pt idx="17" formatCode="0">
                  <c:v>604</c:v>
                </c:pt>
                <c:pt idx="18" formatCode="0">
                  <c:v>816</c:v>
                </c:pt>
                <c:pt idx="19" formatCode="0">
                  <c:v>705</c:v>
                </c:pt>
                <c:pt idx="20" formatCode="0">
                  <c:v>548</c:v>
                </c:pt>
                <c:pt idx="21" formatCode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EF-44AF-85F9-2CFC4659C135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Data!$C$2:$C$23</c:f>
              <c:numCache>
                <c:formatCode>General</c:formatCode>
                <c:ptCount val="22"/>
                <c:pt idx="0">
                  <c:v>135</c:v>
                </c:pt>
                <c:pt idx="1">
                  <c:v>73</c:v>
                </c:pt>
                <c:pt idx="2">
                  <c:v>129</c:v>
                </c:pt>
                <c:pt idx="3">
                  <c:v>158</c:v>
                </c:pt>
                <c:pt idx="4">
                  <c:v>198</c:v>
                </c:pt>
                <c:pt idx="5">
                  <c:v>202</c:v>
                </c:pt>
                <c:pt idx="6">
                  <c:v>184</c:v>
                </c:pt>
                <c:pt idx="7">
                  <c:v>175</c:v>
                </c:pt>
                <c:pt idx="8">
                  <c:v>204</c:v>
                </c:pt>
                <c:pt idx="9">
                  <c:v>178</c:v>
                </c:pt>
                <c:pt idx="10">
                  <c:v>233</c:v>
                </c:pt>
                <c:pt idx="11">
                  <c:v>138</c:v>
                </c:pt>
                <c:pt idx="12" formatCode="0">
                  <c:v>122</c:v>
                </c:pt>
                <c:pt idx="13" formatCode="0">
                  <c:v>145</c:v>
                </c:pt>
                <c:pt idx="14" formatCode="0">
                  <c:v>173</c:v>
                </c:pt>
                <c:pt idx="15" formatCode="0">
                  <c:v>153</c:v>
                </c:pt>
                <c:pt idx="16" formatCode="0">
                  <c:v>143</c:v>
                </c:pt>
                <c:pt idx="17" formatCode="0">
                  <c:v>157</c:v>
                </c:pt>
                <c:pt idx="18" formatCode="0">
                  <c:v>196</c:v>
                </c:pt>
                <c:pt idx="19" formatCode="0">
                  <c:v>164</c:v>
                </c:pt>
                <c:pt idx="20" formatCode="0">
                  <c:v>229</c:v>
                </c:pt>
                <c:pt idx="21" formatCode="0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7-4286-A41E-4779F5E8B667}"/>
            </c:ext>
          </c:extLst>
        </c:ser>
        <c:ser>
          <c:idx val="2"/>
          <c:order val="2"/>
          <c:tx>
            <c:strRef>
              <c:f>Data!$D$1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Data!$D$2:$D$23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38</c:v>
                </c:pt>
                <c:pt idx="11">
                  <c:v>21</c:v>
                </c:pt>
                <c:pt idx="12" formatCode="0">
                  <c:v>34</c:v>
                </c:pt>
                <c:pt idx="13" formatCode="0">
                  <c:v>3</c:v>
                </c:pt>
                <c:pt idx="14" formatCode="0">
                  <c:v>16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18</c:v>
                </c:pt>
                <c:pt idx="21" formatCode="0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A7-4286-A41E-4779F5E8B667}"/>
            </c:ext>
          </c:extLst>
        </c:ser>
        <c:ser>
          <c:idx val="3"/>
          <c:order val="3"/>
          <c:tx>
            <c:strRef>
              <c:f>Data!$E$1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Data!$E$2:$E$23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">
                  <c:v>0</c:v>
                </c:pt>
                <c:pt idx="13" formatCode="0">
                  <c:v>12</c:v>
                </c:pt>
                <c:pt idx="14" formatCode="0">
                  <c:v>65</c:v>
                </c:pt>
                <c:pt idx="15" formatCode="0">
                  <c:v>2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A7-4286-A41E-4779F5E8B667}"/>
            </c:ext>
          </c:extLst>
        </c:ser>
        <c:ser>
          <c:idx val="4"/>
          <c:order val="4"/>
          <c:tx>
            <c:strRef>
              <c:f>Data!$F$1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Data!$F$2:$F$23</c:f>
              <c:numCache>
                <c:formatCode>General</c:formatCode>
                <c:ptCount val="22"/>
                <c:pt idx="0">
                  <c:v>23</c:v>
                </c:pt>
                <c:pt idx="1">
                  <c:v>13</c:v>
                </c:pt>
                <c:pt idx="2">
                  <c:v>11</c:v>
                </c:pt>
                <c:pt idx="3">
                  <c:v>23</c:v>
                </c:pt>
                <c:pt idx="4">
                  <c:v>19</c:v>
                </c:pt>
                <c:pt idx="5">
                  <c:v>22</c:v>
                </c:pt>
                <c:pt idx="6">
                  <c:v>22</c:v>
                </c:pt>
                <c:pt idx="7">
                  <c:v>16</c:v>
                </c:pt>
                <c:pt idx="8">
                  <c:v>18</c:v>
                </c:pt>
                <c:pt idx="9">
                  <c:v>13</c:v>
                </c:pt>
                <c:pt idx="10">
                  <c:v>25</c:v>
                </c:pt>
                <c:pt idx="11">
                  <c:v>45</c:v>
                </c:pt>
                <c:pt idx="12" formatCode="0">
                  <c:v>45</c:v>
                </c:pt>
                <c:pt idx="13" formatCode="0">
                  <c:v>33</c:v>
                </c:pt>
                <c:pt idx="14" formatCode="0">
                  <c:v>39</c:v>
                </c:pt>
                <c:pt idx="15" formatCode="0">
                  <c:v>21</c:v>
                </c:pt>
                <c:pt idx="16" formatCode="0">
                  <c:v>36</c:v>
                </c:pt>
                <c:pt idx="17" formatCode="0">
                  <c:v>31</c:v>
                </c:pt>
                <c:pt idx="18" formatCode="0">
                  <c:v>26</c:v>
                </c:pt>
                <c:pt idx="19" formatCode="0">
                  <c:v>14</c:v>
                </c:pt>
                <c:pt idx="20" formatCode="0">
                  <c:v>13</c:v>
                </c:pt>
                <c:pt idx="21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A7-4286-A41E-4779F5E8B667}"/>
            </c:ext>
          </c:extLst>
        </c:ser>
        <c:ser>
          <c:idx val="5"/>
          <c:order val="5"/>
          <c:tx>
            <c:strRef>
              <c:f>Data!$K$1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Data!$K$2:$K$23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18</c:v>
                </c:pt>
                <c:pt idx="4">
                  <c:v>19</c:v>
                </c:pt>
                <c:pt idx="5">
                  <c:v>75</c:v>
                </c:pt>
                <c:pt idx="6">
                  <c:v>242</c:v>
                </c:pt>
                <c:pt idx="7">
                  <c:v>31</c:v>
                </c:pt>
                <c:pt idx="8">
                  <c:v>129</c:v>
                </c:pt>
                <c:pt idx="9">
                  <c:v>29</c:v>
                </c:pt>
                <c:pt idx="10">
                  <c:v>240</c:v>
                </c:pt>
                <c:pt idx="11">
                  <c:v>48</c:v>
                </c:pt>
                <c:pt idx="12" formatCode="0">
                  <c:v>2</c:v>
                </c:pt>
                <c:pt idx="13" formatCode="0">
                  <c:v>31</c:v>
                </c:pt>
                <c:pt idx="14" formatCode="0">
                  <c:v>62</c:v>
                </c:pt>
                <c:pt idx="15" formatCode="0">
                  <c:v>43</c:v>
                </c:pt>
                <c:pt idx="16" formatCode="0">
                  <c:v>122</c:v>
                </c:pt>
                <c:pt idx="17" formatCode="0">
                  <c:v>1</c:v>
                </c:pt>
                <c:pt idx="18" formatCode="0">
                  <c:v>45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A7-4286-A41E-4779F5E8B667}"/>
            </c:ext>
          </c:extLst>
        </c:ser>
        <c:ser>
          <c:idx val="6"/>
          <c:order val="6"/>
          <c:tx>
            <c:strRef>
              <c:f>Data!$M$1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Data!$A$2:$A$23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Data!$M$2:$M$23</c:f>
              <c:numCache>
                <c:formatCode>General</c:formatCode>
                <c:ptCount val="22"/>
                <c:pt idx="0">
                  <c:v>7</c:v>
                </c:pt>
                <c:pt idx="1">
                  <c:v>26</c:v>
                </c:pt>
                <c:pt idx="2">
                  <c:v>11</c:v>
                </c:pt>
                <c:pt idx="3">
                  <c:v>16</c:v>
                </c:pt>
                <c:pt idx="4">
                  <c:v>54</c:v>
                </c:pt>
                <c:pt idx="5">
                  <c:v>20</c:v>
                </c:pt>
                <c:pt idx="6">
                  <c:v>25</c:v>
                </c:pt>
                <c:pt idx="7">
                  <c:v>21</c:v>
                </c:pt>
                <c:pt idx="8">
                  <c:v>78</c:v>
                </c:pt>
                <c:pt idx="9">
                  <c:v>43</c:v>
                </c:pt>
                <c:pt idx="10">
                  <c:v>42</c:v>
                </c:pt>
                <c:pt idx="11">
                  <c:v>98</c:v>
                </c:pt>
                <c:pt idx="12">
                  <c:v>92</c:v>
                </c:pt>
                <c:pt idx="13">
                  <c:v>121</c:v>
                </c:pt>
                <c:pt idx="14">
                  <c:v>120</c:v>
                </c:pt>
                <c:pt idx="15">
                  <c:v>94</c:v>
                </c:pt>
                <c:pt idx="16">
                  <c:v>91</c:v>
                </c:pt>
                <c:pt idx="17">
                  <c:v>114</c:v>
                </c:pt>
                <c:pt idx="18">
                  <c:v>39</c:v>
                </c:pt>
                <c:pt idx="19">
                  <c:v>17</c:v>
                </c:pt>
                <c:pt idx="20">
                  <c:v>59</c:v>
                </c:pt>
                <c:pt idx="2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A7-4286-A41E-4779F5E8B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548000"/>
        <c:axId val="419556200"/>
      </c:barChart>
      <c:catAx>
        <c:axId val="41954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9556200"/>
        <c:crosses val="autoZero"/>
        <c:auto val="1"/>
        <c:lblAlgn val="ctr"/>
        <c:lblOffset val="50"/>
        <c:tickLblSkip val="2"/>
        <c:tickMarkSkip val="1"/>
        <c:noMultiLvlLbl val="0"/>
      </c:catAx>
      <c:valAx>
        <c:axId val="419556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400]&quot;$&quot;#,##0;#,##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9548000"/>
        <c:crossesAt val="2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2735843364407041E-2"/>
          <c:y val="4.2840339100779432E-2"/>
          <c:w val="0.15331779648233629"/>
          <c:h val="0.37635813961432696"/>
        </c:manualLayout>
      </c:layout>
      <c:overlay val="1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0.81252</cdr:x>
      <cdr:y>0.30622</cdr:y>
    </cdr:from>
    <cdr:to>
      <cdr:x>0.94495</cdr:x>
      <cdr:y>0.40253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E31389E-005E-4CB3-8679-D913D1331473}"/>
            </a:ext>
          </a:extLst>
        </cdr:cNvPr>
        <cdr:cNvSpPr txBox="1"/>
      </cdr:nvSpPr>
      <cdr:spPr>
        <a:xfrm xmlns:a="http://schemas.openxmlformats.org/drawingml/2006/main">
          <a:off x="5200780" y="1117099"/>
          <a:ext cx="847658" cy="351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Other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F169-A6DA-403C-9894-F8A1CBFA432F}">
  <dimension ref="A1:Y439"/>
  <sheetViews>
    <sheetView workbookViewId="0">
      <pane activePane="bottomLeft" state="frozen" topLeftCell="A2" ySplit="1"/>
      <selection activeCell="P9" pane="bottomLeft" sqref="P9"/>
    </sheetView>
  </sheetViews>
  <sheetFormatPr defaultColWidth="9" defaultRowHeight="12" x14ac:dyDescent="0.2"/>
  <cols>
    <col min="1" max="1" bestFit="true" customWidth="true" style="39" width="12.0" collapsed="false"/>
    <col min="2" max="2" bestFit="true" customWidth="true" style="72" width="11.5703125" collapsed="false"/>
    <col min="3" max="3" bestFit="true" customWidth="true" style="72" width="7.85546875" collapsed="false"/>
    <col min="4" max="4" bestFit="true" customWidth="true" style="72" width="14.0" collapsed="false"/>
    <col min="5" max="5" bestFit="true" customWidth="true" style="72" width="22.0" collapsed="false"/>
    <col min="6" max="6" bestFit="true" customWidth="true" style="72" width="12.28515625" collapsed="false"/>
    <col min="7" max="7" bestFit="true" customWidth="true" style="72" width="17.28515625" collapsed="false"/>
    <col min="8" max="8" bestFit="true" customWidth="true" style="72" width="20.28515625" collapsed="false"/>
    <col min="9" max="9" bestFit="true" customWidth="true" style="72" width="14.85546875" collapsed="false"/>
    <col min="10" max="10" bestFit="true" customWidth="true" style="39" width="19.5703125" collapsed="false"/>
    <col min="11" max="11" bestFit="true" customWidth="true" style="39" width="10.28515625" collapsed="false"/>
    <col min="12" max="12" bestFit="true" customWidth="true" style="39" width="14.85546875" collapsed="false"/>
    <col min="13" max="13" customWidth="true" style="39" width="12.28515625" collapsed="false"/>
    <col min="14" max="17" style="39" width="9.0" collapsed="false"/>
    <col min="18" max="18" bestFit="true" customWidth="true" style="39" width="25.7109375" collapsed="false"/>
    <col min="19" max="16384" style="39" width="9.0" collapsed="false"/>
  </cols>
  <sheetData>
    <row customFormat="1" customHeight="1" ht="13.15" r="1" s="86" spans="1:24" x14ac:dyDescent="0.2">
      <c r="A1" s="39" t="s">
        <v>11</v>
      </c>
      <c r="B1" s="39" t="s">
        <v>20</v>
      </c>
      <c r="C1" s="39" t="s">
        <v>25</v>
      </c>
      <c r="D1" s="39" t="s">
        <v>26</v>
      </c>
      <c r="E1" s="39" t="s">
        <v>21</v>
      </c>
      <c r="F1" s="39" t="s">
        <v>22</v>
      </c>
      <c r="G1" s="39" t="s">
        <v>27</v>
      </c>
      <c r="H1" s="39" t="s">
        <v>28</v>
      </c>
      <c r="I1" s="39" t="s">
        <v>29</v>
      </c>
      <c r="J1" s="39" t="s">
        <v>30</v>
      </c>
      <c r="K1" s="39" t="s">
        <v>19</v>
      </c>
      <c r="L1" s="39" t="s">
        <v>34</v>
      </c>
      <c r="M1" s="86" t="s">
        <v>23</v>
      </c>
    </row>
    <row customFormat="1" customHeight="1" ht="13.15" r="2" s="86" spans="1:24" x14ac:dyDescent="0.2">
      <c r="A2" s="39">
        <f ref="A2:A11" si="0" t="shared">A3-1</f>
        <v>2004</v>
      </c>
      <c r="B2" s="39">
        <f>38+51</f>
        <v>89</v>
      </c>
      <c r="C2" s="39">
        <f>110+15+10</f>
        <v>135</v>
      </c>
      <c r="D2" s="39">
        <v>0</v>
      </c>
      <c r="E2" s="39">
        <v>0</v>
      </c>
      <c r="F2" s="39">
        <f>23</f>
        <v>23</v>
      </c>
      <c r="G2" s="39">
        <v>0</v>
      </c>
      <c r="H2" s="39">
        <v>0</v>
      </c>
      <c r="I2" s="39">
        <v>0</v>
      </c>
      <c r="J2" s="39">
        <v>0</v>
      </c>
      <c r="K2" s="39">
        <v>0</v>
      </c>
      <c r="L2" s="39">
        <f>254-SUM(B2:K2)</f>
        <v>7</v>
      </c>
      <c r="M2" s="86">
        <f>G2+H2+I2+J2+L2</f>
        <v>7</v>
      </c>
    </row>
    <row customFormat="1" customHeight="1" ht="13.15" r="3" s="86" spans="1:24" x14ac:dyDescent="0.2">
      <c r="A3" s="39">
        <f si="0" t="shared"/>
        <v>2005</v>
      </c>
      <c r="B3" s="39">
        <f>96+102+2</f>
        <v>200</v>
      </c>
      <c r="C3" s="39">
        <f>60+13</f>
        <v>73</v>
      </c>
      <c r="D3" s="39">
        <v>0</v>
      </c>
      <c r="E3" s="39">
        <v>0</v>
      </c>
      <c r="F3" s="39">
        <v>13</v>
      </c>
      <c r="G3" s="39">
        <v>0</v>
      </c>
      <c r="H3" s="39">
        <v>0</v>
      </c>
      <c r="I3" s="39">
        <v>0</v>
      </c>
      <c r="J3" s="39">
        <v>0</v>
      </c>
      <c r="K3" s="39">
        <v>0</v>
      </c>
      <c r="L3" s="39">
        <f>312-SUM(B3:K3)</f>
        <v>26</v>
      </c>
      <c r="M3" s="86">
        <f>G3+H3+I3+J3+L3</f>
        <v>26</v>
      </c>
    </row>
    <row customFormat="1" customHeight="1" ht="13.15" r="4" s="86" spans="1:24" x14ac:dyDescent="0.2">
      <c r="A4" s="39">
        <f si="0" t="shared"/>
        <v>2006</v>
      </c>
      <c r="B4" s="39">
        <f>118+155+1</f>
        <v>274</v>
      </c>
      <c r="C4" s="39">
        <f>117+10+2</f>
        <v>129</v>
      </c>
      <c r="D4" s="39">
        <v>0</v>
      </c>
      <c r="E4" s="39">
        <v>0</v>
      </c>
      <c r="F4" s="39">
        <v>11</v>
      </c>
      <c r="G4" s="39">
        <v>0</v>
      </c>
      <c r="H4" s="39">
        <v>0</v>
      </c>
      <c r="I4" s="39">
        <v>1</v>
      </c>
      <c r="J4" s="39">
        <v>0</v>
      </c>
      <c r="K4" s="39">
        <v>0</v>
      </c>
      <c r="L4" s="39">
        <f>425-SUM(B4:K4)</f>
        <v>10</v>
      </c>
      <c r="M4" s="86">
        <f ref="M4:M23" si="1" t="shared">G4+H4+I4+J4+L4</f>
        <v>11</v>
      </c>
    </row>
    <row customFormat="1" customHeight="1" ht="13.15" r="5" s="86" spans="1:24" x14ac:dyDescent="0.2">
      <c r="A5" s="39">
        <f si="0" t="shared"/>
        <v>2007</v>
      </c>
      <c r="B5" s="39">
        <f>122+226+32</f>
        <v>380</v>
      </c>
      <c r="C5" s="39">
        <f>148+9+1</f>
        <v>158</v>
      </c>
      <c r="D5" s="39">
        <v>0</v>
      </c>
      <c r="E5" s="39">
        <v>0</v>
      </c>
      <c r="F5" s="39">
        <v>23</v>
      </c>
      <c r="G5" s="39">
        <v>0</v>
      </c>
      <c r="H5" s="39">
        <v>0</v>
      </c>
      <c r="I5" s="39">
        <v>0</v>
      </c>
      <c r="J5" s="39">
        <v>0</v>
      </c>
      <c r="K5" s="39">
        <v>18</v>
      </c>
      <c r="L5" s="39">
        <f>595-SUM(B5:K5)</f>
        <v>16</v>
      </c>
      <c r="M5" s="86">
        <f si="1" t="shared"/>
        <v>16</v>
      </c>
    </row>
    <row customFormat="1" customHeight="1" ht="13.15" r="6" s="86" spans="1:24" x14ac:dyDescent="0.2">
      <c r="A6" s="39">
        <f si="0" t="shared"/>
        <v>2008</v>
      </c>
      <c r="B6" s="39">
        <f>257+217+61</f>
        <v>535</v>
      </c>
      <c r="C6" s="39">
        <f>185+12+1</f>
        <v>198</v>
      </c>
      <c r="D6" s="39">
        <v>0</v>
      </c>
      <c r="E6" s="39">
        <v>0</v>
      </c>
      <c r="F6" s="39">
        <v>19</v>
      </c>
      <c r="G6" s="39">
        <v>0</v>
      </c>
      <c r="H6" s="39">
        <v>0</v>
      </c>
      <c r="I6" s="39">
        <v>2</v>
      </c>
      <c r="J6" s="39">
        <v>0</v>
      </c>
      <c r="K6" s="39">
        <v>19</v>
      </c>
      <c r="L6" s="39">
        <f>825-SUM(B6:K6)</f>
        <v>52</v>
      </c>
      <c r="M6" s="86">
        <f si="1" t="shared"/>
        <v>54</v>
      </c>
    </row>
    <row customFormat="1" customHeight="1" ht="13.15" r="7" s="86" spans="1:24" x14ac:dyDescent="0.2">
      <c r="A7" s="39">
        <f si="0" t="shared"/>
        <v>2009</v>
      </c>
      <c r="B7" s="39">
        <f>252+192+29</f>
        <v>473</v>
      </c>
      <c r="C7" s="39">
        <f>191+11</f>
        <v>202</v>
      </c>
      <c r="D7" s="39">
        <v>0</v>
      </c>
      <c r="E7" s="39">
        <v>0</v>
      </c>
      <c r="F7" s="39">
        <v>22</v>
      </c>
      <c r="G7" s="39">
        <v>0</v>
      </c>
      <c r="H7" s="39">
        <v>0</v>
      </c>
      <c r="I7" s="39">
        <v>1</v>
      </c>
      <c r="J7" s="39">
        <v>0</v>
      </c>
      <c r="K7" s="39">
        <v>75</v>
      </c>
      <c r="L7" s="39">
        <f>792-SUM(B7:K7)</f>
        <v>19</v>
      </c>
      <c r="M7" s="86">
        <f si="1" t="shared"/>
        <v>20</v>
      </c>
    </row>
    <row customFormat="1" customHeight="1" ht="13.15" r="8" s="86" spans="1:24" x14ac:dyDescent="0.2">
      <c r="A8" s="39">
        <f si="0" t="shared"/>
        <v>2010</v>
      </c>
      <c r="B8" s="39">
        <f>274+229+26</f>
        <v>529</v>
      </c>
      <c r="C8" s="39">
        <f>175+9</f>
        <v>184</v>
      </c>
      <c r="D8" s="39">
        <v>0</v>
      </c>
      <c r="E8" s="39">
        <v>0</v>
      </c>
      <c r="F8" s="39">
        <v>22</v>
      </c>
      <c r="G8" s="39">
        <v>0</v>
      </c>
      <c r="H8" s="39">
        <v>0</v>
      </c>
      <c r="I8" s="39">
        <v>2</v>
      </c>
      <c r="J8" s="39">
        <v>5</v>
      </c>
      <c r="K8" s="39">
        <v>242</v>
      </c>
      <c r="L8" s="39">
        <f>1002-SUM(B8:K8)</f>
        <v>18</v>
      </c>
      <c r="M8" s="86">
        <f si="1" t="shared"/>
        <v>25</v>
      </c>
    </row>
    <row customFormat="1" customHeight="1" ht="13.15" r="9" s="86" spans="1:24" x14ac:dyDescent="0.2">
      <c r="A9" s="39">
        <f si="0" t="shared"/>
        <v>2011</v>
      </c>
      <c r="B9" s="39">
        <f>273+187+45</f>
        <v>505</v>
      </c>
      <c r="C9" s="39">
        <f>158+17</f>
        <v>175</v>
      </c>
      <c r="D9" s="39">
        <v>0</v>
      </c>
      <c r="E9" s="39">
        <v>0</v>
      </c>
      <c r="F9" s="39">
        <v>16</v>
      </c>
      <c r="G9" s="39">
        <v>0</v>
      </c>
      <c r="H9" s="39">
        <v>0</v>
      </c>
      <c r="I9" s="39">
        <v>1</v>
      </c>
      <c r="J9" s="39">
        <v>7</v>
      </c>
      <c r="K9" s="39">
        <v>31</v>
      </c>
      <c r="L9" s="39">
        <f>748-SUM(B9:K9)</f>
        <v>13</v>
      </c>
      <c r="M9" s="86">
        <f si="1" t="shared"/>
        <v>21</v>
      </c>
    </row>
    <row customFormat="1" customHeight="1" ht="13.15" r="10" s="86" spans="1:24" x14ac:dyDescent="0.2">
      <c r="A10" s="39">
        <f si="0" t="shared"/>
        <v>2012</v>
      </c>
      <c r="B10" s="39">
        <f>227+150+29</f>
        <v>406</v>
      </c>
      <c r="C10" s="39">
        <f>192+12</f>
        <v>204</v>
      </c>
      <c r="D10" s="39">
        <v>0</v>
      </c>
      <c r="E10" s="39">
        <v>0</v>
      </c>
      <c r="F10" s="39">
        <v>18</v>
      </c>
      <c r="G10" s="39">
        <v>2</v>
      </c>
      <c r="H10" s="39">
        <v>15</v>
      </c>
      <c r="I10" s="39">
        <v>3</v>
      </c>
      <c r="J10" s="39">
        <v>9</v>
      </c>
      <c r="K10" s="39">
        <v>129</v>
      </c>
      <c r="L10" s="39">
        <f>835-SUM(B10:K10)</f>
        <v>49</v>
      </c>
      <c r="M10" s="86">
        <f si="1" t="shared"/>
        <v>78</v>
      </c>
    </row>
    <row customFormat="1" customHeight="1" ht="13.15" r="11" s="86" spans="1:24" x14ac:dyDescent="0.2">
      <c r="A11" s="39">
        <f si="0" t="shared"/>
        <v>2013</v>
      </c>
      <c r="B11" s="39">
        <f>189+263+116</f>
        <v>568</v>
      </c>
      <c r="C11" s="39">
        <f>169+9</f>
        <v>178</v>
      </c>
      <c r="D11" s="39">
        <v>0</v>
      </c>
      <c r="E11" s="39">
        <v>0</v>
      </c>
      <c r="F11" s="39">
        <v>13</v>
      </c>
      <c r="G11" s="39">
        <v>0</v>
      </c>
      <c r="H11" s="39">
        <v>0</v>
      </c>
      <c r="I11" s="39">
        <v>4</v>
      </c>
      <c r="J11" s="39">
        <v>0</v>
      </c>
      <c r="K11" s="39">
        <v>29</v>
      </c>
      <c r="L11" s="39">
        <f>831-SUM(B11:K11)</f>
        <v>39</v>
      </c>
      <c r="M11" s="86">
        <f si="1" t="shared"/>
        <v>43</v>
      </c>
    </row>
    <row customFormat="1" customHeight="1" ht="13.15" r="12" s="86" spans="1:24" x14ac:dyDescent="0.2">
      <c r="A12" s="39">
        <f>A13-1</f>
        <v>2014</v>
      </c>
      <c r="B12" s="39">
        <f>214+270+90</f>
        <v>574</v>
      </c>
      <c r="C12" s="39">
        <f>226+7</f>
        <v>233</v>
      </c>
      <c r="D12" s="39">
        <f>14+24</f>
        <v>38</v>
      </c>
      <c r="E12" s="39">
        <v>0</v>
      </c>
      <c r="F12" s="39">
        <v>25</v>
      </c>
      <c r="G12" s="39">
        <v>0</v>
      </c>
      <c r="H12" s="39">
        <v>8</v>
      </c>
      <c r="I12" s="39">
        <v>0</v>
      </c>
      <c r="J12" s="39">
        <v>10</v>
      </c>
      <c r="K12" s="39">
        <v>240</v>
      </c>
      <c r="L12" s="39">
        <f>1152-SUM(B12:K12)</f>
        <v>24</v>
      </c>
      <c r="M12" s="86">
        <f si="1" t="shared"/>
        <v>42</v>
      </c>
    </row>
    <row customFormat="1" customHeight="1" ht="13.15" r="13" s="86" spans="1:24" x14ac:dyDescent="0.2">
      <c r="A13" s="39">
        <v>2015</v>
      </c>
      <c r="B13" s="39">
        <f>216+183+76</f>
        <v>475</v>
      </c>
      <c r="C13" s="39">
        <f>138</f>
        <v>138</v>
      </c>
      <c r="D13" s="39">
        <v>21</v>
      </c>
      <c r="E13" s="39">
        <v>0</v>
      </c>
      <c r="F13" s="39">
        <v>45</v>
      </c>
      <c r="G13" s="39">
        <v>0</v>
      </c>
      <c r="H13" s="39">
        <v>0</v>
      </c>
      <c r="I13" s="39">
        <v>0</v>
      </c>
      <c r="J13" s="39">
        <v>31</v>
      </c>
      <c r="K13" s="39">
        <v>48</v>
      </c>
      <c r="L13" s="39">
        <f>825-SUM(B13:K13)</f>
        <v>67</v>
      </c>
      <c r="M13" s="86">
        <f si="1" t="shared"/>
        <v>98</v>
      </c>
    </row>
    <row customFormat="1" customHeight="1" ht="12.6" r="14" s="79" spans="1:24" x14ac:dyDescent="0.2">
      <c r="A14" s="39">
        <v>2016</v>
      </c>
      <c r="B14" s="98">
        <f>137+213+72</f>
        <v>422</v>
      </c>
      <c r="C14" s="98">
        <v>122</v>
      </c>
      <c r="D14" s="98">
        <v>34</v>
      </c>
      <c r="E14" s="98">
        <v>0</v>
      </c>
      <c r="F14" s="98">
        <v>45</v>
      </c>
      <c r="G14" s="98">
        <v>5</v>
      </c>
      <c r="H14" s="98">
        <v>5</v>
      </c>
      <c r="I14" s="98">
        <v>0</v>
      </c>
      <c r="J14" s="98">
        <v>31</v>
      </c>
      <c r="K14" s="98">
        <v>2</v>
      </c>
      <c r="L14" s="98">
        <f>717-SUM(B14:K14)</f>
        <v>51</v>
      </c>
      <c r="M14" s="86">
        <f si="1" t="shared"/>
        <v>92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</row>
    <row customFormat="1" customHeight="1" ht="12.6" r="15" s="79" spans="1:24" x14ac:dyDescent="0.2">
      <c r="A15" s="39">
        <v>2017</v>
      </c>
      <c r="B15" s="98">
        <f>37+71+73</f>
        <v>181</v>
      </c>
      <c r="C15" s="98">
        <v>145</v>
      </c>
      <c r="D15" s="98">
        <v>3</v>
      </c>
      <c r="E15" s="98">
        <v>12</v>
      </c>
      <c r="F15" s="98">
        <v>33</v>
      </c>
      <c r="G15" s="98">
        <v>6</v>
      </c>
      <c r="H15" s="98">
        <v>0</v>
      </c>
      <c r="I15" s="98">
        <v>0</v>
      </c>
      <c r="J15" s="98">
        <v>28</v>
      </c>
      <c r="K15" s="98">
        <v>31</v>
      </c>
      <c r="L15" s="98">
        <f>526-SUM(B15:K15)</f>
        <v>87</v>
      </c>
      <c r="M15" s="86">
        <f si="1" t="shared"/>
        <v>121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customFormat="1" customHeight="1" ht="12.6" r="16" s="79" spans="1:24" x14ac:dyDescent="0.2">
      <c r="A16" s="39">
        <v>2018</v>
      </c>
      <c r="B16" s="98">
        <f>193+127+45</f>
        <v>365</v>
      </c>
      <c r="C16" s="98">
        <v>173</v>
      </c>
      <c r="D16" s="98">
        <v>16</v>
      </c>
      <c r="E16" s="98">
        <v>65</v>
      </c>
      <c r="F16" s="98">
        <v>39</v>
      </c>
      <c r="G16" s="98">
        <v>23</v>
      </c>
      <c r="H16" s="98">
        <v>5</v>
      </c>
      <c r="I16" s="98">
        <v>0</v>
      </c>
      <c r="J16" s="98">
        <v>13</v>
      </c>
      <c r="K16" s="98">
        <v>62</v>
      </c>
      <c r="L16" s="98">
        <f>840-SUM(B16:K16)</f>
        <v>79</v>
      </c>
      <c r="M16" s="86">
        <f si="1" t="shared"/>
        <v>120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customFormat="1" customHeight="1" ht="12.6" r="17" s="79" spans="1:24" x14ac:dyDescent="0.2">
      <c r="A17" s="39">
        <v>2019</v>
      </c>
      <c r="B17" s="98">
        <f>107+245+41</f>
        <v>393</v>
      </c>
      <c r="C17" s="98">
        <v>153</v>
      </c>
      <c r="D17" s="98">
        <v>0</v>
      </c>
      <c r="E17" s="98">
        <v>2</v>
      </c>
      <c r="F17" s="98">
        <v>21</v>
      </c>
      <c r="G17" s="98">
        <v>2</v>
      </c>
      <c r="H17" s="98">
        <v>22</v>
      </c>
      <c r="I17" s="98">
        <v>0</v>
      </c>
      <c r="J17" s="98">
        <v>20</v>
      </c>
      <c r="K17" s="98">
        <v>43</v>
      </c>
      <c r="L17" s="98">
        <f>706-SUM(B17:K17)</f>
        <v>50</v>
      </c>
      <c r="M17" s="86">
        <f si="1" t="shared"/>
        <v>94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</row>
    <row customFormat="1" customHeight="1" ht="12.6" r="18" s="79" spans="1:24" x14ac:dyDescent="0.2">
      <c r="A18" s="39">
        <v>2020</v>
      </c>
      <c r="B18" s="98">
        <f>149+231+29</f>
        <v>409</v>
      </c>
      <c r="C18" s="98">
        <v>143</v>
      </c>
      <c r="D18" s="98">
        <v>0</v>
      </c>
      <c r="E18" s="98">
        <v>0</v>
      </c>
      <c r="F18" s="98">
        <v>36</v>
      </c>
      <c r="G18" s="98">
        <v>1</v>
      </c>
      <c r="H18" s="98">
        <v>11</v>
      </c>
      <c r="I18" s="98">
        <v>2</v>
      </c>
      <c r="J18" s="98">
        <v>6</v>
      </c>
      <c r="K18" s="98">
        <v>122</v>
      </c>
      <c r="L18" s="98">
        <f>801-SUM(B18:K18)</f>
        <v>71</v>
      </c>
      <c r="M18" s="86">
        <f si="1" t="shared"/>
        <v>91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</row>
    <row customFormat="1" customHeight="1" ht="12.6" r="19" s="79" spans="1:24" x14ac:dyDescent="0.2">
      <c r="A19" s="40">
        <v>2021</v>
      </c>
      <c r="B19" s="99">
        <f>270+308+26</f>
        <v>604</v>
      </c>
      <c r="C19" s="99">
        <v>157</v>
      </c>
      <c r="D19" s="99">
        <v>0</v>
      </c>
      <c r="E19" s="99">
        <v>0</v>
      </c>
      <c r="F19" s="99">
        <v>31</v>
      </c>
      <c r="G19" s="99">
        <v>0</v>
      </c>
      <c r="H19" s="99">
        <v>9</v>
      </c>
      <c r="I19" s="99">
        <v>2</v>
      </c>
      <c r="J19" s="99">
        <v>17</v>
      </c>
      <c r="K19" s="99">
        <v>1</v>
      </c>
      <c r="L19" s="98">
        <f>907-SUM(B19:K19)</f>
        <v>86</v>
      </c>
      <c r="M19" s="86">
        <f si="1" t="shared"/>
        <v>114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</row>
    <row customFormat="1" customHeight="1" ht="12.6" r="20" s="79" spans="1:24" x14ac:dyDescent="0.2">
      <c r="A20" s="40">
        <v>2022</v>
      </c>
      <c r="B20" s="99">
        <f>545+266+5</f>
        <v>816</v>
      </c>
      <c r="C20" s="99">
        <f>153+43</f>
        <v>196</v>
      </c>
      <c r="D20" s="99">
        <v>0</v>
      </c>
      <c r="E20" s="99">
        <v>0</v>
      </c>
      <c r="F20" s="99">
        <v>26</v>
      </c>
      <c r="G20" s="99">
        <v>5</v>
      </c>
      <c r="H20" s="99">
        <v>0</v>
      </c>
      <c r="I20" s="98">
        <v>2</v>
      </c>
      <c r="J20" s="99">
        <v>0</v>
      </c>
      <c r="K20" s="98">
        <v>45</v>
      </c>
      <c r="L20" s="98">
        <f>1122-SUM(B20:K20)</f>
        <v>32</v>
      </c>
      <c r="M20" s="86">
        <f si="1" t="shared"/>
        <v>39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</row>
    <row customFormat="1" customHeight="1" ht="12.6" r="21" s="79" spans="1:24" x14ac:dyDescent="0.2">
      <c r="A21" s="40">
        <v>2023</v>
      </c>
      <c r="B21" s="99">
        <f>449+255+1</f>
        <v>705</v>
      </c>
      <c r="C21" s="99">
        <f>164</f>
        <v>164</v>
      </c>
      <c r="D21" s="99">
        <v>0</v>
      </c>
      <c r="E21" s="99">
        <v>0</v>
      </c>
      <c r="F21" s="99">
        <v>14</v>
      </c>
      <c r="G21" s="99">
        <v>5</v>
      </c>
      <c r="H21" s="99">
        <v>0</v>
      </c>
      <c r="I21" s="98">
        <v>2</v>
      </c>
      <c r="J21" s="99">
        <v>0</v>
      </c>
      <c r="K21" s="98">
        <v>0</v>
      </c>
      <c r="L21" s="98">
        <f>900-SUM(B21:K21)</f>
        <v>10</v>
      </c>
      <c r="M21" s="86">
        <f si="1" t="shared"/>
        <v>17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</row>
    <row customFormat="1" customHeight="1" ht="12.6" r="22" s="79" spans="1:24" x14ac:dyDescent="0.2">
      <c r="A22" s="40">
        <v>2024</v>
      </c>
      <c r="B22" s="99">
        <f>289+223+36</f>
        <v>548</v>
      </c>
      <c r="C22" s="99">
        <v>229</v>
      </c>
      <c r="D22" s="99">
        <v>18</v>
      </c>
      <c r="E22" s="99">
        <v>0</v>
      </c>
      <c r="F22" s="99">
        <v>13</v>
      </c>
      <c r="G22" s="99">
        <v>2</v>
      </c>
      <c r="H22" s="99">
        <v>0</v>
      </c>
      <c r="I22" s="98">
        <v>4</v>
      </c>
      <c r="J22" s="100">
        <v>0</v>
      </c>
      <c r="K22" s="98">
        <v>0</v>
      </c>
      <c r="L22" s="98">
        <f>867-SUM(B22:K22)</f>
        <v>53</v>
      </c>
      <c r="M22" s="86">
        <f si="1" t="shared"/>
        <v>59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</row>
    <row customFormat="1" customHeight="1" ht="12.6" r="23" s="79" spans="1:24" x14ac:dyDescent="0.2">
      <c r="A23" s="40">
        <v>2025</v>
      </c>
      <c r="B23" s="99">
        <f>234+202+117</f>
        <v>553</v>
      </c>
      <c r="C23" s="99">
        <v>193</v>
      </c>
      <c r="D23" s="99">
        <f>49+18</f>
        <v>67</v>
      </c>
      <c r="E23" s="99">
        <v>21</v>
      </c>
      <c r="F23" s="99">
        <v>13</v>
      </c>
      <c r="G23" s="99">
        <v>6</v>
      </c>
      <c r="H23" s="99">
        <v>4</v>
      </c>
      <c r="I23" s="98">
        <v>4</v>
      </c>
      <c r="J23" s="100">
        <v>4</v>
      </c>
      <c r="K23" s="98">
        <v>0</v>
      </c>
      <c r="L23" s="98">
        <f>872-SUM(B23:K23)</f>
        <v>7</v>
      </c>
      <c r="M23" s="86">
        <f si="1" t="shared"/>
        <v>25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customFormat="1" customHeight="1" ht="12.6" r="24" s="79" spans="1:24" x14ac:dyDescent="0.2">
      <c r="A24" s="40"/>
      <c r="B24" s="73"/>
      <c r="C24" s="73"/>
      <c r="D24" s="73"/>
      <c r="E24" s="73"/>
      <c r="F24" s="73"/>
      <c r="G24" s="73"/>
      <c r="H24" s="73"/>
      <c r="I24" s="72"/>
      <c r="K24" s="85"/>
      <c r="L24" s="8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</row>
    <row customFormat="1" customHeight="1" ht="12.6" r="25" s="79" spans="1:24" x14ac:dyDescent="0.2">
      <c r="A25" s="40"/>
      <c r="B25" s="73"/>
      <c r="C25" s="73"/>
      <c r="D25" s="73"/>
      <c r="E25" s="73"/>
      <c r="F25" s="73"/>
      <c r="G25" s="73"/>
      <c r="H25" s="73"/>
      <c r="I25" s="72"/>
      <c r="K25" s="85"/>
      <c r="L25" s="8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customFormat="1" customHeight="1" ht="12" r="26" s="79" spans="1:24" x14ac:dyDescent="0.2">
      <c r="A26" s="40"/>
      <c r="B26" s="73"/>
      <c r="C26" s="73"/>
      <c r="D26" s="73"/>
      <c r="E26" s="73"/>
      <c r="F26" s="73"/>
      <c r="G26" s="73"/>
      <c r="H26" s="73"/>
      <c r="I26" s="72"/>
      <c r="K26" s="85"/>
      <c r="L26" s="8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customFormat="1" customHeight="1" ht="12" r="27" s="79" spans="1:24" x14ac:dyDescent="0.2">
      <c r="A27" s="40"/>
      <c r="B27" s="101"/>
      <c r="C27" s="73"/>
      <c r="D27" s="73"/>
      <c r="E27" s="73"/>
      <c r="F27" s="73"/>
      <c r="G27" s="73"/>
      <c r="H27" s="73"/>
      <c r="I27" s="72"/>
      <c r="K27" s="85"/>
      <c r="L27" s="8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customFormat="1" customHeight="1" ht="12" r="28" s="79" spans="1:24" x14ac:dyDescent="0.2">
      <c r="A28" s="40"/>
      <c r="B28" s="73"/>
      <c r="C28" s="73"/>
      <c r="D28" s="73"/>
      <c r="E28" s="73"/>
      <c r="F28" s="73"/>
      <c r="G28" s="73"/>
      <c r="H28" s="73"/>
      <c r="I28" s="72"/>
      <c r="K28" s="85"/>
      <c r="L28" s="8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customFormat="1" customHeight="1" ht="12" r="29" s="79" spans="1:24" x14ac:dyDescent="0.2">
      <c r="A29" s="40"/>
      <c r="B29" s="73"/>
      <c r="C29" s="73"/>
      <c r="D29" s="73"/>
      <c r="E29" s="73"/>
      <c r="F29" s="73"/>
      <c r="G29" s="73"/>
      <c r="H29" s="73"/>
      <c r="I29" s="72"/>
      <c r="K29" s="85"/>
      <c r="L29" s="8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customFormat="1" customHeight="1" ht="12" r="30" s="79" spans="1:24" x14ac:dyDescent="0.2">
      <c r="A30" s="40"/>
      <c r="B30" s="73"/>
      <c r="C30" s="73"/>
      <c r="D30" s="73"/>
      <c r="E30" s="73"/>
      <c r="F30" s="73"/>
      <c r="G30" s="73"/>
      <c r="H30" s="73"/>
      <c r="I30" s="72"/>
      <c r="K30" s="85"/>
      <c r="L30" s="8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customFormat="1" customHeight="1" ht="12" r="31" s="79" spans="1:24" x14ac:dyDescent="0.2">
      <c r="A31" s="40"/>
      <c r="B31" s="73"/>
      <c r="C31" s="73"/>
      <c r="D31" s="73"/>
      <c r="E31" s="73"/>
      <c r="F31" s="73"/>
      <c r="G31" s="73"/>
      <c r="H31" s="73"/>
      <c r="I31" s="72"/>
      <c r="K31" s="85"/>
      <c r="L31" s="87"/>
    </row>
    <row customFormat="1" customHeight="1" ht="12" r="32" s="79" spans="1:24" x14ac:dyDescent="0.2">
      <c r="A32" s="40"/>
      <c r="B32" s="73"/>
      <c r="C32" s="73"/>
      <c r="D32" s="73"/>
      <c r="E32" s="73"/>
      <c r="F32" s="73"/>
      <c r="G32" s="73"/>
      <c r="H32" s="73"/>
      <c r="I32" s="72"/>
      <c r="K32" s="85"/>
      <c r="L32" s="87"/>
    </row>
    <row ht="12.75" r="33" spans="1:12" x14ac:dyDescent="0.2">
      <c r="A33" s="40"/>
      <c r="B33" s="73"/>
      <c r="C33" s="73"/>
      <c r="D33" s="73"/>
      <c r="E33" s="73"/>
      <c r="F33" s="73"/>
      <c r="G33" s="73"/>
      <c r="H33" s="73"/>
      <c r="K33" s="85"/>
      <c r="L33" s="87"/>
    </row>
    <row ht="12.75" r="34" spans="1:12" x14ac:dyDescent="0.2">
      <c r="K34" s="85"/>
      <c r="L34" s="87"/>
    </row>
    <row ht="15" r="35" spans="1:12" x14ac:dyDescent="0.25">
      <c r="C35" s="88"/>
      <c r="J35" s="72"/>
      <c r="K35" s="85"/>
      <c r="L35" s="87"/>
    </row>
    <row ht="12.75" r="36" spans="1:12" x14ac:dyDescent="0.2">
      <c r="C36" s="89"/>
      <c r="J36" s="72"/>
      <c r="K36" s="85"/>
      <c r="L36" s="87"/>
    </row>
    <row ht="12.75" r="37" spans="1:12" x14ac:dyDescent="0.2">
      <c r="B37" s="83"/>
      <c r="C37" s="83"/>
      <c r="D37" s="83"/>
      <c r="E37" s="83"/>
      <c r="F37" s="83"/>
      <c r="G37" s="83"/>
      <c r="H37" s="83"/>
      <c r="I37" s="84"/>
      <c r="J37" s="90"/>
      <c r="K37" s="85"/>
      <c r="L37" s="87"/>
    </row>
    <row r="40" spans="1:12" x14ac:dyDescent="0.2">
      <c r="D40" s="72" t="s">
        <v>2</v>
      </c>
      <c r="I40" s="72" t="str">
        <f ref="I40:I63" si="2" t="shared">IF(B40&gt;0,SUM(B40:H40),"")</f>
        <v/>
      </c>
    </row>
    <row r="41" spans="1:12" x14ac:dyDescent="0.2">
      <c r="J41" s="72"/>
    </row>
    <row r="42" spans="1:12" x14ac:dyDescent="0.2">
      <c r="I42" s="72" t="str">
        <f si="2" t="shared"/>
        <v/>
      </c>
    </row>
    <row r="43" spans="1:12" x14ac:dyDescent="0.2">
      <c r="I43" s="72" t="str">
        <f si="2" t="shared"/>
        <v/>
      </c>
    </row>
    <row r="44" spans="1:12" x14ac:dyDescent="0.2">
      <c r="I44" s="72" t="str">
        <f si="2" t="shared"/>
        <v/>
      </c>
    </row>
    <row r="45" spans="1:12" x14ac:dyDescent="0.2">
      <c r="I45" s="72" t="str">
        <f si="2" t="shared"/>
        <v/>
      </c>
    </row>
    <row r="46" spans="1:12" x14ac:dyDescent="0.2">
      <c r="D46" s="39"/>
      <c r="I46" s="72" t="str">
        <f si="2" t="shared"/>
        <v/>
      </c>
    </row>
    <row r="47" spans="1:12" x14ac:dyDescent="0.2">
      <c r="C47" s="73"/>
      <c r="D47" s="39"/>
      <c r="F47" s="73"/>
      <c r="I47" s="72" t="str">
        <f si="2" t="shared"/>
        <v/>
      </c>
    </row>
    <row r="48" spans="1:12" x14ac:dyDescent="0.2">
      <c r="C48" s="73"/>
      <c r="D48" s="39"/>
      <c r="F48" s="73"/>
      <c r="I48" s="72" t="str">
        <f si="2" t="shared"/>
        <v/>
      </c>
    </row>
    <row r="49" spans="3:9" x14ac:dyDescent="0.2">
      <c r="C49" s="73"/>
      <c r="D49" s="39"/>
      <c r="F49" s="73"/>
      <c r="I49" s="72" t="str">
        <f si="2" t="shared"/>
        <v/>
      </c>
    </row>
    <row r="50" spans="3:9" x14ac:dyDescent="0.2">
      <c r="C50" s="73"/>
      <c r="D50" s="39"/>
      <c r="F50" s="73"/>
      <c r="I50" s="72" t="str">
        <f si="2" t="shared"/>
        <v/>
      </c>
    </row>
    <row r="51" spans="3:9" x14ac:dyDescent="0.2">
      <c r="C51" s="73"/>
      <c r="D51" s="39"/>
      <c r="F51" s="73"/>
      <c r="I51" s="72" t="str">
        <f si="2" t="shared"/>
        <v/>
      </c>
    </row>
    <row r="52" spans="3:9" x14ac:dyDescent="0.2">
      <c r="C52" s="73"/>
      <c r="D52" s="39"/>
      <c r="F52" s="73"/>
      <c r="I52" s="72" t="str">
        <f si="2" t="shared"/>
        <v/>
      </c>
    </row>
    <row r="53" spans="3:9" x14ac:dyDescent="0.2">
      <c r="C53" s="73"/>
      <c r="D53" s="39"/>
      <c r="F53" s="73"/>
      <c r="I53" s="72" t="str">
        <f si="2" t="shared"/>
        <v/>
      </c>
    </row>
    <row r="54" spans="3:9" x14ac:dyDescent="0.2">
      <c r="C54" s="73"/>
      <c r="D54" s="39"/>
      <c r="F54" s="73"/>
      <c r="I54" s="72" t="str">
        <f si="2" t="shared"/>
        <v/>
      </c>
    </row>
    <row r="55" spans="3:9" x14ac:dyDescent="0.2">
      <c r="C55" s="73"/>
      <c r="D55" s="39"/>
      <c r="F55" s="73"/>
      <c r="I55" s="72" t="str">
        <f si="2" t="shared"/>
        <v/>
      </c>
    </row>
    <row r="56" spans="3:9" x14ac:dyDescent="0.2">
      <c r="C56" s="73"/>
      <c r="D56" s="39"/>
      <c r="F56" s="73"/>
      <c r="I56" s="72" t="str">
        <f si="2" t="shared"/>
        <v/>
      </c>
    </row>
    <row r="57" spans="3:9" x14ac:dyDescent="0.2">
      <c r="C57" s="73"/>
      <c r="D57" s="39"/>
      <c r="F57" s="73"/>
      <c r="I57" s="72" t="str">
        <f si="2" t="shared"/>
        <v/>
      </c>
    </row>
    <row r="58" spans="3:9" x14ac:dyDescent="0.2">
      <c r="C58" s="73"/>
      <c r="D58" s="39"/>
      <c r="F58" s="73"/>
      <c r="I58" s="72" t="str">
        <f si="2" t="shared"/>
        <v/>
      </c>
    </row>
    <row r="59" spans="3:9" x14ac:dyDescent="0.2">
      <c r="C59" s="73"/>
      <c r="D59" s="39"/>
      <c r="F59" s="73"/>
      <c r="I59" s="72" t="str">
        <f si="2" t="shared"/>
        <v/>
      </c>
    </row>
    <row r="60" spans="3:9" x14ac:dyDescent="0.2">
      <c r="C60" s="73"/>
      <c r="D60" s="39"/>
      <c r="F60" s="73"/>
      <c r="I60" s="72" t="str">
        <f si="2" t="shared"/>
        <v/>
      </c>
    </row>
    <row r="61" spans="3:9" x14ac:dyDescent="0.2">
      <c r="C61" s="73"/>
      <c r="D61" s="39"/>
      <c r="F61" s="73"/>
      <c r="I61" s="72" t="str">
        <f si="2" t="shared"/>
        <v/>
      </c>
    </row>
    <row r="62" spans="3:9" x14ac:dyDescent="0.2">
      <c r="C62" s="73"/>
      <c r="D62" s="39"/>
      <c r="F62" s="73"/>
      <c r="I62" s="72" t="str">
        <f si="2" t="shared"/>
        <v/>
      </c>
    </row>
    <row r="63" spans="3:9" x14ac:dyDescent="0.2">
      <c r="C63" s="73"/>
      <c r="D63" s="39"/>
      <c r="F63" s="73"/>
      <c r="I63" s="72" t="str">
        <f si="2" t="shared"/>
        <v/>
      </c>
    </row>
    <row r="64" spans="3:9" x14ac:dyDescent="0.2">
      <c r="D64" s="39"/>
      <c r="I64" s="72" t="str">
        <f ref="I64:I127" si="3" t="shared">IF(B64&gt;0,SUM(B64:H64),"")</f>
        <v/>
      </c>
    </row>
    <row r="65" spans="3:9" x14ac:dyDescent="0.2">
      <c r="D65" s="39"/>
      <c r="I65" s="72" t="str">
        <f si="3" t="shared"/>
        <v/>
      </c>
    </row>
    <row r="66" spans="3:9" x14ac:dyDescent="0.2">
      <c r="D66" s="39"/>
      <c r="I66" s="72" t="str">
        <f si="3" t="shared"/>
        <v/>
      </c>
    </row>
    <row r="67" spans="3:9" x14ac:dyDescent="0.2">
      <c r="C67" s="83"/>
      <c r="D67" s="39"/>
      <c r="F67" s="83"/>
      <c r="I67" s="72" t="str">
        <f si="3" t="shared"/>
        <v/>
      </c>
    </row>
    <row r="68" spans="3:9" x14ac:dyDescent="0.2">
      <c r="I68" s="72" t="str">
        <f si="3" t="shared"/>
        <v/>
      </c>
    </row>
    <row r="69" spans="3:9" x14ac:dyDescent="0.2">
      <c r="I69" s="72" t="str">
        <f si="3" t="shared"/>
        <v/>
      </c>
    </row>
    <row r="70" spans="3:9" x14ac:dyDescent="0.2">
      <c r="I70" s="72" t="str">
        <f si="3" t="shared"/>
        <v/>
      </c>
    </row>
    <row r="71" spans="3:9" x14ac:dyDescent="0.2">
      <c r="I71" s="72" t="str">
        <f si="3" t="shared"/>
        <v/>
      </c>
    </row>
    <row r="72" spans="3:9" x14ac:dyDescent="0.2">
      <c r="I72" s="72" t="str">
        <f si="3" t="shared"/>
        <v/>
      </c>
    </row>
    <row r="73" spans="3:9" x14ac:dyDescent="0.2">
      <c r="I73" s="72" t="str">
        <f si="3" t="shared"/>
        <v/>
      </c>
    </row>
    <row r="74" spans="3:9" x14ac:dyDescent="0.2">
      <c r="I74" s="72" t="str">
        <f si="3" t="shared"/>
        <v/>
      </c>
    </row>
    <row r="75" spans="3:9" x14ac:dyDescent="0.2">
      <c r="I75" s="72" t="str">
        <f si="3" t="shared"/>
        <v/>
      </c>
    </row>
    <row r="76" spans="3:9" x14ac:dyDescent="0.2">
      <c r="I76" s="72" t="str">
        <f si="3" t="shared"/>
        <v/>
      </c>
    </row>
    <row r="77" spans="3:9" x14ac:dyDescent="0.2">
      <c r="I77" s="72" t="str">
        <f si="3" t="shared"/>
        <v/>
      </c>
    </row>
    <row r="78" spans="3:9" x14ac:dyDescent="0.2">
      <c r="I78" s="72" t="str">
        <f si="3" t="shared"/>
        <v/>
      </c>
    </row>
    <row r="79" spans="3:9" x14ac:dyDescent="0.2">
      <c r="I79" s="72" t="str">
        <f si="3" t="shared"/>
        <v/>
      </c>
    </row>
    <row r="80" spans="3:9" x14ac:dyDescent="0.2">
      <c r="I80" s="72" t="str">
        <f si="3" t="shared"/>
        <v/>
      </c>
    </row>
    <row r="81" spans="9:9" x14ac:dyDescent="0.2">
      <c r="I81" s="72" t="str">
        <f si="3" t="shared"/>
        <v/>
      </c>
    </row>
    <row r="82" spans="9:9" x14ac:dyDescent="0.2">
      <c r="I82" s="72" t="str">
        <f si="3" t="shared"/>
        <v/>
      </c>
    </row>
    <row r="83" spans="9:9" x14ac:dyDescent="0.2">
      <c r="I83" s="72" t="str">
        <f si="3" t="shared"/>
        <v/>
      </c>
    </row>
    <row r="84" spans="9:9" x14ac:dyDescent="0.2">
      <c r="I84" s="72" t="str">
        <f si="3" t="shared"/>
        <v/>
      </c>
    </row>
    <row r="85" spans="9:9" x14ac:dyDescent="0.2">
      <c r="I85" s="72" t="str">
        <f si="3" t="shared"/>
        <v/>
      </c>
    </row>
    <row r="86" spans="9:9" x14ac:dyDescent="0.2">
      <c r="I86" s="72" t="str">
        <f si="3" t="shared"/>
        <v/>
      </c>
    </row>
    <row r="87" spans="9:9" x14ac:dyDescent="0.2">
      <c r="I87" s="72" t="str">
        <f si="3" t="shared"/>
        <v/>
      </c>
    </row>
    <row r="88" spans="9:9" x14ac:dyDescent="0.2">
      <c r="I88" s="72" t="str">
        <f si="3" t="shared"/>
        <v/>
      </c>
    </row>
    <row r="89" spans="9:9" x14ac:dyDescent="0.2">
      <c r="I89" s="72" t="str">
        <f si="3" t="shared"/>
        <v/>
      </c>
    </row>
    <row r="90" spans="9:9" x14ac:dyDescent="0.2">
      <c r="I90" s="72" t="str">
        <f si="3" t="shared"/>
        <v/>
      </c>
    </row>
    <row r="91" spans="9:9" x14ac:dyDescent="0.2">
      <c r="I91" s="72" t="str">
        <f si="3" t="shared"/>
        <v/>
      </c>
    </row>
    <row r="92" spans="9:9" x14ac:dyDescent="0.2">
      <c r="I92" s="72" t="str">
        <f si="3" t="shared"/>
        <v/>
      </c>
    </row>
    <row r="93" spans="9:9" x14ac:dyDescent="0.2">
      <c r="I93" s="72" t="str">
        <f si="3" t="shared"/>
        <v/>
      </c>
    </row>
    <row r="94" spans="9:9" x14ac:dyDescent="0.2">
      <c r="I94" s="72" t="str">
        <f si="3" t="shared"/>
        <v/>
      </c>
    </row>
    <row r="95" spans="9:9" x14ac:dyDescent="0.2">
      <c r="I95" s="72" t="str">
        <f si="3" t="shared"/>
        <v/>
      </c>
    </row>
    <row r="96" spans="9:9" x14ac:dyDescent="0.2">
      <c r="I96" s="72" t="str">
        <f si="3" t="shared"/>
        <v/>
      </c>
    </row>
    <row r="97" spans="9:9" x14ac:dyDescent="0.2">
      <c r="I97" s="72" t="str">
        <f si="3" t="shared"/>
        <v/>
      </c>
    </row>
    <row r="98" spans="9:9" x14ac:dyDescent="0.2">
      <c r="I98" s="72" t="str">
        <f si="3" t="shared"/>
        <v/>
      </c>
    </row>
    <row r="99" spans="9:9" x14ac:dyDescent="0.2">
      <c r="I99" s="72" t="str">
        <f si="3" t="shared"/>
        <v/>
      </c>
    </row>
    <row r="100" spans="9:9" x14ac:dyDescent="0.2">
      <c r="I100" s="72" t="str">
        <f si="3" t="shared"/>
        <v/>
      </c>
    </row>
    <row r="101" spans="9:9" x14ac:dyDescent="0.2">
      <c r="I101" s="72" t="str">
        <f si="3" t="shared"/>
        <v/>
      </c>
    </row>
    <row r="102" spans="9:9" x14ac:dyDescent="0.2">
      <c r="I102" s="72" t="str">
        <f si="3" t="shared"/>
        <v/>
      </c>
    </row>
    <row r="103" spans="9:9" x14ac:dyDescent="0.2">
      <c r="I103" s="72" t="str">
        <f si="3" t="shared"/>
        <v/>
      </c>
    </row>
    <row r="104" spans="9:9" x14ac:dyDescent="0.2">
      <c r="I104" s="72" t="str">
        <f si="3" t="shared"/>
        <v/>
      </c>
    </row>
    <row r="105" spans="9:9" x14ac:dyDescent="0.2">
      <c r="I105" s="72" t="str">
        <f si="3" t="shared"/>
        <v/>
      </c>
    </row>
    <row r="106" spans="9:9" x14ac:dyDescent="0.2">
      <c r="I106" s="72" t="str">
        <f si="3" t="shared"/>
        <v/>
      </c>
    </row>
    <row r="107" spans="9:9" x14ac:dyDescent="0.2">
      <c r="I107" s="72" t="str">
        <f si="3" t="shared"/>
        <v/>
      </c>
    </row>
    <row r="108" spans="9:9" x14ac:dyDescent="0.2">
      <c r="I108" s="72" t="str">
        <f si="3" t="shared"/>
        <v/>
      </c>
    </row>
    <row r="109" spans="9:9" x14ac:dyDescent="0.2">
      <c r="I109" s="72" t="str">
        <f si="3" t="shared"/>
        <v/>
      </c>
    </row>
    <row r="110" spans="9:9" x14ac:dyDescent="0.2">
      <c r="I110" s="72" t="str">
        <f si="3" t="shared"/>
        <v/>
      </c>
    </row>
    <row r="111" spans="9:9" x14ac:dyDescent="0.2">
      <c r="I111" s="72" t="str">
        <f si="3" t="shared"/>
        <v/>
      </c>
    </row>
    <row r="112" spans="9:9" x14ac:dyDescent="0.2">
      <c r="I112" s="72" t="str">
        <f si="3" t="shared"/>
        <v/>
      </c>
    </row>
    <row r="113" spans="9:9" x14ac:dyDescent="0.2">
      <c r="I113" s="72" t="str">
        <f si="3" t="shared"/>
        <v/>
      </c>
    </row>
    <row r="114" spans="9:9" x14ac:dyDescent="0.2">
      <c r="I114" s="72" t="str">
        <f si="3" t="shared"/>
        <v/>
      </c>
    </row>
    <row r="115" spans="9:9" x14ac:dyDescent="0.2">
      <c r="I115" s="72" t="str">
        <f si="3" t="shared"/>
        <v/>
      </c>
    </row>
    <row r="116" spans="9:9" x14ac:dyDescent="0.2">
      <c r="I116" s="72" t="str">
        <f si="3" t="shared"/>
        <v/>
      </c>
    </row>
    <row r="117" spans="9:9" x14ac:dyDescent="0.2">
      <c r="I117" s="72" t="str">
        <f si="3" t="shared"/>
        <v/>
      </c>
    </row>
    <row r="118" spans="9:9" x14ac:dyDescent="0.2">
      <c r="I118" s="72" t="str">
        <f si="3" t="shared"/>
        <v/>
      </c>
    </row>
    <row r="119" spans="9:9" x14ac:dyDescent="0.2">
      <c r="I119" s="72" t="str">
        <f si="3" t="shared"/>
        <v/>
      </c>
    </row>
    <row r="120" spans="9:9" x14ac:dyDescent="0.2">
      <c r="I120" s="72" t="str">
        <f si="3" t="shared"/>
        <v/>
      </c>
    </row>
    <row r="121" spans="9:9" x14ac:dyDescent="0.2">
      <c r="I121" s="72" t="str">
        <f si="3" t="shared"/>
        <v/>
      </c>
    </row>
    <row r="122" spans="9:9" x14ac:dyDescent="0.2">
      <c r="I122" s="72" t="str">
        <f si="3" t="shared"/>
        <v/>
      </c>
    </row>
    <row r="123" spans="9:9" x14ac:dyDescent="0.2">
      <c r="I123" s="72" t="str">
        <f si="3" t="shared"/>
        <v/>
      </c>
    </row>
    <row r="124" spans="9:9" x14ac:dyDescent="0.2">
      <c r="I124" s="72" t="str">
        <f si="3" t="shared"/>
        <v/>
      </c>
    </row>
    <row r="125" spans="9:9" x14ac:dyDescent="0.2">
      <c r="I125" s="72" t="str">
        <f si="3" t="shared"/>
        <v/>
      </c>
    </row>
    <row r="126" spans="9:9" x14ac:dyDescent="0.2">
      <c r="I126" s="72" t="str">
        <f si="3" t="shared"/>
        <v/>
      </c>
    </row>
    <row r="127" spans="9:9" x14ac:dyDescent="0.2">
      <c r="I127" s="72" t="str">
        <f si="3" t="shared"/>
        <v/>
      </c>
    </row>
    <row r="128" spans="9:9" x14ac:dyDescent="0.2">
      <c r="I128" s="72" t="str">
        <f ref="I128:I191" si="4" t="shared">IF(B128&gt;0,SUM(B128:H128),"")</f>
        <v/>
      </c>
    </row>
    <row r="129" spans="9:9" x14ac:dyDescent="0.2">
      <c r="I129" s="72" t="str">
        <f si="4" t="shared"/>
        <v/>
      </c>
    </row>
    <row r="130" spans="9:9" x14ac:dyDescent="0.2">
      <c r="I130" s="72" t="str">
        <f si="4" t="shared"/>
        <v/>
      </c>
    </row>
    <row r="131" spans="9:9" x14ac:dyDescent="0.2">
      <c r="I131" s="72" t="str">
        <f si="4" t="shared"/>
        <v/>
      </c>
    </row>
    <row r="132" spans="9:9" x14ac:dyDescent="0.2">
      <c r="I132" s="72" t="str">
        <f si="4" t="shared"/>
        <v/>
      </c>
    </row>
    <row r="133" spans="9:9" x14ac:dyDescent="0.2">
      <c r="I133" s="72" t="str">
        <f si="4" t="shared"/>
        <v/>
      </c>
    </row>
    <row r="134" spans="9:9" x14ac:dyDescent="0.2">
      <c r="I134" s="72" t="str">
        <f si="4" t="shared"/>
        <v/>
      </c>
    </row>
    <row r="135" spans="9:9" x14ac:dyDescent="0.2">
      <c r="I135" s="72" t="str">
        <f si="4" t="shared"/>
        <v/>
      </c>
    </row>
    <row r="136" spans="9:9" x14ac:dyDescent="0.2">
      <c r="I136" s="72" t="str">
        <f si="4" t="shared"/>
        <v/>
      </c>
    </row>
    <row r="137" spans="9:9" x14ac:dyDescent="0.2">
      <c r="I137" s="72" t="str">
        <f si="4" t="shared"/>
        <v/>
      </c>
    </row>
    <row r="138" spans="9:9" x14ac:dyDescent="0.2">
      <c r="I138" s="72" t="str">
        <f si="4" t="shared"/>
        <v/>
      </c>
    </row>
    <row r="139" spans="9:9" x14ac:dyDescent="0.2">
      <c r="I139" s="72" t="str">
        <f si="4" t="shared"/>
        <v/>
      </c>
    </row>
    <row r="140" spans="9:9" x14ac:dyDescent="0.2">
      <c r="I140" s="72" t="str">
        <f si="4" t="shared"/>
        <v/>
      </c>
    </row>
    <row r="141" spans="9:9" x14ac:dyDescent="0.2">
      <c r="I141" s="72" t="str">
        <f si="4" t="shared"/>
        <v/>
      </c>
    </row>
    <row r="142" spans="9:9" x14ac:dyDescent="0.2">
      <c r="I142" s="72" t="str">
        <f si="4" t="shared"/>
        <v/>
      </c>
    </row>
    <row r="143" spans="9:9" x14ac:dyDescent="0.2">
      <c r="I143" s="72" t="str">
        <f si="4" t="shared"/>
        <v/>
      </c>
    </row>
    <row r="144" spans="9:9" x14ac:dyDescent="0.2">
      <c r="I144" s="72" t="str">
        <f si="4" t="shared"/>
        <v/>
      </c>
    </row>
    <row r="145" spans="9:9" x14ac:dyDescent="0.2">
      <c r="I145" s="72" t="str">
        <f si="4" t="shared"/>
        <v/>
      </c>
    </row>
    <row r="146" spans="9:9" x14ac:dyDescent="0.2">
      <c r="I146" s="72" t="str">
        <f si="4" t="shared"/>
        <v/>
      </c>
    </row>
    <row r="147" spans="9:9" x14ac:dyDescent="0.2">
      <c r="I147" s="72" t="str">
        <f si="4" t="shared"/>
        <v/>
      </c>
    </row>
    <row r="148" spans="9:9" x14ac:dyDescent="0.2">
      <c r="I148" s="72" t="str">
        <f si="4" t="shared"/>
        <v/>
      </c>
    </row>
    <row r="149" spans="9:9" x14ac:dyDescent="0.2">
      <c r="I149" s="72" t="str">
        <f si="4" t="shared"/>
        <v/>
      </c>
    </row>
    <row r="150" spans="9:9" x14ac:dyDescent="0.2">
      <c r="I150" s="72" t="str">
        <f si="4" t="shared"/>
        <v/>
      </c>
    </row>
    <row r="151" spans="9:9" x14ac:dyDescent="0.2">
      <c r="I151" s="72" t="str">
        <f si="4" t="shared"/>
        <v/>
      </c>
    </row>
    <row r="152" spans="9:9" x14ac:dyDescent="0.2">
      <c r="I152" s="72" t="str">
        <f si="4" t="shared"/>
        <v/>
      </c>
    </row>
    <row r="153" spans="9:9" x14ac:dyDescent="0.2">
      <c r="I153" s="72" t="str">
        <f si="4" t="shared"/>
        <v/>
      </c>
    </row>
    <row r="154" spans="9:9" x14ac:dyDescent="0.2">
      <c r="I154" s="72" t="str">
        <f si="4" t="shared"/>
        <v/>
      </c>
    </row>
    <row r="155" spans="9:9" x14ac:dyDescent="0.2">
      <c r="I155" s="72" t="str">
        <f si="4" t="shared"/>
        <v/>
      </c>
    </row>
    <row r="156" spans="9:9" x14ac:dyDescent="0.2">
      <c r="I156" s="72" t="str">
        <f si="4" t="shared"/>
        <v/>
      </c>
    </row>
    <row r="157" spans="9:9" x14ac:dyDescent="0.2">
      <c r="I157" s="72" t="str">
        <f si="4" t="shared"/>
        <v/>
      </c>
    </row>
    <row r="158" spans="9:9" x14ac:dyDescent="0.2">
      <c r="I158" s="72" t="str">
        <f si="4" t="shared"/>
        <v/>
      </c>
    </row>
    <row r="159" spans="9:9" x14ac:dyDescent="0.2">
      <c r="I159" s="72" t="str">
        <f si="4" t="shared"/>
        <v/>
      </c>
    </row>
    <row r="160" spans="9:9" x14ac:dyDescent="0.2">
      <c r="I160" s="72" t="str">
        <f si="4" t="shared"/>
        <v/>
      </c>
    </row>
    <row r="161" spans="9:9" x14ac:dyDescent="0.2">
      <c r="I161" s="72" t="str">
        <f si="4" t="shared"/>
        <v/>
      </c>
    </row>
    <row r="162" spans="9:9" x14ac:dyDescent="0.2">
      <c r="I162" s="72" t="str">
        <f si="4" t="shared"/>
        <v/>
      </c>
    </row>
    <row r="163" spans="9:9" x14ac:dyDescent="0.2">
      <c r="I163" s="72" t="str">
        <f si="4" t="shared"/>
        <v/>
      </c>
    </row>
    <row r="164" spans="9:9" x14ac:dyDescent="0.2">
      <c r="I164" s="72" t="str">
        <f si="4" t="shared"/>
        <v/>
      </c>
    </row>
    <row r="165" spans="9:9" x14ac:dyDescent="0.2">
      <c r="I165" s="72" t="str">
        <f si="4" t="shared"/>
        <v/>
      </c>
    </row>
    <row r="166" spans="9:9" x14ac:dyDescent="0.2">
      <c r="I166" s="72" t="str">
        <f si="4" t="shared"/>
        <v/>
      </c>
    </row>
    <row r="167" spans="9:9" x14ac:dyDescent="0.2">
      <c r="I167" s="72" t="str">
        <f si="4" t="shared"/>
        <v/>
      </c>
    </row>
    <row r="168" spans="9:9" x14ac:dyDescent="0.2">
      <c r="I168" s="72" t="str">
        <f si="4" t="shared"/>
        <v/>
      </c>
    </row>
    <row r="169" spans="9:9" x14ac:dyDescent="0.2">
      <c r="I169" s="72" t="str">
        <f si="4" t="shared"/>
        <v/>
      </c>
    </row>
    <row r="170" spans="9:9" x14ac:dyDescent="0.2">
      <c r="I170" s="72" t="str">
        <f si="4" t="shared"/>
        <v/>
      </c>
    </row>
    <row r="171" spans="9:9" x14ac:dyDescent="0.2">
      <c r="I171" s="72" t="str">
        <f si="4" t="shared"/>
        <v/>
      </c>
    </row>
    <row r="172" spans="9:9" x14ac:dyDescent="0.2">
      <c r="I172" s="72" t="str">
        <f si="4" t="shared"/>
        <v/>
      </c>
    </row>
    <row r="173" spans="9:9" x14ac:dyDescent="0.2">
      <c r="I173" s="72" t="str">
        <f si="4" t="shared"/>
        <v/>
      </c>
    </row>
    <row r="174" spans="9:9" x14ac:dyDescent="0.2">
      <c r="I174" s="72" t="str">
        <f si="4" t="shared"/>
        <v/>
      </c>
    </row>
    <row r="175" spans="9:9" x14ac:dyDescent="0.2">
      <c r="I175" s="72" t="str">
        <f si="4" t="shared"/>
        <v/>
      </c>
    </row>
    <row r="176" spans="9:9" x14ac:dyDescent="0.2">
      <c r="I176" s="72" t="str">
        <f si="4" t="shared"/>
        <v/>
      </c>
    </row>
    <row r="177" spans="9:9" x14ac:dyDescent="0.2">
      <c r="I177" s="72" t="str">
        <f si="4" t="shared"/>
        <v/>
      </c>
    </row>
    <row r="178" spans="9:9" x14ac:dyDescent="0.2">
      <c r="I178" s="72" t="str">
        <f si="4" t="shared"/>
        <v/>
      </c>
    </row>
    <row r="179" spans="9:9" x14ac:dyDescent="0.2">
      <c r="I179" s="72" t="str">
        <f si="4" t="shared"/>
        <v/>
      </c>
    </row>
    <row r="180" spans="9:9" x14ac:dyDescent="0.2">
      <c r="I180" s="72" t="str">
        <f si="4" t="shared"/>
        <v/>
      </c>
    </row>
    <row r="181" spans="9:9" x14ac:dyDescent="0.2">
      <c r="I181" s="72" t="str">
        <f si="4" t="shared"/>
        <v/>
      </c>
    </row>
    <row r="182" spans="9:9" x14ac:dyDescent="0.2">
      <c r="I182" s="72" t="str">
        <f si="4" t="shared"/>
        <v/>
      </c>
    </row>
    <row r="183" spans="9:9" x14ac:dyDescent="0.2">
      <c r="I183" s="72" t="str">
        <f si="4" t="shared"/>
        <v/>
      </c>
    </row>
    <row r="184" spans="9:9" x14ac:dyDescent="0.2">
      <c r="I184" s="72" t="str">
        <f si="4" t="shared"/>
        <v/>
      </c>
    </row>
    <row r="185" spans="9:9" x14ac:dyDescent="0.2">
      <c r="I185" s="72" t="str">
        <f si="4" t="shared"/>
        <v/>
      </c>
    </row>
    <row r="186" spans="9:9" x14ac:dyDescent="0.2">
      <c r="I186" s="72" t="str">
        <f si="4" t="shared"/>
        <v/>
      </c>
    </row>
    <row r="187" spans="9:9" x14ac:dyDescent="0.2">
      <c r="I187" s="72" t="str">
        <f si="4" t="shared"/>
        <v/>
      </c>
    </row>
    <row r="188" spans="9:9" x14ac:dyDescent="0.2">
      <c r="I188" s="72" t="str">
        <f si="4" t="shared"/>
        <v/>
      </c>
    </row>
    <row r="189" spans="9:9" x14ac:dyDescent="0.2">
      <c r="I189" s="72" t="str">
        <f si="4" t="shared"/>
        <v/>
      </c>
    </row>
    <row r="190" spans="9:9" x14ac:dyDescent="0.2">
      <c r="I190" s="72" t="str">
        <f si="4" t="shared"/>
        <v/>
      </c>
    </row>
    <row r="191" spans="9:9" x14ac:dyDescent="0.2">
      <c r="I191" s="72" t="str">
        <f si="4" t="shared"/>
        <v/>
      </c>
    </row>
    <row r="192" spans="9:9" x14ac:dyDescent="0.2">
      <c r="I192" s="72" t="str">
        <f ref="I192:I255" si="5" t="shared">IF(B192&gt;0,SUM(B192:H192),"")</f>
        <v/>
      </c>
    </row>
    <row r="193" spans="9:9" x14ac:dyDescent="0.2">
      <c r="I193" s="72" t="str">
        <f si="5" t="shared"/>
        <v/>
      </c>
    </row>
    <row r="194" spans="9:9" x14ac:dyDescent="0.2">
      <c r="I194" s="72" t="str">
        <f si="5" t="shared"/>
        <v/>
      </c>
    </row>
    <row r="195" spans="9:9" x14ac:dyDescent="0.2">
      <c r="I195" s="72" t="str">
        <f si="5" t="shared"/>
        <v/>
      </c>
    </row>
    <row r="196" spans="9:9" x14ac:dyDescent="0.2">
      <c r="I196" s="72" t="str">
        <f si="5" t="shared"/>
        <v/>
      </c>
    </row>
    <row r="197" spans="9:9" x14ac:dyDescent="0.2">
      <c r="I197" s="72" t="str">
        <f si="5" t="shared"/>
        <v/>
      </c>
    </row>
    <row r="198" spans="9:9" x14ac:dyDescent="0.2">
      <c r="I198" s="72" t="str">
        <f si="5" t="shared"/>
        <v/>
      </c>
    </row>
    <row r="199" spans="9:9" x14ac:dyDescent="0.2">
      <c r="I199" s="72" t="str">
        <f si="5" t="shared"/>
        <v/>
      </c>
    </row>
    <row r="200" spans="9:9" x14ac:dyDescent="0.2">
      <c r="I200" s="72" t="str">
        <f si="5" t="shared"/>
        <v/>
      </c>
    </row>
    <row r="201" spans="9:9" x14ac:dyDescent="0.2">
      <c r="I201" s="72" t="str">
        <f si="5" t="shared"/>
        <v/>
      </c>
    </row>
    <row r="202" spans="9:9" x14ac:dyDescent="0.2">
      <c r="I202" s="72" t="str">
        <f si="5" t="shared"/>
        <v/>
      </c>
    </row>
    <row r="203" spans="9:9" x14ac:dyDescent="0.2">
      <c r="I203" s="72" t="str">
        <f si="5" t="shared"/>
        <v/>
      </c>
    </row>
    <row r="204" spans="9:9" x14ac:dyDescent="0.2">
      <c r="I204" s="72" t="str">
        <f si="5" t="shared"/>
        <v/>
      </c>
    </row>
    <row r="205" spans="9:9" x14ac:dyDescent="0.2">
      <c r="I205" s="72" t="str">
        <f si="5" t="shared"/>
        <v/>
      </c>
    </row>
    <row r="206" spans="9:9" x14ac:dyDescent="0.2">
      <c r="I206" s="72" t="str">
        <f si="5" t="shared"/>
        <v/>
      </c>
    </row>
    <row r="207" spans="9:9" x14ac:dyDescent="0.2">
      <c r="I207" s="72" t="str">
        <f si="5" t="shared"/>
        <v/>
      </c>
    </row>
    <row r="208" spans="9:9" x14ac:dyDescent="0.2">
      <c r="I208" s="72" t="str">
        <f si="5" t="shared"/>
        <v/>
      </c>
    </row>
    <row r="209" spans="9:9" x14ac:dyDescent="0.2">
      <c r="I209" s="72" t="str">
        <f si="5" t="shared"/>
        <v/>
      </c>
    </row>
    <row r="210" spans="9:9" x14ac:dyDescent="0.2">
      <c r="I210" s="72" t="str">
        <f si="5" t="shared"/>
        <v/>
      </c>
    </row>
    <row r="211" spans="9:9" x14ac:dyDescent="0.2">
      <c r="I211" s="72" t="str">
        <f si="5" t="shared"/>
        <v/>
      </c>
    </row>
    <row r="212" spans="9:9" x14ac:dyDescent="0.2">
      <c r="I212" s="72" t="str">
        <f si="5" t="shared"/>
        <v/>
      </c>
    </row>
    <row r="213" spans="9:9" x14ac:dyDescent="0.2">
      <c r="I213" s="72" t="str">
        <f si="5" t="shared"/>
        <v/>
      </c>
    </row>
    <row r="214" spans="9:9" x14ac:dyDescent="0.2">
      <c r="I214" s="72" t="str">
        <f si="5" t="shared"/>
        <v/>
      </c>
    </row>
    <row r="215" spans="9:9" x14ac:dyDescent="0.2">
      <c r="I215" s="72" t="str">
        <f si="5" t="shared"/>
        <v/>
      </c>
    </row>
    <row r="216" spans="9:9" x14ac:dyDescent="0.2">
      <c r="I216" s="72" t="str">
        <f si="5" t="shared"/>
        <v/>
      </c>
    </row>
    <row r="217" spans="9:9" x14ac:dyDescent="0.2">
      <c r="I217" s="72" t="str">
        <f si="5" t="shared"/>
        <v/>
      </c>
    </row>
    <row r="218" spans="9:9" x14ac:dyDescent="0.2">
      <c r="I218" s="72" t="str">
        <f si="5" t="shared"/>
        <v/>
      </c>
    </row>
    <row r="219" spans="9:9" x14ac:dyDescent="0.2">
      <c r="I219" s="72" t="str">
        <f si="5" t="shared"/>
        <v/>
      </c>
    </row>
    <row r="220" spans="9:9" x14ac:dyDescent="0.2">
      <c r="I220" s="72" t="str">
        <f si="5" t="shared"/>
        <v/>
      </c>
    </row>
    <row r="221" spans="9:9" x14ac:dyDescent="0.2">
      <c r="I221" s="72" t="str">
        <f si="5" t="shared"/>
        <v/>
      </c>
    </row>
    <row r="222" spans="9:9" x14ac:dyDescent="0.2">
      <c r="I222" s="72" t="str">
        <f si="5" t="shared"/>
        <v/>
      </c>
    </row>
    <row r="223" spans="9:9" x14ac:dyDescent="0.2">
      <c r="I223" s="72" t="str">
        <f si="5" t="shared"/>
        <v/>
      </c>
    </row>
    <row r="224" spans="9:9" x14ac:dyDescent="0.2">
      <c r="I224" s="72" t="str">
        <f si="5" t="shared"/>
        <v/>
      </c>
    </row>
    <row r="225" spans="9:9" x14ac:dyDescent="0.2">
      <c r="I225" s="72" t="str">
        <f si="5" t="shared"/>
        <v/>
      </c>
    </row>
    <row r="226" spans="9:9" x14ac:dyDescent="0.2">
      <c r="I226" s="72" t="str">
        <f si="5" t="shared"/>
        <v/>
      </c>
    </row>
    <row r="227" spans="9:9" x14ac:dyDescent="0.2">
      <c r="I227" s="72" t="str">
        <f si="5" t="shared"/>
        <v/>
      </c>
    </row>
    <row r="228" spans="9:9" x14ac:dyDescent="0.2">
      <c r="I228" s="72" t="str">
        <f si="5" t="shared"/>
        <v/>
      </c>
    </row>
    <row r="229" spans="9:9" x14ac:dyDescent="0.2">
      <c r="I229" s="72" t="str">
        <f si="5" t="shared"/>
        <v/>
      </c>
    </row>
    <row r="230" spans="9:9" x14ac:dyDescent="0.2">
      <c r="I230" s="72" t="str">
        <f si="5" t="shared"/>
        <v/>
      </c>
    </row>
    <row r="231" spans="9:9" x14ac:dyDescent="0.2">
      <c r="I231" s="72" t="str">
        <f si="5" t="shared"/>
        <v/>
      </c>
    </row>
    <row r="232" spans="9:9" x14ac:dyDescent="0.2">
      <c r="I232" s="72" t="str">
        <f si="5" t="shared"/>
        <v/>
      </c>
    </row>
    <row r="233" spans="9:9" x14ac:dyDescent="0.2">
      <c r="I233" s="72" t="str">
        <f si="5" t="shared"/>
        <v/>
      </c>
    </row>
    <row r="234" spans="9:9" x14ac:dyDescent="0.2">
      <c r="I234" s="72" t="str">
        <f si="5" t="shared"/>
        <v/>
      </c>
    </row>
    <row r="235" spans="9:9" x14ac:dyDescent="0.2">
      <c r="I235" s="72" t="str">
        <f si="5" t="shared"/>
        <v/>
      </c>
    </row>
    <row r="236" spans="9:9" x14ac:dyDescent="0.2">
      <c r="I236" s="72" t="str">
        <f si="5" t="shared"/>
        <v/>
      </c>
    </row>
    <row r="237" spans="9:9" x14ac:dyDescent="0.2">
      <c r="I237" s="72" t="str">
        <f si="5" t="shared"/>
        <v/>
      </c>
    </row>
    <row r="238" spans="9:9" x14ac:dyDescent="0.2">
      <c r="I238" s="72" t="str">
        <f si="5" t="shared"/>
        <v/>
      </c>
    </row>
    <row r="239" spans="9:9" x14ac:dyDescent="0.2">
      <c r="I239" s="72" t="str">
        <f si="5" t="shared"/>
        <v/>
      </c>
    </row>
    <row r="240" spans="9:9" x14ac:dyDescent="0.2">
      <c r="I240" s="72" t="str">
        <f si="5" t="shared"/>
        <v/>
      </c>
    </row>
    <row r="241" spans="9:9" x14ac:dyDescent="0.2">
      <c r="I241" s="72" t="str">
        <f si="5" t="shared"/>
        <v/>
      </c>
    </row>
    <row r="242" spans="9:9" x14ac:dyDescent="0.2">
      <c r="I242" s="72" t="str">
        <f si="5" t="shared"/>
        <v/>
      </c>
    </row>
    <row r="243" spans="9:9" x14ac:dyDescent="0.2">
      <c r="I243" s="72" t="str">
        <f si="5" t="shared"/>
        <v/>
      </c>
    </row>
    <row r="244" spans="9:9" x14ac:dyDescent="0.2">
      <c r="I244" s="72" t="str">
        <f si="5" t="shared"/>
        <v/>
      </c>
    </row>
    <row r="245" spans="9:9" x14ac:dyDescent="0.2">
      <c r="I245" s="72" t="str">
        <f si="5" t="shared"/>
        <v/>
      </c>
    </row>
    <row r="246" spans="9:9" x14ac:dyDescent="0.2">
      <c r="I246" s="72" t="str">
        <f si="5" t="shared"/>
        <v/>
      </c>
    </row>
    <row r="247" spans="9:9" x14ac:dyDescent="0.2">
      <c r="I247" s="72" t="str">
        <f si="5" t="shared"/>
        <v/>
      </c>
    </row>
    <row r="248" spans="9:9" x14ac:dyDescent="0.2">
      <c r="I248" s="72" t="str">
        <f si="5" t="shared"/>
        <v/>
      </c>
    </row>
    <row r="249" spans="9:9" x14ac:dyDescent="0.2">
      <c r="I249" s="72" t="str">
        <f si="5" t="shared"/>
        <v/>
      </c>
    </row>
    <row r="250" spans="9:9" x14ac:dyDescent="0.2">
      <c r="I250" s="72" t="str">
        <f si="5" t="shared"/>
        <v/>
      </c>
    </row>
    <row r="251" spans="9:9" x14ac:dyDescent="0.2">
      <c r="I251" s="72" t="str">
        <f si="5" t="shared"/>
        <v/>
      </c>
    </row>
    <row r="252" spans="9:9" x14ac:dyDescent="0.2">
      <c r="I252" s="72" t="str">
        <f si="5" t="shared"/>
        <v/>
      </c>
    </row>
    <row r="253" spans="9:9" x14ac:dyDescent="0.2">
      <c r="I253" s="72" t="str">
        <f si="5" t="shared"/>
        <v/>
      </c>
    </row>
    <row r="254" spans="9:9" x14ac:dyDescent="0.2">
      <c r="I254" s="72" t="str">
        <f si="5" t="shared"/>
        <v/>
      </c>
    </row>
    <row r="255" spans="9:9" x14ac:dyDescent="0.2">
      <c r="I255" s="72" t="str">
        <f si="5" t="shared"/>
        <v/>
      </c>
    </row>
    <row r="256" spans="9:9" x14ac:dyDescent="0.2">
      <c r="I256" s="72" t="str">
        <f ref="I256:I319" si="6" t="shared">IF(B256&gt;0,SUM(B256:H256),"")</f>
        <v/>
      </c>
    </row>
    <row r="257" spans="9:9" x14ac:dyDescent="0.2">
      <c r="I257" s="72" t="str">
        <f si="6" t="shared"/>
        <v/>
      </c>
    </row>
    <row r="258" spans="9:9" x14ac:dyDescent="0.2">
      <c r="I258" s="72" t="str">
        <f si="6" t="shared"/>
        <v/>
      </c>
    </row>
    <row r="259" spans="9:9" x14ac:dyDescent="0.2">
      <c r="I259" s="72" t="str">
        <f si="6" t="shared"/>
        <v/>
      </c>
    </row>
    <row r="260" spans="9:9" x14ac:dyDescent="0.2">
      <c r="I260" s="72" t="str">
        <f si="6" t="shared"/>
        <v/>
      </c>
    </row>
    <row r="261" spans="9:9" x14ac:dyDescent="0.2">
      <c r="I261" s="72" t="str">
        <f si="6" t="shared"/>
        <v/>
      </c>
    </row>
    <row r="262" spans="9:9" x14ac:dyDescent="0.2">
      <c r="I262" s="72" t="str">
        <f si="6" t="shared"/>
        <v/>
      </c>
    </row>
    <row r="263" spans="9:9" x14ac:dyDescent="0.2">
      <c r="I263" s="72" t="str">
        <f si="6" t="shared"/>
        <v/>
      </c>
    </row>
    <row r="264" spans="9:9" x14ac:dyDescent="0.2">
      <c r="I264" s="72" t="str">
        <f si="6" t="shared"/>
        <v/>
      </c>
    </row>
    <row r="265" spans="9:9" x14ac:dyDescent="0.2">
      <c r="I265" s="72" t="str">
        <f si="6" t="shared"/>
        <v/>
      </c>
    </row>
    <row r="266" spans="9:9" x14ac:dyDescent="0.2">
      <c r="I266" s="72" t="str">
        <f si="6" t="shared"/>
        <v/>
      </c>
    </row>
    <row r="267" spans="9:9" x14ac:dyDescent="0.2">
      <c r="I267" s="72" t="str">
        <f si="6" t="shared"/>
        <v/>
      </c>
    </row>
    <row r="268" spans="9:9" x14ac:dyDescent="0.2">
      <c r="I268" s="72" t="str">
        <f si="6" t="shared"/>
        <v/>
      </c>
    </row>
    <row r="269" spans="9:9" x14ac:dyDescent="0.2">
      <c r="I269" s="72" t="str">
        <f si="6" t="shared"/>
        <v/>
      </c>
    </row>
    <row r="270" spans="9:9" x14ac:dyDescent="0.2">
      <c r="I270" s="72" t="str">
        <f si="6" t="shared"/>
        <v/>
      </c>
    </row>
    <row r="271" spans="9:9" x14ac:dyDescent="0.2">
      <c r="I271" s="72" t="str">
        <f si="6" t="shared"/>
        <v/>
      </c>
    </row>
    <row r="272" spans="9:9" x14ac:dyDescent="0.2">
      <c r="I272" s="72" t="str">
        <f si="6" t="shared"/>
        <v/>
      </c>
    </row>
    <row r="273" spans="9:9" x14ac:dyDescent="0.2">
      <c r="I273" s="72" t="str">
        <f si="6" t="shared"/>
        <v/>
      </c>
    </row>
    <row r="274" spans="9:9" x14ac:dyDescent="0.2">
      <c r="I274" s="72" t="str">
        <f si="6" t="shared"/>
        <v/>
      </c>
    </row>
    <row r="275" spans="9:9" x14ac:dyDescent="0.2">
      <c r="I275" s="72" t="str">
        <f si="6" t="shared"/>
        <v/>
      </c>
    </row>
    <row r="276" spans="9:9" x14ac:dyDescent="0.2">
      <c r="I276" s="72" t="str">
        <f si="6" t="shared"/>
        <v/>
      </c>
    </row>
    <row r="277" spans="9:9" x14ac:dyDescent="0.2">
      <c r="I277" s="72" t="str">
        <f si="6" t="shared"/>
        <v/>
      </c>
    </row>
    <row r="278" spans="9:9" x14ac:dyDescent="0.2">
      <c r="I278" s="72" t="str">
        <f si="6" t="shared"/>
        <v/>
      </c>
    </row>
    <row r="279" spans="9:9" x14ac:dyDescent="0.2">
      <c r="I279" s="72" t="str">
        <f si="6" t="shared"/>
        <v/>
      </c>
    </row>
    <row r="280" spans="9:9" x14ac:dyDescent="0.2">
      <c r="I280" s="72" t="str">
        <f si="6" t="shared"/>
        <v/>
      </c>
    </row>
    <row r="281" spans="9:9" x14ac:dyDescent="0.2">
      <c r="I281" s="72" t="str">
        <f si="6" t="shared"/>
        <v/>
      </c>
    </row>
    <row r="282" spans="9:9" x14ac:dyDescent="0.2">
      <c r="I282" s="72" t="str">
        <f si="6" t="shared"/>
        <v/>
      </c>
    </row>
    <row r="283" spans="9:9" x14ac:dyDescent="0.2">
      <c r="I283" s="72" t="str">
        <f si="6" t="shared"/>
        <v/>
      </c>
    </row>
    <row r="284" spans="9:9" x14ac:dyDescent="0.2">
      <c r="I284" s="72" t="str">
        <f si="6" t="shared"/>
        <v/>
      </c>
    </row>
    <row r="285" spans="9:9" x14ac:dyDescent="0.2">
      <c r="I285" s="72" t="str">
        <f si="6" t="shared"/>
        <v/>
      </c>
    </row>
    <row r="286" spans="9:9" x14ac:dyDescent="0.2">
      <c r="I286" s="72" t="str">
        <f si="6" t="shared"/>
        <v/>
      </c>
    </row>
    <row r="287" spans="9:9" x14ac:dyDescent="0.2">
      <c r="I287" s="72" t="str">
        <f si="6" t="shared"/>
        <v/>
      </c>
    </row>
    <row r="288" spans="9:9" x14ac:dyDescent="0.2">
      <c r="I288" s="72" t="str">
        <f si="6" t="shared"/>
        <v/>
      </c>
    </row>
    <row r="289" spans="9:9" x14ac:dyDescent="0.2">
      <c r="I289" s="72" t="str">
        <f si="6" t="shared"/>
        <v/>
      </c>
    </row>
    <row r="290" spans="9:9" x14ac:dyDescent="0.2">
      <c r="I290" s="72" t="str">
        <f si="6" t="shared"/>
        <v/>
      </c>
    </row>
    <row r="291" spans="9:9" x14ac:dyDescent="0.2">
      <c r="I291" s="72" t="str">
        <f si="6" t="shared"/>
        <v/>
      </c>
    </row>
    <row r="292" spans="9:9" x14ac:dyDescent="0.2">
      <c r="I292" s="72" t="str">
        <f si="6" t="shared"/>
        <v/>
      </c>
    </row>
    <row r="293" spans="9:9" x14ac:dyDescent="0.2">
      <c r="I293" s="72" t="str">
        <f si="6" t="shared"/>
        <v/>
      </c>
    </row>
    <row r="294" spans="9:9" x14ac:dyDescent="0.2">
      <c r="I294" s="72" t="str">
        <f si="6" t="shared"/>
        <v/>
      </c>
    </row>
    <row r="295" spans="9:9" x14ac:dyDescent="0.2">
      <c r="I295" s="72" t="str">
        <f si="6" t="shared"/>
        <v/>
      </c>
    </row>
    <row r="296" spans="9:9" x14ac:dyDescent="0.2">
      <c r="I296" s="72" t="str">
        <f si="6" t="shared"/>
        <v/>
      </c>
    </row>
    <row r="297" spans="9:9" x14ac:dyDescent="0.2">
      <c r="I297" s="72" t="str">
        <f si="6" t="shared"/>
        <v/>
      </c>
    </row>
    <row r="298" spans="9:9" x14ac:dyDescent="0.2">
      <c r="I298" s="72" t="str">
        <f si="6" t="shared"/>
        <v/>
      </c>
    </row>
    <row r="299" spans="9:9" x14ac:dyDescent="0.2">
      <c r="I299" s="72" t="str">
        <f si="6" t="shared"/>
        <v/>
      </c>
    </row>
    <row r="300" spans="9:9" x14ac:dyDescent="0.2">
      <c r="I300" s="72" t="str">
        <f si="6" t="shared"/>
        <v/>
      </c>
    </row>
    <row r="301" spans="9:9" x14ac:dyDescent="0.2">
      <c r="I301" s="72" t="str">
        <f si="6" t="shared"/>
        <v/>
      </c>
    </row>
    <row r="302" spans="9:9" x14ac:dyDescent="0.2">
      <c r="I302" s="72" t="str">
        <f si="6" t="shared"/>
        <v/>
      </c>
    </row>
    <row r="303" spans="9:9" x14ac:dyDescent="0.2">
      <c r="I303" s="72" t="str">
        <f si="6" t="shared"/>
        <v/>
      </c>
    </row>
    <row r="304" spans="9:9" x14ac:dyDescent="0.2">
      <c r="I304" s="72" t="str">
        <f si="6" t="shared"/>
        <v/>
      </c>
    </row>
    <row r="305" spans="9:9" x14ac:dyDescent="0.2">
      <c r="I305" s="72" t="str">
        <f si="6" t="shared"/>
        <v/>
      </c>
    </row>
    <row r="306" spans="9:9" x14ac:dyDescent="0.2">
      <c r="I306" s="72" t="str">
        <f si="6" t="shared"/>
        <v/>
      </c>
    </row>
    <row r="307" spans="9:9" x14ac:dyDescent="0.2">
      <c r="I307" s="72" t="str">
        <f si="6" t="shared"/>
        <v/>
      </c>
    </row>
    <row r="308" spans="9:9" x14ac:dyDescent="0.2">
      <c r="I308" s="72" t="str">
        <f si="6" t="shared"/>
        <v/>
      </c>
    </row>
    <row r="309" spans="9:9" x14ac:dyDescent="0.2">
      <c r="I309" s="72" t="str">
        <f si="6" t="shared"/>
        <v/>
      </c>
    </row>
    <row r="310" spans="9:9" x14ac:dyDescent="0.2">
      <c r="I310" s="72" t="str">
        <f si="6" t="shared"/>
        <v/>
      </c>
    </row>
    <row r="311" spans="9:9" x14ac:dyDescent="0.2">
      <c r="I311" s="72" t="str">
        <f si="6" t="shared"/>
        <v/>
      </c>
    </row>
    <row r="312" spans="9:9" x14ac:dyDescent="0.2">
      <c r="I312" s="72" t="str">
        <f si="6" t="shared"/>
        <v/>
      </c>
    </row>
    <row r="313" spans="9:9" x14ac:dyDescent="0.2">
      <c r="I313" s="72" t="str">
        <f si="6" t="shared"/>
        <v/>
      </c>
    </row>
    <row r="314" spans="9:9" x14ac:dyDescent="0.2">
      <c r="I314" s="72" t="str">
        <f si="6" t="shared"/>
        <v/>
      </c>
    </row>
    <row r="315" spans="9:9" x14ac:dyDescent="0.2">
      <c r="I315" s="72" t="str">
        <f si="6" t="shared"/>
        <v/>
      </c>
    </row>
    <row r="316" spans="9:9" x14ac:dyDescent="0.2">
      <c r="I316" s="72" t="str">
        <f si="6" t="shared"/>
        <v/>
      </c>
    </row>
    <row r="317" spans="9:9" x14ac:dyDescent="0.2">
      <c r="I317" s="72" t="str">
        <f si="6" t="shared"/>
        <v/>
      </c>
    </row>
    <row r="318" spans="9:9" x14ac:dyDescent="0.2">
      <c r="I318" s="72" t="str">
        <f si="6" t="shared"/>
        <v/>
      </c>
    </row>
    <row r="319" spans="9:9" x14ac:dyDescent="0.2">
      <c r="I319" s="72" t="str">
        <f si="6" t="shared"/>
        <v/>
      </c>
    </row>
    <row r="320" spans="9:9" x14ac:dyDescent="0.2">
      <c r="I320" s="72" t="str">
        <f ref="I320:I383" si="7" t="shared">IF(B320&gt;0,SUM(B320:H320),"")</f>
        <v/>
      </c>
    </row>
    <row r="321" spans="9:9" x14ac:dyDescent="0.2">
      <c r="I321" s="72" t="str">
        <f si="7" t="shared"/>
        <v/>
      </c>
    </row>
    <row r="322" spans="9:9" x14ac:dyDescent="0.2">
      <c r="I322" s="72" t="str">
        <f si="7" t="shared"/>
        <v/>
      </c>
    </row>
    <row r="323" spans="9:9" x14ac:dyDescent="0.2">
      <c r="I323" s="72" t="str">
        <f si="7" t="shared"/>
        <v/>
      </c>
    </row>
    <row r="324" spans="9:9" x14ac:dyDescent="0.2">
      <c r="I324" s="72" t="str">
        <f si="7" t="shared"/>
        <v/>
      </c>
    </row>
    <row r="325" spans="9:9" x14ac:dyDescent="0.2">
      <c r="I325" s="72" t="str">
        <f si="7" t="shared"/>
        <v/>
      </c>
    </row>
    <row r="326" spans="9:9" x14ac:dyDescent="0.2">
      <c r="I326" s="72" t="str">
        <f si="7" t="shared"/>
        <v/>
      </c>
    </row>
    <row r="327" spans="9:9" x14ac:dyDescent="0.2">
      <c r="I327" s="72" t="str">
        <f si="7" t="shared"/>
        <v/>
      </c>
    </row>
    <row r="328" spans="9:9" x14ac:dyDescent="0.2">
      <c r="I328" s="72" t="str">
        <f si="7" t="shared"/>
        <v/>
      </c>
    </row>
    <row r="329" spans="9:9" x14ac:dyDescent="0.2">
      <c r="I329" s="72" t="str">
        <f si="7" t="shared"/>
        <v/>
      </c>
    </row>
    <row r="330" spans="9:9" x14ac:dyDescent="0.2">
      <c r="I330" s="72" t="str">
        <f si="7" t="shared"/>
        <v/>
      </c>
    </row>
    <row r="331" spans="9:9" x14ac:dyDescent="0.2">
      <c r="I331" s="72" t="str">
        <f si="7" t="shared"/>
        <v/>
      </c>
    </row>
    <row r="332" spans="9:9" x14ac:dyDescent="0.2">
      <c r="I332" s="72" t="str">
        <f si="7" t="shared"/>
        <v/>
      </c>
    </row>
    <row r="333" spans="9:9" x14ac:dyDescent="0.2">
      <c r="I333" s="72" t="str">
        <f si="7" t="shared"/>
        <v/>
      </c>
    </row>
    <row r="334" spans="9:9" x14ac:dyDescent="0.2">
      <c r="I334" s="72" t="str">
        <f si="7" t="shared"/>
        <v/>
      </c>
    </row>
    <row r="335" spans="9:9" x14ac:dyDescent="0.2">
      <c r="I335" s="72" t="str">
        <f si="7" t="shared"/>
        <v/>
      </c>
    </row>
    <row r="336" spans="9:9" x14ac:dyDescent="0.2">
      <c r="I336" s="72" t="str">
        <f si="7" t="shared"/>
        <v/>
      </c>
    </row>
    <row r="337" spans="9:9" x14ac:dyDescent="0.2">
      <c r="I337" s="72" t="str">
        <f si="7" t="shared"/>
        <v/>
      </c>
    </row>
    <row r="338" spans="9:9" x14ac:dyDescent="0.2">
      <c r="I338" s="72" t="str">
        <f si="7" t="shared"/>
        <v/>
      </c>
    </row>
    <row r="339" spans="9:9" x14ac:dyDescent="0.2">
      <c r="I339" s="72" t="str">
        <f si="7" t="shared"/>
        <v/>
      </c>
    </row>
    <row r="340" spans="9:9" x14ac:dyDescent="0.2">
      <c r="I340" s="72" t="str">
        <f si="7" t="shared"/>
        <v/>
      </c>
    </row>
    <row r="341" spans="9:9" x14ac:dyDescent="0.2">
      <c r="I341" s="72" t="str">
        <f si="7" t="shared"/>
        <v/>
      </c>
    </row>
    <row r="342" spans="9:9" x14ac:dyDescent="0.2">
      <c r="I342" s="72" t="str">
        <f si="7" t="shared"/>
        <v/>
      </c>
    </row>
    <row r="343" spans="9:9" x14ac:dyDescent="0.2">
      <c r="I343" s="72" t="str">
        <f si="7" t="shared"/>
        <v/>
      </c>
    </row>
    <row r="344" spans="9:9" x14ac:dyDescent="0.2">
      <c r="I344" s="72" t="str">
        <f si="7" t="shared"/>
        <v/>
      </c>
    </row>
    <row r="345" spans="9:9" x14ac:dyDescent="0.2">
      <c r="I345" s="72" t="str">
        <f si="7" t="shared"/>
        <v/>
      </c>
    </row>
    <row r="346" spans="9:9" x14ac:dyDescent="0.2">
      <c r="I346" s="72" t="str">
        <f si="7" t="shared"/>
        <v/>
      </c>
    </row>
    <row r="347" spans="9:9" x14ac:dyDescent="0.2">
      <c r="I347" s="72" t="str">
        <f si="7" t="shared"/>
        <v/>
      </c>
    </row>
    <row r="348" spans="9:9" x14ac:dyDescent="0.2">
      <c r="I348" s="72" t="str">
        <f si="7" t="shared"/>
        <v/>
      </c>
    </row>
    <row r="349" spans="9:9" x14ac:dyDescent="0.2">
      <c r="I349" s="72" t="str">
        <f si="7" t="shared"/>
        <v/>
      </c>
    </row>
    <row r="350" spans="9:9" x14ac:dyDescent="0.2">
      <c r="I350" s="72" t="str">
        <f si="7" t="shared"/>
        <v/>
      </c>
    </row>
    <row r="351" spans="9:9" x14ac:dyDescent="0.2">
      <c r="I351" s="72" t="str">
        <f si="7" t="shared"/>
        <v/>
      </c>
    </row>
    <row r="352" spans="9:9" x14ac:dyDescent="0.2">
      <c r="I352" s="72" t="str">
        <f si="7" t="shared"/>
        <v/>
      </c>
    </row>
    <row r="353" spans="9:9" x14ac:dyDescent="0.2">
      <c r="I353" s="72" t="str">
        <f si="7" t="shared"/>
        <v/>
      </c>
    </row>
    <row r="354" spans="9:9" x14ac:dyDescent="0.2">
      <c r="I354" s="72" t="str">
        <f si="7" t="shared"/>
        <v/>
      </c>
    </row>
    <row r="355" spans="9:9" x14ac:dyDescent="0.2">
      <c r="I355" s="72" t="str">
        <f si="7" t="shared"/>
        <v/>
      </c>
    </row>
    <row r="356" spans="9:9" x14ac:dyDescent="0.2">
      <c r="I356" s="72" t="str">
        <f si="7" t="shared"/>
        <v/>
      </c>
    </row>
    <row r="357" spans="9:9" x14ac:dyDescent="0.2">
      <c r="I357" s="72" t="str">
        <f si="7" t="shared"/>
        <v/>
      </c>
    </row>
    <row r="358" spans="9:9" x14ac:dyDescent="0.2">
      <c r="I358" s="72" t="str">
        <f si="7" t="shared"/>
        <v/>
      </c>
    </row>
    <row r="359" spans="9:9" x14ac:dyDescent="0.2">
      <c r="I359" s="72" t="str">
        <f si="7" t="shared"/>
        <v/>
      </c>
    </row>
    <row r="360" spans="9:9" x14ac:dyDescent="0.2">
      <c r="I360" s="72" t="str">
        <f si="7" t="shared"/>
        <v/>
      </c>
    </row>
    <row r="361" spans="9:9" x14ac:dyDescent="0.2">
      <c r="I361" s="72" t="str">
        <f si="7" t="shared"/>
        <v/>
      </c>
    </row>
    <row r="362" spans="9:9" x14ac:dyDescent="0.2">
      <c r="I362" s="72" t="str">
        <f si="7" t="shared"/>
        <v/>
      </c>
    </row>
    <row r="363" spans="9:9" x14ac:dyDescent="0.2">
      <c r="I363" s="72" t="str">
        <f si="7" t="shared"/>
        <v/>
      </c>
    </row>
    <row r="364" spans="9:9" x14ac:dyDescent="0.2">
      <c r="I364" s="72" t="str">
        <f si="7" t="shared"/>
        <v/>
      </c>
    </row>
    <row r="365" spans="9:9" x14ac:dyDescent="0.2">
      <c r="I365" s="72" t="str">
        <f si="7" t="shared"/>
        <v/>
      </c>
    </row>
    <row r="366" spans="9:9" x14ac:dyDescent="0.2">
      <c r="I366" s="72" t="str">
        <f si="7" t="shared"/>
        <v/>
      </c>
    </row>
    <row r="367" spans="9:9" x14ac:dyDescent="0.2">
      <c r="I367" s="72" t="str">
        <f si="7" t="shared"/>
        <v/>
      </c>
    </row>
    <row r="368" spans="9:9" x14ac:dyDescent="0.2">
      <c r="I368" s="72" t="str">
        <f si="7" t="shared"/>
        <v/>
      </c>
    </row>
    <row r="369" spans="9:9" x14ac:dyDescent="0.2">
      <c r="I369" s="72" t="str">
        <f si="7" t="shared"/>
        <v/>
      </c>
    </row>
    <row r="370" spans="9:9" x14ac:dyDescent="0.2">
      <c r="I370" s="72" t="str">
        <f si="7" t="shared"/>
        <v/>
      </c>
    </row>
    <row r="371" spans="9:9" x14ac:dyDescent="0.2">
      <c r="I371" s="72" t="str">
        <f si="7" t="shared"/>
        <v/>
      </c>
    </row>
    <row r="372" spans="9:9" x14ac:dyDescent="0.2">
      <c r="I372" s="72" t="str">
        <f si="7" t="shared"/>
        <v/>
      </c>
    </row>
    <row r="373" spans="9:9" x14ac:dyDescent="0.2">
      <c r="I373" s="72" t="str">
        <f si="7" t="shared"/>
        <v/>
      </c>
    </row>
    <row r="374" spans="9:9" x14ac:dyDescent="0.2">
      <c r="I374" s="72" t="str">
        <f si="7" t="shared"/>
        <v/>
      </c>
    </row>
    <row r="375" spans="9:9" x14ac:dyDescent="0.2">
      <c r="I375" s="72" t="str">
        <f si="7" t="shared"/>
        <v/>
      </c>
    </row>
    <row r="376" spans="9:9" x14ac:dyDescent="0.2">
      <c r="I376" s="72" t="str">
        <f si="7" t="shared"/>
        <v/>
      </c>
    </row>
    <row r="377" spans="9:9" x14ac:dyDescent="0.2">
      <c r="I377" s="72" t="str">
        <f si="7" t="shared"/>
        <v/>
      </c>
    </row>
    <row r="378" spans="9:9" x14ac:dyDescent="0.2">
      <c r="I378" s="72" t="str">
        <f si="7" t="shared"/>
        <v/>
      </c>
    </row>
    <row r="379" spans="9:9" x14ac:dyDescent="0.2">
      <c r="I379" s="72" t="str">
        <f si="7" t="shared"/>
        <v/>
      </c>
    </row>
    <row r="380" spans="9:9" x14ac:dyDescent="0.2">
      <c r="I380" s="72" t="str">
        <f si="7" t="shared"/>
        <v/>
      </c>
    </row>
    <row r="381" spans="9:9" x14ac:dyDescent="0.2">
      <c r="I381" s="72" t="str">
        <f si="7" t="shared"/>
        <v/>
      </c>
    </row>
    <row r="382" spans="9:9" x14ac:dyDescent="0.2">
      <c r="I382" s="72" t="str">
        <f si="7" t="shared"/>
        <v/>
      </c>
    </row>
    <row r="383" spans="9:9" x14ac:dyDescent="0.2">
      <c r="I383" s="72" t="str">
        <f si="7" t="shared"/>
        <v/>
      </c>
    </row>
    <row r="384" spans="9:9" x14ac:dyDescent="0.2">
      <c r="I384" s="72" t="str">
        <f ref="I384:I439" si="8" t="shared">IF(B384&gt;0,SUM(B384:H384),"")</f>
        <v/>
      </c>
    </row>
    <row r="385" spans="9:9" x14ac:dyDescent="0.2">
      <c r="I385" s="72" t="str">
        <f si="8" t="shared"/>
        <v/>
      </c>
    </row>
    <row r="386" spans="9:9" x14ac:dyDescent="0.2">
      <c r="I386" s="72" t="str">
        <f si="8" t="shared"/>
        <v/>
      </c>
    </row>
    <row r="387" spans="9:9" x14ac:dyDescent="0.2">
      <c r="I387" s="72" t="str">
        <f si="8" t="shared"/>
        <v/>
      </c>
    </row>
    <row r="388" spans="9:9" x14ac:dyDescent="0.2">
      <c r="I388" s="72" t="str">
        <f si="8" t="shared"/>
        <v/>
      </c>
    </row>
    <row r="389" spans="9:9" x14ac:dyDescent="0.2">
      <c r="I389" s="72" t="str">
        <f si="8" t="shared"/>
        <v/>
      </c>
    </row>
    <row r="390" spans="9:9" x14ac:dyDescent="0.2">
      <c r="I390" s="72" t="str">
        <f si="8" t="shared"/>
        <v/>
      </c>
    </row>
    <row r="391" spans="9:9" x14ac:dyDescent="0.2">
      <c r="I391" s="72" t="str">
        <f si="8" t="shared"/>
        <v/>
      </c>
    </row>
    <row r="392" spans="9:9" x14ac:dyDescent="0.2">
      <c r="I392" s="72" t="str">
        <f si="8" t="shared"/>
        <v/>
      </c>
    </row>
    <row r="393" spans="9:9" x14ac:dyDescent="0.2">
      <c r="I393" s="72" t="str">
        <f si="8" t="shared"/>
        <v/>
      </c>
    </row>
    <row r="394" spans="9:9" x14ac:dyDescent="0.2">
      <c r="I394" s="72" t="str">
        <f si="8" t="shared"/>
        <v/>
      </c>
    </row>
    <row r="395" spans="9:9" x14ac:dyDescent="0.2">
      <c r="I395" s="72" t="str">
        <f si="8" t="shared"/>
        <v/>
      </c>
    </row>
    <row r="396" spans="9:9" x14ac:dyDescent="0.2">
      <c r="I396" s="72" t="str">
        <f si="8" t="shared"/>
        <v/>
      </c>
    </row>
    <row r="397" spans="9:9" x14ac:dyDescent="0.2">
      <c r="I397" s="72" t="str">
        <f si="8" t="shared"/>
        <v/>
      </c>
    </row>
    <row r="398" spans="9:9" x14ac:dyDescent="0.2">
      <c r="I398" s="72" t="str">
        <f si="8" t="shared"/>
        <v/>
      </c>
    </row>
    <row r="399" spans="9:9" x14ac:dyDescent="0.2">
      <c r="I399" s="72" t="str">
        <f si="8" t="shared"/>
        <v/>
      </c>
    </row>
    <row r="400" spans="9:9" x14ac:dyDescent="0.2">
      <c r="I400" s="72" t="str">
        <f si="8" t="shared"/>
        <v/>
      </c>
    </row>
    <row r="401" spans="9:9" x14ac:dyDescent="0.2">
      <c r="I401" s="72" t="str">
        <f si="8" t="shared"/>
        <v/>
      </c>
    </row>
    <row r="402" spans="9:9" x14ac:dyDescent="0.2">
      <c r="I402" s="72" t="str">
        <f si="8" t="shared"/>
        <v/>
      </c>
    </row>
    <row r="403" spans="9:9" x14ac:dyDescent="0.2">
      <c r="I403" s="72" t="str">
        <f si="8" t="shared"/>
        <v/>
      </c>
    </row>
    <row r="404" spans="9:9" x14ac:dyDescent="0.2">
      <c r="I404" s="72" t="str">
        <f si="8" t="shared"/>
        <v/>
      </c>
    </row>
    <row r="405" spans="9:9" x14ac:dyDescent="0.2">
      <c r="I405" s="72" t="str">
        <f si="8" t="shared"/>
        <v/>
      </c>
    </row>
    <row r="406" spans="9:9" x14ac:dyDescent="0.2">
      <c r="I406" s="72" t="str">
        <f si="8" t="shared"/>
        <v/>
      </c>
    </row>
    <row r="407" spans="9:9" x14ac:dyDescent="0.2">
      <c r="I407" s="72" t="str">
        <f si="8" t="shared"/>
        <v/>
      </c>
    </row>
    <row r="408" spans="9:9" x14ac:dyDescent="0.2">
      <c r="I408" s="72" t="str">
        <f si="8" t="shared"/>
        <v/>
      </c>
    </row>
    <row r="409" spans="9:9" x14ac:dyDescent="0.2">
      <c r="I409" s="72" t="str">
        <f si="8" t="shared"/>
        <v/>
      </c>
    </row>
    <row r="410" spans="9:9" x14ac:dyDescent="0.2">
      <c r="I410" s="72" t="str">
        <f si="8" t="shared"/>
        <v/>
      </c>
    </row>
    <row r="411" spans="9:9" x14ac:dyDescent="0.2">
      <c r="I411" s="72" t="str">
        <f si="8" t="shared"/>
        <v/>
      </c>
    </row>
    <row r="412" spans="9:9" x14ac:dyDescent="0.2">
      <c r="I412" s="72" t="str">
        <f si="8" t="shared"/>
        <v/>
      </c>
    </row>
    <row r="413" spans="9:9" x14ac:dyDescent="0.2">
      <c r="I413" s="72" t="str">
        <f si="8" t="shared"/>
        <v/>
      </c>
    </row>
    <row r="414" spans="9:9" x14ac:dyDescent="0.2">
      <c r="I414" s="72" t="str">
        <f si="8" t="shared"/>
        <v/>
      </c>
    </row>
    <row r="415" spans="9:9" x14ac:dyDescent="0.2">
      <c r="I415" s="72" t="str">
        <f si="8" t="shared"/>
        <v/>
      </c>
    </row>
    <row r="416" spans="9:9" x14ac:dyDescent="0.2">
      <c r="I416" s="72" t="str">
        <f si="8" t="shared"/>
        <v/>
      </c>
    </row>
    <row r="417" spans="9:9" x14ac:dyDescent="0.2">
      <c r="I417" s="72" t="str">
        <f si="8" t="shared"/>
        <v/>
      </c>
    </row>
    <row r="418" spans="9:9" x14ac:dyDescent="0.2">
      <c r="I418" s="72" t="str">
        <f si="8" t="shared"/>
        <v/>
      </c>
    </row>
    <row r="419" spans="9:9" x14ac:dyDescent="0.2">
      <c r="I419" s="72" t="str">
        <f si="8" t="shared"/>
        <v/>
      </c>
    </row>
    <row r="420" spans="9:9" x14ac:dyDescent="0.2">
      <c r="I420" s="72" t="str">
        <f si="8" t="shared"/>
        <v/>
      </c>
    </row>
    <row r="421" spans="9:9" x14ac:dyDescent="0.2">
      <c r="I421" s="72" t="str">
        <f si="8" t="shared"/>
        <v/>
      </c>
    </row>
    <row r="422" spans="9:9" x14ac:dyDescent="0.2">
      <c r="I422" s="72" t="str">
        <f si="8" t="shared"/>
        <v/>
      </c>
    </row>
    <row r="423" spans="9:9" x14ac:dyDescent="0.2">
      <c r="I423" s="72" t="str">
        <f si="8" t="shared"/>
        <v/>
      </c>
    </row>
    <row r="424" spans="9:9" x14ac:dyDescent="0.2">
      <c r="I424" s="72" t="str">
        <f si="8" t="shared"/>
        <v/>
      </c>
    </row>
    <row r="425" spans="9:9" x14ac:dyDescent="0.2">
      <c r="I425" s="72" t="str">
        <f si="8" t="shared"/>
        <v/>
      </c>
    </row>
    <row r="426" spans="9:9" x14ac:dyDescent="0.2">
      <c r="I426" s="72" t="str">
        <f si="8" t="shared"/>
        <v/>
      </c>
    </row>
    <row r="427" spans="9:9" x14ac:dyDescent="0.2">
      <c r="I427" s="72" t="str">
        <f si="8" t="shared"/>
        <v/>
      </c>
    </row>
    <row r="428" spans="9:9" x14ac:dyDescent="0.2">
      <c r="I428" s="72" t="str">
        <f si="8" t="shared"/>
        <v/>
      </c>
    </row>
    <row r="429" spans="9:9" x14ac:dyDescent="0.2">
      <c r="I429" s="72" t="str">
        <f si="8" t="shared"/>
        <v/>
      </c>
    </row>
    <row r="430" spans="9:9" x14ac:dyDescent="0.2">
      <c r="I430" s="72" t="str">
        <f si="8" t="shared"/>
        <v/>
      </c>
    </row>
    <row r="431" spans="9:9" x14ac:dyDescent="0.2">
      <c r="I431" s="72" t="str">
        <f si="8" t="shared"/>
        <v/>
      </c>
    </row>
    <row r="432" spans="9:9" x14ac:dyDescent="0.2">
      <c r="I432" s="72" t="str">
        <f si="8" t="shared"/>
        <v/>
      </c>
    </row>
    <row r="433" spans="9:9" x14ac:dyDescent="0.2">
      <c r="I433" s="72" t="str">
        <f si="8" t="shared"/>
        <v/>
      </c>
    </row>
    <row r="434" spans="9:9" x14ac:dyDescent="0.2">
      <c r="I434" s="72" t="str">
        <f si="8" t="shared"/>
        <v/>
      </c>
    </row>
    <row r="435" spans="9:9" x14ac:dyDescent="0.2">
      <c r="I435" s="72" t="str">
        <f si="8" t="shared"/>
        <v/>
      </c>
    </row>
    <row r="436" spans="9:9" x14ac:dyDescent="0.2">
      <c r="I436" s="72" t="str">
        <f si="8" t="shared"/>
        <v/>
      </c>
    </row>
    <row r="437" spans="9:9" x14ac:dyDescent="0.2">
      <c r="I437" s="72" t="str">
        <f si="8" t="shared"/>
        <v/>
      </c>
    </row>
    <row r="438" spans="9:9" x14ac:dyDescent="0.2">
      <c r="I438" s="72" t="str">
        <f si="8" t="shared"/>
        <v/>
      </c>
    </row>
    <row r="439" spans="9:9" x14ac:dyDescent="0.2">
      <c r="I439" s="72" t="str">
        <f si="8" t="shared"/>
        <v/>
      </c>
    </row>
  </sheetData>
  <pageMargins bottom="0.75" footer="0.3" header="0.3" left="0.7" right="0.7" top="0.75"/>
  <pageSetup orientation="portrait" r:id="rId1"/>
  <ignoredErrors>
    <ignoredError sqref="B19:D2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baseType="lpstr" size="4">
      <vt:lpstr>Factbook</vt:lpstr>
      <vt:lpstr>Data</vt:lpstr>
      <vt:lpstr>Notes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2007-01-16T15:05:58Z</dcterms:created>
  <dc:creator>Navara, Nicole [LEGIS]</dc:creator>
  <cp:lastModifiedBy>Richardson, Eric [LEGIS]</cp:lastModifiedBy>
  <cp:lastPrinted>2026-07-17T18:40:30Z</cp:lastPrinted>
  <dcterms:modified xsi:type="dcterms:W3CDTF">2026-07-31T14:34:27Z</dcterms:modified>
</cp:coreProperties>
</file>