
<file path=[Content_Types].xml><?xml version="1.0" encoding="utf-8"?>
<Types xmlns="http://schemas.openxmlformats.org/package/2006/content-types">
  <Default ContentType="image/jpeg" Extension="jpeg"/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ms-office.chartcolorstyle+xml" PartName="/xl/charts/colors1.xml"/>
  <Override ContentType="application/vnd.ms-office.chartstyle+xml" PartName="/xl/charts/style1.xml"/>
  <Override ContentType="application/vnd.openxmlformats-officedocument.drawing+xml" PartName="/xl/drawings/drawing2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5" rupBuild="20367"/>
  <workbookPr/>
  <mc:AlternateContent>
    <mc:Choice Requires="x15">
      <x15ac:absPath xmlns:x15ac="http://schemas.microsoft.com/office/spreadsheetml/2010/11/ac" url="\\legislature.intranet\prod\LINC\LINCCLIENT\users\temp\ADAM.BROICH\"/>
    </mc:Choice>
  </mc:AlternateContent>
  <xr:revisionPtr documentId="13_ncr:1_{ECCDF903-38F6-478F-A22B-1BD7EB035A29}" revIDLastSave="0" xr10:uidLastSave="{00000000-0000-0000-0000-000000000000}" xr6:coauthVersionLast="36" xr6:coauthVersionMax="36"/>
  <bookViews>
    <workbookView windowHeight="3636" windowWidth="8352" xWindow="240" xr2:uid="{00000000-000D-0000-FFFF-FFFF00000000}" yWindow="60" activeTab="0"/>
  </bookViews>
  <sheets>
    <sheet name="Data" r:id="rId2" sheetId="2"/>
  </sheets>
  <definedNames>
    <definedName name="Agricultural">OFFSET(Data!$P$2,0,0,COUNTA(Data!$P:$P)-1)</definedName>
    <definedName name="AssessYear">OFFSET(Data!$A$2,0,0,COUNTA(Data!$A:$A)-1)</definedName>
    <definedName name="Business">OFFSET(Data!$Q$2,0,0,COUNTA(Data!$Q:$Q)-1)</definedName>
    <definedName name="Residential">OFFSET(Data!$O$2,0,0,COUNTA(Data!$O:$O)-1)</definedName>
  </definedNames>
  <calcPr calcId="191029"/>
</workbook>
</file>

<file path=xl/sharedStrings.xml><?xml version="1.0" encoding="utf-8"?>
<sst xmlns="http://schemas.openxmlformats.org/spreadsheetml/2006/main" count="133" uniqueCount="112">
  <si>
    <t>Assess.</t>
  </si>
  <si>
    <t>Agricultural</t>
  </si>
  <si>
    <t xml:space="preserve">  Agricultural </t>
  </si>
  <si>
    <t xml:space="preserve"> Year </t>
  </si>
  <si>
    <t>Residential</t>
  </si>
  <si>
    <t xml:space="preserve">    Land    </t>
  </si>
  <si>
    <t xml:space="preserve">  Buildings  </t>
  </si>
  <si>
    <t>Commercial</t>
  </si>
  <si>
    <t>Industrial</t>
  </si>
  <si>
    <t xml:space="preserve">  Year  </t>
  </si>
  <si>
    <t>Gas/Electric</t>
  </si>
  <si>
    <t>AgriculturalLand</t>
  </si>
  <si>
    <t>AgriculturalBuildings</t>
  </si>
  <si>
    <t>GrossTotal</t>
  </si>
  <si>
    <t>LessMilitary</t>
  </si>
  <si>
    <t>NetTaxable</t>
  </si>
  <si>
    <t>AssessYear</t>
  </si>
  <si>
    <t>GasElectricExciseTax</t>
  </si>
  <si>
    <t>Department/Source</t>
  </si>
  <si>
    <t>Annual</t>
  </si>
  <si>
    <t>Source if Website - URL</t>
  </si>
  <si>
    <t>Quarterly</t>
  </si>
  <si>
    <t>Frequency Released</t>
  </si>
  <si>
    <t>Monthly</t>
  </si>
  <si>
    <t>Notes</t>
  </si>
  <si>
    <t>Variable</t>
  </si>
  <si>
    <t>Utilities/Rail/Rail/Other</t>
  </si>
  <si>
    <t>Multiresidential</t>
  </si>
  <si>
    <t>&amp; Other</t>
  </si>
  <si>
    <t xml:space="preserve">Net Taxable </t>
  </si>
  <si>
    <t>Less Military</t>
  </si>
  <si>
    <t>Gross Total</t>
  </si>
  <si>
    <t>Utilities, Rail,</t>
  </si>
  <si>
    <t>Notes:</t>
  </si>
  <si>
    <t xml:space="preserve">Statewide Taxable Valuation by Class of Property    </t>
  </si>
  <si>
    <t>1)  Totals may not add due to rounding.</t>
  </si>
  <si>
    <t>Tax</t>
  </si>
  <si>
    <t>(In millions)</t>
  </si>
  <si>
    <t>State of Iowa Taxable Valuations by Class of Property -  Assessment Years 1977 through 2017</t>
  </si>
  <si>
    <t>Prepared by the Iowa Department of Management</t>
  </si>
  <si>
    <t>Valuations</t>
  </si>
  <si>
    <t>Machinery &amp;</t>
  </si>
  <si>
    <t>Gas &amp;</t>
  </si>
  <si>
    <t>Gross</t>
  </si>
  <si>
    <t>Less:</t>
  </si>
  <si>
    <t>With Gas &amp;</t>
  </si>
  <si>
    <t>Without Gas &amp;</t>
  </si>
  <si>
    <t>Assess</t>
  </si>
  <si>
    <t>Ag</t>
  </si>
  <si>
    <t>Personal-</t>
  </si>
  <si>
    <t>Equipment/</t>
  </si>
  <si>
    <t>Electric</t>
  </si>
  <si>
    <t>Taxable</t>
  </si>
  <si>
    <t>Military</t>
  </si>
  <si>
    <t>Percent</t>
  </si>
  <si>
    <t>Year</t>
  </si>
  <si>
    <t>Land</t>
  </si>
  <si>
    <t>Buildings</t>
  </si>
  <si>
    <t>Personal</t>
  </si>
  <si>
    <t>Real</t>
  </si>
  <si>
    <t>Computers</t>
  </si>
  <si>
    <t>Railroads</t>
  </si>
  <si>
    <t>Utilities</t>
  </si>
  <si>
    <t>Other</t>
  </si>
  <si>
    <t>Exemptions</t>
  </si>
  <si>
    <t>Change</t>
  </si>
  <si>
    <t>1. Tax Increment Financing Valuation first included in assessment year 1998.</t>
  </si>
  <si>
    <t>2. "Railroads" were separately identified from "Utilities" beginning in assessment year 1998.</t>
  </si>
  <si>
    <t>3. "Utilities" do not include "Gas &amp; Electric Utilities" beginning in assessment year 1999 or rate regulated water utilities beginning in assessment year 2013.</t>
  </si>
  <si>
    <t xml:space="preserve">4. "Total Net Valuations With Gas &amp; Electric Utilities" are used to compute tax rates beginning in assessment year 1999.  That rate is then applied to the "Taxable </t>
  </si>
  <si>
    <t xml:space="preserve">     Valuations Without Gas &amp; Electric Utilities" to determine property taxes levied.  Beginning in assessment year 1999, Gas &amp; Electric utility companies pay an</t>
  </si>
  <si>
    <t xml:space="preserve">     excise tax that replaces the previously paid property tax. Beginning in assessment year 2013, rate regulated water utility companies pay an</t>
  </si>
  <si>
    <t xml:space="preserve">     excise tax that replaces the previously paid property tax, and their value is reported under the "Gas &amp; Electric Utilities" column.</t>
  </si>
  <si>
    <t>5. "Multiresidential" is a class of property beginning with assessment year 2015 and includes property formerly catagorized as commercial.</t>
  </si>
  <si>
    <t>AY 1988</t>
  </si>
  <si>
    <t>AY 1989</t>
  </si>
  <si>
    <t>AY 1990</t>
  </si>
  <si>
    <t>AY 1991</t>
  </si>
  <si>
    <t>AY 1992</t>
  </si>
  <si>
    <t>AY 1993</t>
  </si>
  <si>
    <t>AY 1994</t>
  </si>
  <si>
    <t>AY 1995</t>
  </si>
  <si>
    <t>AY 1996</t>
  </si>
  <si>
    <t>AY 1997</t>
  </si>
  <si>
    <t>AY 1998</t>
  </si>
  <si>
    <t>AY 1999</t>
  </si>
  <si>
    <t>AY 2000</t>
  </si>
  <si>
    <t>AY 2001</t>
  </si>
  <si>
    <t>AY 2002</t>
  </si>
  <si>
    <t>AY 2003</t>
  </si>
  <si>
    <t>AY 2004</t>
  </si>
  <si>
    <t>AY 2005</t>
  </si>
  <si>
    <t>AY 2006</t>
  </si>
  <si>
    <t>AY 2007</t>
  </si>
  <si>
    <t>AY 2008</t>
  </si>
  <si>
    <t>AY 2009</t>
  </si>
  <si>
    <t>AY 2010</t>
  </si>
  <si>
    <t>AY 2011</t>
  </si>
  <si>
    <t>AY 2012</t>
  </si>
  <si>
    <t>AY 2013</t>
  </si>
  <si>
    <t>AY 2014</t>
  </si>
  <si>
    <t>AY 2015</t>
  </si>
  <si>
    <t>AY 2016</t>
  </si>
  <si>
    <t>AY 2017</t>
  </si>
  <si>
    <t>Business</t>
  </si>
  <si>
    <t>AY 2018</t>
  </si>
  <si>
    <t>4)  The chart combines commercial, industrial, multiresidential, utilities/rail and other, and gas/electric</t>
  </si>
  <si>
    <t xml:space="preserve">3)  The chart combines the agricultural land and building categories as Agricultural.  </t>
  </si>
  <si>
    <t xml:space="preserve">     as Business.</t>
  </si>
  <si>
    <t>https://dom.iowa.gov/tax-history-counties</t>
  </si>
  <si>
    <t>AY 2019</t>
  </si>
  <si>
    <t>2)  Since assessment year 1999, gas and electric utility property is subject to a separate tax that replaced, but functions as, a property tax.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</si>
</sst>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 &quot;$&quot;* #,##0.00_ ;_ &quot;$&quot;* \-#,##0.00_ ;_ &quot;$&quot;* &quot;-&quot;??_ ;_ @_ "/>
    <numFmt numFmtId="165" formatCode="_ * #,##0.00_ ;_ * \-#,##0.00_ ;_ * &quot;-&quot;??_ ;_ @_ "/>
    <numFmt numFmtId="166" formatCode="&quot;$&quot;* #,##0\ ;\(&quot;$&quot;#,##0\)"/>
    <numFmt numFmtId="167" formatCode="&quot;$&quot;\ #,##0\ ;\(&quot;$&quot;#,##0\)"/>
    <numFmt numFmtId="168" formatCode="&quot;$&quot;* #,##0;\(&quot;$&quot;#,##0\)"/>
    <numFmt numFmtId="169" formatCode="#,##0\ ;\(#,##0\)"/>
    <numFmt numFmtId="170" formatCode="#,##0\ ;"/>
    <numFmt numFmtId="171" formatCode="* \ #,##0\ ;\(&quot;$&quot;#,##0\)"/>
    <numFmt numFmtId="172" formatCode="0.0%"/>
    <numFmt numFmtId="173" formatCode="#,###"/>
    <numFmt numFmtId="174" formatCode="_(* #,##0_);_(* \(#,##0\);_(* &quot;-&quot;??_);_(@_)"/>
    <numFmt numFmtId="175" formatCode="&quot;$&quot;* #,##0_);&quot;$&quot;* &quot;-&quot;#,##0_)"/>
    <numFmt numFmtId="176" formatCode="* #,##0_);* &quot;-&quot;#,##0_)"/>
  </numFmts>
  <fonts count="15" x14ac:knownFonts="1">
    <font>
      <sz val="9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color indexed="8"/>
      <name val="Arial"/>
      <family val="2"/>
    </font>
    <font>
      <b/>
      <sz val="9"/>
      <name val="Arial"/>
      <family val="2"/>
    </font>
    <font>
      <sz val="10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indexed="8"/>
      <name val="Arial Narrow"/>
      <family val="2"/>
    </font>
    <font>
      <b/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ashDot">
        <color theme="0" tint="-0.249977111117893"/>
      </bottom>
      <diagonal/>
    </border>
  </borders>
  <cellStyleXfs count="4">
    <xf borderId="0" fillId="0" fontId="0" numFmtId="0"/>
    <xf applyAlignment="0" applyBorder="0" applyFill="0" applyFont="0" applyProtection="0" borderId="0" fillId="0" fontId="1" numFmtId="9"/>
    <xf applyAlignment="0" applyBorder="0" applyFill="0" applyFont="0" applyProtection="0" borderId="0" fillId="0" fontId="4" numFmtId="164"/>
    <xf applyAlignment="0" applyBorder="0" applyFill="0" applyFont="0" applyProtection="0" borderId="0" fillId="0" fontId="4" numFmtId="165"/>
  </cellStyleXfs>
  <cellXfs count="121">
    <xf borderId="0" fillId="0" fontId="0" numFmtId="0" xfId="0"/>
    <xf applyAlignment="1" borderId="0" fillId="0" fontId="0" numFmtId="0" xfId="0">
      <alignment horizontal="center"/>
    </xf>
    <xf applyAlignment="1" applyFont="1" borderId="0" fillId="0" fontId="5" numFmtId="0" xfId="0">
      <alignment horizontal="center"/>
    </xf>
    <xf applyFont="1" borderId="0" fillId="0" fontId="2" numFmtId="0" xfId="0"/>
    <xf applyFont="1" borderId="0" fillId="0" fontId="3" numFmtId="0" xfId="0"/>
    <xf applyAlignment="1" applyFont="1" borderId="0" fillId="0" fontId="4" numFmtId="0" xfId="0">
      <alignment horizontal="centerContinuous"/>
    </xf>
    <xf applyAlignment="1" applyFont="1" borderId="0" fillId="0" fontId="5" numFmtId="0" xfId="0">
      <alignment horizontal="centerContinuous"/>
    </xf>
    <xf applyAlignment="1" applyFont="1" borderId="0" fillId="0" fontId="6" numFmtId="0" xfId="0">
      <alignment horizontal="centerContinuous"/>
    </xf>
    <xf applyFont="1" borderId="0" fillId="0" fontId="6" numFmtId="0" xfId="0"/>
    <xf applyAlignment="1" applyFont="1" borderId="0" fillId="0" fontId="6" numFmtId="0" xfId="0">
      <alignment horizontal="center"/>
    </xf>
    <xf applyAlignment="1" applyFont="1" borderId="0" fillId="0" fontId="6" numFmtId="0" xfId="0">
      <alignment horizontal="center" vertical="top"/>
    </xf>
    <xf applyAlignment="1" applyBorder="1" applyFill="1" applyFont="1" borderId="0" fillId="0" fontId="6" numFmtId="0" xfId="0">
      <alignment horizontal="center"/>
    </xf>
    <xf applyBorder="1" applyFill="1" applyFont="1" borderId="0" fillId="0" fontId="6" numFmtId="0" xfId="0"/>
    <xf applyAlignment="1" applyBorder="1" applyFill="1" applyFont="1" applyNumberFormat="1" borderId="0" fillId="0" fontId="6" numFmtId="166" xfId="0">
      <alignment horizontal="right"/>
    </xf>
    <xf applyAlignment="1" applyBorder="1" applyFill="1" applyFont="1" applyNumberFormat="1" borderId="0" fillId="0" fontId="6" numFmtId="169" xfId="0">
      <alignment horizontal="right"/>
    </xf>
    <xf applyAlignment="1" applyBorder="1" applyFill="1" applyFont="1" applyProtection="1" borderId="0" fillId="0" fontId="6" numFmtId="0" xfId="0">
      <alignment horizontal="center"/>
      <protection locked="0"/>
    </xf>
    <xf applyAlignment="1" applyBorder="1" applyFill="1" applyFont="1" applyNumberFormat="1" applyProtection="1" borderId="0" fillId="0" fontId="6" numFmtId="170" xfId="0">
      <alignment horizontal="right"/>
      <protection locked="0"/>
    </xf>
    <xf applyBorder="1" applyFill="1" applyFont="1" applyNumberFormat="1" borderId="0" fillId="0" fontId="6" numFmtId="166" xfId="0"/>
    <xf applyAlignment="1" applyBorder="1" applyFill="1" applyFont="1" applyNumberFormat="1" borderId="0" fillId="0" fontId="6" numFmtId="171" xfId="0">
      <alignment horizontal="right"/>
    </xf>
    <xf applyAlignment="1" applyFont="1" applyProtection="1" borderId="0" fillId="0" fontId="6" numFmtId="0" xfId="0">
      <alignment horizontal="center"/>
      <protection locked="0"/>
    </xf>
    <xf applyFont="1" applyProtection="1" borderId="0" fillId="0" fontId="6" numFmtId="0" xfId="0">
      <protection locked="0"/>
    </xf>
    <xf applyAlignment="1" applyFont="1" applyNumberFormat="1" applyProtection="1" borderId="0" fillId="0" fontId="6" numFmtId="170" xfId="0">
      <alignment horizontal="right"/>
      <protection locked="0"/>
    </xf>
    <xf applyAlignment="1" applyFont="1" applyNumberFormat="1" borderId="0" fillId="0" fontId="6" numFmtId="170" xfId="0">
      <alignment horizontal="right"/>
    </xf>
    <xf applyFont="1" applyNumberFormat="1" borderId="0" fillId="0" fontId="6" numFmtId="170" xfId="0"/>
    <xf applyAlignment="1" applyBorder="1" applyFont="1" borderId="1" fillId="0" fontId="4" numFmtId="0" xfId="0">
      <alignment horizontal="center"/>
    </xf>
    <xf applyAlignment="1" applyBorder="1" applyFont="1" borderId="0" fillId="0" fontId="4" numFmtId="0" xfId="0">
      <alignment horizontal="center"/>
    </xf>
    <xf applyAlignment="1" applyFont="1" borderId="0" fillId="0" fontId="6" numFmtId="0" xfId="0">
      <alignment vertical="center"/>
    </xf>
    <xf applyAlignment="1" applyFont="1" borderId="0" fillId="0" fontId="6" numFmtId="0" xfId="0">
      <alignment horizontal="center" vertical="center"/>
    </xf>
    <xf applyAlignment="1" applyBorder="1" applyFont="1" borderId="1" fillId="0" fontId="4" numFmtId="0" xfId="0">
      <alignment horizontal="center" vertical="center"/>
    </xf>
    <xf applyAlignment="1" applyFont="1" borderId="0" fillId="0" fontId="5" numFmtId="0" xfId="0">
      <alignment horizontal="center" vertical="center"/>
    </xf>
    <xf applyBorder="1" applyFont="1" borderId="0" fillId="0" fontId="6" numFmtId="0" xfId="0"/>
    <xf applyAlignment="1" applyBorder="1" applyFont="1" applyProtection="1" borderId="0" fillId="0" fontId="6" numFmtId="0" xfId="0">
      <alignment horizontal="center"/>
      <protection locked="0"/>
    </xf>
    <xf applyBorder="1" applyFont="1" applyProtection="1" borderId="0" fillId="0" fontId="6" numFmtId="0" xfId="0">
      <protection locked="0"/>
    </xf>
    <xf applyAlignment="1" applyBorder="1" applyFont="1" borderId="0" fillId="0" fontId="5" numFmtId="0" xfId="0">
      <alignment horizontal="center" vertical="center"/>
    </xf>
    <xf applyAlignment="1" applyBorder="1" applyFont="1" borderId="0" fillId="0" fontId="4" numFmtId="0" xfId="0">
      <alignment horizontal="center" vertical="center"/>
    </xf>
    <xf applyAlignment="1" applyBorder="1" applyFill="1" applyFont="1" applyNumberFormat="1" borderId="0" fillId="0" fontId="6" numFmtId="167" xfId="0">
      <alignment horizontal="right"/>
    </xf>
    <xf applyBorder="1" applyFill="1" applyFont="1" applyNumberFormat="1" applyProtection="1" borderId="0" fillId="0" fontId="6" numFmtId="170" xfId="0">
      <protection locked="0"/>
    </xf>
    <xf applyFont="1" applyNumberFormat="1" borderId="0" fillId="0" fontId="6" numFmtId="172" xfId="1"/>
    <xf applyFont="1" applyNumberFormat="1" borderId="0" fillId="0" fontId="6" numFmtId="172" xfId="0"/>
    <xf applyAlignment="1" applyFont="1" borderId="0" fillId="0" fontId="0" numFmtId="0" xfId="0">
      <alignment horizontal="center" vertical="top"/>
    </xf>
    <xf applyAlignment="1" applyBorder="1" applyFont="1" borderId="1" fillId="0" fontId="0" numFmtId="0" xfId="0">
      <alignment horizontal="center"/>
    </xf>
    <xf applyAlignment="1" applyFont="1" applyProtection="1" borderId="0" fillId="0" fontId="0" numFmtId="0" xfId="0">
      <alignment horizontal="left"/>
      <protection locked="0"/>
    </xf>
    <xf applyFont="1" applyProtection="1" borderId="0" fillId="0" fontId="7" numFmtId="0" xfId="0">
      <protection locked="0"/>
    </xf>
    <xf applyAlignment="1" applyFont="1" applyNumberFormat="1" applyProtection="1" borderId="0" fillId="0" fontId="7" numFmtId="170" xfId="0">
      <alignment horizontal="right"/>
      <protection locked="0"/>
    </xf>
    <xf applyAlignment="1" applyFont="1" applyNumberFormat="1" borderId="0" fillId="0" fontId="7" numFmtId="170" xfId="0">
      <alignment horizontal="right"/>
    </xf>
    <xf applyFont="1" applyNumberFormat="1" borderId="0" fillId="0" fontId="7" numFmtId="170" xfId="0"/>
    <xf applyAlignment="1" applyBorder="1" applyFill="1" applyFont="1" applyNumberFormat="1" borderId="0" fillId="0" fontId="7" numFmtId="169" xfId="0">
      <alignment horizontal="right"/>
    </xf>
    <xf applyFont="1" borderId="0" fillId="0" fontId="0" numFmtId="0" xfId="0"/>
    <xf applyAlignment="1" applyBorder="1" applyFill="1" applyFont="1" applyNumberFormat="1" borderId="0" fillId="0" fontId="6" numFmtId="1" xfId="0">
      <alignment horizontal="right"/>
    </xf>
    <xf applyAlignment="1" applyBorder="1" applyFill="1" applyFont="1" applyNumberFormat="1" applyProtection="1" borderId="0" fillId="0" fontId="6" numFmtId="1" xfId="0">
      <alignment horizontal="right"/>
      <protection locked="0"/>
    </xf>
    <xf applyAlignment="1" applyBorder="1" applyFill="1" applyFont="1" applyNumberFormat="1" borderId="0" fillId="0" fontId="6" numFmtId="3" xfId="0">
      <alignment horizontal="right"/>
    </xf>
    <xf applyFont="1" applyNumberFormat="1" borderId="0" fillId="0" fontId="6" numFmtId="3" xfId="0"/>
    <xf applyAlignment="1" applyBorder="1" applyFill="1" applyFont="1" applyNumberFormat="1" applyProtection="1" borderId="0" fillId="0" fontId="6" numFmtId="3" xfId="0">
      <alignment horizontal="right"/>
      <protection locked="0"/>
    </xf>
    <xf applyAlignment="1" applyBorder="1" applyFont="1" applyNumberFormat="1" applyProtection="1" borderId="0" fillId="0" fontId="6" numFmtId="3" xfId="0">
      <alignment horizontal="right"/>
      <protection locked="0"/>
    </xf>
    <xf applyBorder="1" applyFont="1" applyNumberFormat="1" borderId="0" fillId="0" fontId="6" numFmtId="3" xfId="0"/>
    <xf applyBorder="1" applyFont="1" applyNumberFormat="1" applyProtection="1" borderId="0" fillId="0" fontId="6" numFmtId="3" xfId="0">
      <protection locked="0"/>
    </xf>
    <xf applyAlignment="1" applyBorder="1" applyFont="1" applyNumberFormat="1" borderId="0" fillId="0" fontId="6" numFmtId="3" xfId="0">
      <alignment horizontal="right"/>
    </xf>
    <xf applyAlignment="1" applyBorder="1" applyFont="1" applyNumberFormat="1" borderId="0" fillId="0" fontId="6" numFmtId="1" xfId="0">
      <alignment horizontal="left" vertical="center"/>
    </xf>
    <xf applyAlignment="1" applyBorder="1" applyFont="1" applyNumberFormat="1" borderId="0" fillId="0" fontId="6" numFmtId="3" xfId="0">
      <alignment horizontal="left" vertical="center"/>
    </xf>
    <xf applyAlignment="1" applyBorder="1" applyFont="1" applyNumberFormat="1" borderId="0" fillId="0" fontId="6" numFmtId="3" xfId="0">
      <alignment horizontal="left" vertical="top"/>
    </xf>
    <xf applyAlignment="1" applyBorder="1" applyFont="1" applyNumberFormat="1" borderId="0" fillId="0" fontId="0" numFmtId="3" xfId="0">
      <alignment horizontal="left" vertical="top"/>
    </xf>
    <xf applyAlignment="1" applyBorder="1" applyFont="1" applyNumberFormat="1" borderId="0" fillId="0" fontId="6" numFmtId="3" xfId="0">
      <alignment horizontal="left"/>
    </xf>
    <xf applyAlignment="1" applyBorder="1" borderId="0" fillId="0" fontId="0" numFmtId="0" xfId="0">
      <alignment horizontal="left"/>
    </xf>
    <xf applyAlignment="1" applyBorder="1" borderId="0" fillId="0" fontId="0" numFmtId="0" xfId="0">
      <alignment horizontal="right"/>
    </xf>
    <xf applyAlignment="1" applyBorder="1" applyNumberFormat="1" borderId="0" fillId="0" fontId="0" numFmtId="1" xfId="0">
      <alignment horizontal="right"/>
    </xf>
    <xf applyAlignment="1" applyBorder="1" applyNumberFormat="1" borderId="0" fillId="0" fontId="0" numFmtId="3" xfId="0">
      <alignment horizontal="right"/>
    </xf>
    <xf applyAlignment="1" applyBorder="1" applyFont="1" applyNumberFormat="1" borderId="0" fillId="0" fontId="6" numFmtId="1" xfId="0">
      <alignment horizontal="right" vertical="center"/>
    </xf>
    <xf applyAlignment="1" applyBorder="1" applyFill="1" applyFont="1" applyNumberFormat="1" borderId="0" fillId="0" fontId="6" numFmtId="168" xfId="0">
      <alignment horizontal="right"/>
    </xf>
    <xf applyBorder="1" applyNumberFormat="1" borderId="0" fillId="0" fontId="0" numFmtId="3" xfId="0"/>
    <xf applyAlignment="1" applyBorder="1" applyFill="1" applyFont="1" applyProtection="1" borderId="2" fillId="0" fontId="6" numFmtId="0" xfId="0">
      <alignment horizontal="center"/>
      <protection locked="0"/>
    </xf>
    <xf applyAlignment="1" applyBorder="1" applyFill="1" applyFont="1" borderId="2" fillId="0" fontId="6" numFmtId="0" xfId="0">
      <alignment horizontal="center"/>
    </xf>
    <xf applyAlignment="1" applyBorder="1" applyFill="1" applyFont="1" applyNumberFormat="1" borderId="2" fillId="0" fontId="6" numFmtId="3" xfId="0">
      <alignment horizontal="right"/>
    </xf>
    <xf applyBorder="1" applyFont="1" borderId="2" fillId="0" fontId="6" numFmtId="0" xfId="0"/>
    <xf applyBorder="1" applyFont="1" applyNumberFormat="1" borderId="2" fillId="0" fontId="6" numFmtId="3" xfId="0"/>
    <xf applyAlignment="1" applyBorder="1" applyFont="1" applyProtection="1" borderId="2" fillId="0" fontId="6" numFmtId="0" xfId="0">
      <alignment horizontal="center"/>
      <protection locked="0"/>
    </xf>
    <xf applyBorder="1" applyFont="1" applyProtection="1" borderId="2" fillId="0" fontId="6" numFmtId="0" xfId="0">
      <protection locked="0"/>
    </xf>
    <xf applyAlignment="1" applyBorder="1" applyFont="1" applyNumberFormat="1" applyProtection="1" borderId="2" fillId="0" fontId="6" numFmtId="3" xfId="0">
      <alignment horizontal="right"/>
      <protection locked="0"/>
    </xf>
    <xf applyBorder="1" applyNumberFormat="1" borderId="2" fillId="0" fontId="0" numFmtId="3" xfId="0"/>
    <xf applyFont="1" borderId="0" fillId="0" fontId="8" numFmtId="0" xfId="0"/>
    <xf applyAlignment="1" applyFont="1" borderId="0" fillId="0" fontId="8" numFmtId="0" xfId="0">
      <alignment wrapText="1"/>
    </xf>
    <xf applyAlignment="1" applyBorder="1" applyFont="1" applyNumberFormat="1" borderId="0" fillId="0" fontId="8" numFmtId="1" xfId="0">
      <alignment horizontal="left" vertical="top" wrapText="1"/>
    </xf>
    <xf applyAlignment="1" applyFont="1" borderId="0" fillId="0" fontId="0" numFmtId="0" xfId="0">
      <alignment horizontal="center" vertical="center"/>
    </xf>
    <xf applyAlignment="1" applyBorder="1" applyNumberFormat="1" borderId="0" fillId="0" fontId="0" numFmtId="173" xfId="0">
      <alignment horizontal="right"/>
    </xf>
    <xf applyAlignment="1" applyBorder="1" applyNumberFormat="1" borderId="0" fillId="0" fontId="0" numFmtId="174" xfId="0">
      <alignment horizontal="right"/>
    </xf>
    <xf applyFont="1" applyNumberFormat="1" borderId="0" fillId="0" fontId="0" numFmtId="175" xfId="2"/>
    <xf applyFont="1" applyNumberFormat="1" borderId="0" fillId="0" fontId="0" numFmtId="176" xfId="2"/>
    <xf applyBorder="1" applyFont="1" applyNumberFormat="1" borderId="2" fillId="0" fontId="0" numFmtId="176" xfId="2"/>
    <xf applyBorder="1" applyFont="1" applyNumberFormat="1" borderId="0" fillId="0" fontId="0" numFmtId="176" xfId="2"/>
    <xf applyAlignment="1" applyFont="1" borderId="0" fillId="0" fontId="9" numFmtId="0" xfId="0">
      <alignment horizontal="left"/>
    </xf>
    <xf applyFont="1" borderId="0" fillId="0" fontId="10" numFmtId="0" xfId="0"/>
    <xf applyAlignment="1" applyFont="1" borderId="0" fillId="0" fontId="11" numFmtId="0" xfId="0">
      <alignment horizontal="center"/>
    </xf>
    <xf applyAlignment="1" applyFont="1" borderId="0" fillId="0" fontId="11" numFmtId="0" xfId="0">
      <alignment horizontal="left"/>
    </xf>
    <xf applyAlignment="1" applyFont="1" borderId="0" fillId="0" fontId="10" numFmtId="0" xfId="0">
      <alignment horizontal="center"/>
    </xf>
    <xf applyAlignment="1" applyFont="1" borderId="0" fillId="0" fontId="12" numFmtId="0" xfId="0">
      <alignment horizontal="center"/>
    </xf>
    <xf applyFont="1" borderId="0" fillId="0" fontId="12" numFmtId="0" xfId="0"/>
    <xf applyAlignment="1" applyFont="1" borderId="0" fillId="0" fontId="12" numFmtId="0" xfId="0">
      <alignment horizontal="centerContinuous"/>
    </xf>
    <xf applyAlignment="1" applyFont="1" borderId="0" fillId="0" fontId="12" numFmtId="0" quotePrefix="1" xfId="0">
      <alignment horizontal="center"/>
    </xf>
    <xf applyFont="1" applyNumberFormat="1" borderId="0" fillId="0" fontId="11" numFmtId="3" xfId="0"/>
    <xf applyAlignment="1" applyFont="1" applyNumberFormat="1" borderId="0" fillId="0" fontId="11" numFmtId="3" xfId="0">
      <alignment horizontal="center"/>
    </xf>
    <xf applyAlignment="1" applyFont="1" applyNumberFormat="1" borderId="0" fillId="0" fontId="11" numFmtId="2" xfId="0">
      <alignment horizontal="center"/>
    </xf>
    <xf applyAlignment="1" applyFill="1" applyFont="1" borderId="0" fillId="0" fontId="12" numFmtId="0" xfId="0">
      <alignment horizontal="center"/>
    </xf>
    <xf applyFill="1" applyFont="1" applyNumberFormat="1" borderId="0" fillId="0" fontId="11" numFmtId="3" xfId="0"/>
    <xf applyAlignment="1" applyFill="1" applyFont="1" borderId="0" fillId="0" fontId="11" numFmtId="0" xfId="0">
      <alignment horizontal="center"/>
    </xf>
    <xf applyAlignment="1" applyFill="1" applyFont="1" applyNumberFormat="1" borderId="0" fillId="0" fontId="11" numFmtId="2" xfId="0">
      <alignment horizontal="center"/>
    </xf>
    <xf applyFill="1" applyFont="1" applyNumberFormat="1" borderId="0" fillId="0" fontId="11" numFmtId="174" xfId="3"/>
    <xf applyAlignment="1" applyBorder="1" applyFont="1" applyNumberFormat="1" borderId="0" fillId="0" fontId="13" numFmtId="173" xfId="0">
      <alignment horizontal="right" vertical="top"/>
    </xf>
    <xf applyFont="1" borderId="0" fillId="0" fontId="11" numFmtId="0" xfId="0"/>
    <xf applyFont="1" applyNumberFormat="1" borderId="0" fillId="0" fontId="10" numFmtId="174" xfId="0"/>
    <xf applyAlignment="1" applyBorder="1" applyFont="1" applyNumberFormat="1" borderId="0" fillId="0" fontId="6" numFmtId="3" xfId="0">
      <alignment horizontal="right" vertical="center"/>
    </xf>
    <xf applyAlignment="1" applyFill="1" applyFont="1" borderId="0" fillId="2" fontId="12" numFmtId="0" xfId="0">
      <alignment horizontal="center"/>
    </xf>
    <xf applyFill="1" applyFont="1" applyNumberFormat="1" borderId="0" fillId="2" fontId="11" numFmtId="3" xfId="0"/>
    <xf applyAlignment="1" applyFill="1" applyFont="1" applyNumberFormat="1" borderId="0" fillId="2" fontId="11" numFmtId="3" xfId="0">
      <alignment horizontal="center"/>
    </xf>
    <xf applyAlignment="1" applyFill="1" applyFont="1" borderId="0" fillId="2" fontId="11" numFmtId="0" xfId="0">
      <alignment horizontal="center"/>
    </xf>
    <xf applyAlignment="1" applyFill="1" applyFont="1" applyNumberFormat="1" borderId="0" fillId="2" fontId="11" numFmtId="2" xfId="0">
      <alignment horizontal="center"/>
    </xf>
    <xf applyAlignment="1" applyBorder="1" applyFont="1" borderId="0" fillId="0" fontId="0" numFmtId="164" xfId="2">
      <alignment horizontal="right"/>
    </xf>
    <xf applyAlignment="1" applyFont="1" applyProtection="1" borderId="0" fillId="0" fontId="0" numFmtId="0" xfId="0">
      <alignment horizontal="left"/>
      <protection locked="0"/>
    </xf>
    <xf applyFont="1" borderId="0" fillId="0" fontId="14" numFmtId="0" xfId="0"/>
    <xf applyAlignment="1" applyFont="1" applyProtection="1" borderId="0" fillId="0" fontId="0" numFmtId="0" xfId="0">
      <alignment horizontal="left"/>
      <protection locked="0"/>
    </xf>
    <xf applyAlignment="1" applyFont="1" borderId="0" fillId="0" fontId="0" numFmtId="0" xfId="0">
      <alignment horizontal="left"/>
    </xf>
    <xf applyAlignment="1" applyFont="1" borderId="0" fillId="0" fontId="2" numFmtId="0" xfId="0">
      <alignment horizontal="left"/>
    </xf>
    <xf applyAlignment="1" applyFont="1" applyProtection="1" borderId="0" fillId="0" fontId="0" numFmtId="0" xfId="0">
      <alignment horizontal="left" vertical="top" wrapText="1"/>
      <protection locked="0"/>
    </xf>
  </cellXfs>
  <cellStyles count="4">
    <cellStyle builtinId="3" name="Comma" xfId="3"/>
    <cellStyle builtinId="4" name="Currency" xfId="2"/>
    <cellStyle builtinId="0" name="Normal" xfId="0"/>
    <cellStyle builtinId="5" name="Percent" xfId="1"/>
  </cellStyles>
  <dxfs count="0"/>
  <tableStyles count="0" defaultPivotStyle="PivotStyleLight16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2" Target="worksheets/sheet2.xml" Type="http://schemas.openxmlformats.org/officeDocument/2006/relationships/worksheet"/><Relationship Id="rId4" Target="theme/theme1.xml" Type="http://schemas.openxmlformats.org/officeDocument/2006/relationships/theme"/><Relationship Id="rId5" Target="styles.xml" Type="http://schemas.openxmlformats.org/officeDocument/2006/relationships/styles"/><Relationship Id="rId6" Target="sharedStrings.xml" Type="http://schemas.openxmlformats.org/officeDocument/2006/relationships/sharedStrings"/></Relationships>
</file>

<file path=xl/charts/_rels/chart1.xml.rels><?xml version="1.0" encoding="UTF-8" standalone="yes"?><Relationships xmlns="http://schemas.openxmlformats.org/package/2006/relationships"><Relationship Id="rId1" Target="style1.xml" Type="http://schemas.microsoft.com/office/2011/relationships/chartStyle"/><Relationship Id="rId2" Target="colors1.xml" Type="http://schemas.microsoft.com/office/2011/relationships/chartColorStyle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009955652095219E-2"/>
          <c:y val="2.847026191824046E-2"/>
          <c:w val="0.90375101819169157"/>
          <c:h val="0.88660591257818966"/>
        </c:manualLayout>
      </c:layout>
      <c:lineChart>
        <c:grouping val="standard"/>
        <c:varyColors val="0"/>
        <c:ser>
          <c:idx val="0"/>
          <c:order val="0"/>
          <c:tx>
            <c:v>Residential</c:v>
          </c:tx>
          <c:spPr>
            <a:ln w="28575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6"/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1B9-4D53-AF46-D0A7576962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[0]!AssessYear</c:f>
              <c:numCache>
                <c:formatCode>0</c:formatCode>
                <c:ptCount val="32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  <c:pt idx="25">
                  <c:v>2013</c:v>
                </c:pt>
                <c:pt idx="26">
                  <c:v>2014</c:v>
                </c:pt>
                <c:pt idx="27">
                  <c:v>2015</c:v>
                </c:pt>
                <c:pt idx="28">
                  <c:v>2016</c:v>
                </c:pt>
                <c:pt idx="29">
                  <c:v>2017</c:v>
                </c:pt>
                <c:pt idx="30">
                  <c:v>2018</c:v>
                </c:pt>
                <c:pt idx="31">
                  <c:v>2019</c:v>
                </c:pt>
              </c:numCache>
            </c:numRef>
          </c:cat>
          <c:val>
            <c:numRef>
              <c:f>[0]!Residential</c:f>
              <c:numCache>
                <c:formatCode>_ "$"* #,##0.00_ ;_ "$"* \-#,##0.00_ ;_ "$"* "-"??_ ;_ @_ </c:formatCode>
                <c:ptCount val="32"/>
                <c:pt idx="0">
                  <c:v>27.295999999999999</c:v>
                </c:pt>
                <c:pt idx="1">
                  <c:v>27.655999999999999</c:v>
                </c:pt>
                <c:pt idx="2">
                  <c:v>28.067</c:v>
                </c:pt>
                <c:pt idx="3">
                  <c:v>28.594000000000001</c:v>
                </c:pt>
                <c:pt idx="4">
                  <c:v>28.896999999999998</c:v>
                </c:pt>
                <c:pt idx="5">
                  <c:v>30.315000000000001</c:v>
                </c:pt>
                <c:pt idx="6">
                  <c:v>30.931999999999999</c:v>
                </c:pt>
                <c:pt idx="7">
                  <c:v>31.545999999999999</c:v>
                </c:pt>
                <c:pt idx="8">
                  <c:v>32.265999999999998</c:v>
                </c:pt>
                <c:pt idx="9">
                  <c:v>34.15</c:v>
                </c:pt>
                <c:pt idx="10">
                  <c:v>36.837000000000003</c:v>
                </c:pt>
                <c:pt idx="11">
                  <c:v>39.167000000000002</c:v>
                </c:pt>
                <c:pt idx="12">
                  <c:v>41.674999999999997</c:v>
                </c:pt>
                <c:pt idx="13">
                  <c:v>43.26</c:v>
                </c:pt>
                <c:pt idx="14">
                  <c:v>44.347999999999999</c:v>
                </c:pt>
                <c:pt idx="15">
                  <c:v>45.509</c:v>
                </c:pt>
                <c:pt idx="16">
                  <c:v>46.853000000000002</c:v>
                </c:pt>
                <c:pt idx="17">
                  <c:v>49.655999999999999</c:v>
                </c:pt>
                <c:pt idx="18">
                  <c:v>51.165999999999997</c:v>
                </c:pt>
                <c:pt idx="19">
                  <c:v>54.662999999999997</c:v>
                </c:pt>
                <c:pt idx="20">
                  <c:v>58.173999999999999</c:v>
                </c:pt>
                <c:pt idx="21">
                  <c:v>61.466000000000001</c:v>
                </c:pt>
                <c:pt idx="22">
                  <c:v>64.867000000000004</c:v>
                </c:pt>
                <c:pt idx="23">
                  <c:v>68.394999999999996</c:v>
                </c:pt>
                <c:pt idx="24">
                  <c:v>72.093000000000004</c:v>
                </c:pt>
                <c:pt idx="25">
                  <c:v>75.363</c:v>
                </c:pt>
                <c:pt idx="26">
                  <c:v>78.887</c:v>
                </c:pt>
                <c:pt idx="27">
                  <c:v>82.546000000000006</c:v>
                </c:pt>
                <c:pt idx="28">
                  <c:v>86.415000000000006</c:v>
                </c:pt>
                <c:pt idx="29">
                  <c:v>90.358999999999995</c:v>
                </c:pt>
                <c:pt idx="30">
                  <c:v>94.712000000000003</c:v>
                </c:pt>
                <c:pt idx="31">
                  <c:v>98.983000000000004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1B9-4D53-AF46-D0A757696226}"/>
            </c:ext>
          </c:extLst>
        </c:ser>
        <c:ser>
          <c:idx val="1"/>
          <c:order val="1"/>
          <c:tx>
            <c:v>Agricultural</c:v>
          </c:tx>
          <c:spPr>
            <a:ln w="28575" cap="rnd">
              <a:solidFill>
                <a:schemeClr val="accent4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accent4">
                          <a:lumMod val="7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1B9-4D53-AF46-D0A7576962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[0]!AssessYear</c:f>
              <c:numCache>
                <c:formatCode>0</c:formatCode>
                <c:ptCount val="32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  <c:pt idx="25">
                  <c:v>2013</c:v>
                </c:pt>
                <c:pt idx="26">
                  <c:v>2014</c:v>
                </c:pt>
                <c:pt idx="27">
                  <c:v>2015</c:v>
                </c:pt>
                <c:pt idx="28">
                  <c:v>2016</c:v>
                </c:pt>
                <c:pt idx="29">
                  <c:v>2017</c:v>
                </c:pt>
                <c:pt idx="30">
                  <c:v>2018</c:v>
                </c:pt>
                <c:pt idx="31">
                  <c:v>2019</c:v>
                </c:pt>
              </c:numCache>
            </c:numRef>
          </c:cat>
          <c:val>
            <c:numRef>
              <c:f>[0]!Agricultural</c:f>
              <c:numCache>
                <c:formatCode>_ "$"* #,##0.00_ ;_ "$"* \-#,##0.00_ ;_ "$"* "-"??_ ;_ @_ </c:formatCode>
                <c:ptCount val="32"/>
                <c:pt idx="0">
                  <c:v>22.077999999999999</c:v>
                </c:pt>
                <c:pt idx="1">
                  <c:v>21.58</c:v>
                </c:pt>
                <c:pt idx="2">
                  <c:v>21.565000000000001</c:v>
                </c:pt>
                <c:pt idx="3">
                  <c:v>20.727</c:v>
                </c:pt>
                <c:pt idx="4">
                  <c:v>20.727</c:v>
                </c:pt>
                <c:pt idx="5">
                  <c:v>21.407</c:v>
                </c:pt>
                <c:pt idx="6">
                  <c:v>21.445</c:v>
                </c:pt>
                <c:pt idx="7">
                  <c:v>20.983000000000001</c:v>
                </c:pt>
                <c:pt idx="8">
                  <c:v>21.024000000000001</c:v>
                </c:pt>
                <c:pt idx="9">
                  <c:v>21.934999999999999</c:v>
                </c:pt>
                <c:pt idx="10">
                  <c:v>22.896000000000001</c:v>
                </c:pt>
                <c:pt idx="11">
                  <c:v>23.939</c:v>
                </c:pt>
                <c:pt idx="12">
                  <c:v>24.859000000000002</c:v>
                </c:pt>
                <c:pt idx="13">
                  <c:v>25.297000000000001</c:v>
                </c:pt>
                <c:pt idx="14">
                  <c:v>25.343</c:v>
                </c:pt>
                <c:pt idx="15">
                  <c:v>20.698</c:v>
                </c:pt>
                <c:pt idx="16">
                  <c:v>20.722999999999999</c:v>
                </c:pt>
                <c:pt idx="17">
                  <c:v>21.475000000000001</c:v>
                </c:pt>
                <c:pt idx="18">
                  <c:v>21.561</c:v>
                </c:pt>
                <c:pt idx="19">
                  <c:v>22.605</c:v>
                </c:pt>
                <c:pt idx="20">
                  <c:v>23.672999999999998</c:v>
                </c:pt>
                <c:pt idx="21">
                  <c:v>24.827999999999999</c:v>
                </c:pt>
                <c:pt idx="22">
                  <c:v>25.91</c:v>
                </c:pt>
                <c:pt idx="23">
                  <c:v>27.045999999999999</c:v>
                </c:pt>
                <c:pt idx="24">
                  <c:v>28.225000000000001</c:v>
                </c:pt>
                <c:pt idx="25">
                  <c:v>29.204999999999998</c:v>
                </c:pt>
                <c:pt idx="26">
                  <c:v>30.164999999999999</c:v>
                </c:pt>
                <c:pt idx="27">
                  <c:v>31.195</c:v>
                </c:pt>
                <c:pt idx="28">
                  <c:v>32.191000000000003</c:v>
                </c:pt>
                <c:pt idx="29">
                  <c:v>33.25</c:v>
                </c:pt>
                <c:pt idx="30">
                  <c:v>34.338000000000001</c:v>
                </c:pt>
                <c:pt idx="31">
                  <c:v>35.466999999999999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1B9-4D53-AF46-D0A757696226}"/>
            </c:ext>
          </c:extLst>
        </c:ser>
        <c:ser>
          <c:idx val="2"/>
          <c:order val="2"/>
          <c:tx>
            <c:v>Business</c:v>
          </c:tx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6"/>
              <c:dLblPos val="b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1B9-4D53-AF46-D0A7576962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6">
                        <a:lumMod val="60000"/>
                        <a:lumOff val="40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[0]!AssessYear</c:f>
              <c:numCache>
                <c:formatCode>0</c:formatCode>
                <c:ptCount val="32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  <c:pt idx="25">
                  <c:v>2013</c:v>
                </c:pt>
                <c:pt idx="26">
                  <c:v>2014</c:v>
                </c:pt>
                <c:pt idx="27">
                  <c:v>2015</c:v>
                </c:pt>
                <c:pt idx="28">
                  <c:v>2016</c:v>
                </c:pt>
                <c:pt idx="29">
                  <c:v>2017</c:v>
                </c:pt>
                <c:pt idx="30">
                  <c:v>2018</c:v>
                </c:pt>
                <c:pt idx="31">
                  <c:v>2019</c:v>
                </c:pt>
              </c:numCache>
            </c:numRef>
          </c:cat>
          <c:val>
            <c:numRef>
              <c:f>[0]!Business</c:f>
              <c:numCache>
                <c:formatCode>_ "$"* #,##0.00_ ;_ "$"* \-#,##0.00_ ;_ "$"* "-"??_ ;_ @_ </c:formatCode>
                <c:ptCount val="32"/>
                <c:pt idx="0">
                  <c:v>22.079000000000001</c:v>
                </c:pt>
                <c:pt idx="1">
                  <c:v>22.715</c:v>
                </c:pt>
                <c:pt idx="2">
                  <c:v>23.062999999999999</c:v>
                </c:pt>
                <c:pt idx="3">
                  <c:v>23.998999999999999</c:v>
                </c:pt>
                <c:pt idx="4">
                  <c:v>24.849</c:v>
                </c:pt>
                <c:pt idx="5">
                  <c:v>25.152000000000001</c:v>
                </c:pt>
                <c:pt idx="6">
                  <c:v>26.55</c:v>
                </c:pt>
                <c:pt idx="7">
                  <c:v>27.309000000000001</c:v>
                </c:pt>
                <c:pt idx="8">
                  <c:v>28.478000000000002</c:v>
                </c:pt>
                <c:pt idx="9">
                  <c:v>29.748000000000001</c:v>
                </c:pt>
                <c:pt idx="10">
                  <c:v>32.968000000000004</c:v>
                </c:pt>
                <c:pt idx="11">
                  <c:v>33.905000000000001</c:v>
                </c:pt>
                <c:pt idx="12">
                  <c:v>35.01</c:v>
                </c:pt>
                <c:pt idx="13">
                  <c:v>36.344999999999999</c:v>
                </c:pt>
                <c:pt idx="14">
                  <c:v>37.686999999999998</c:v>
                </c:pt>
                <c:pt idx="15">
                  <c:v>38.816000000000003</c:v>
                </c:pt>
                <c:pt idx="16">
                  <c:v>39.524000000000001</c:v>
                </c:pt>
                <c:pt idx="17">
                  <c:v>41.804000000000002</c:v>
                </c:pt>
                <c:pt idx="18">
                  <c:v>43.122999999999998</c:v>
                </c:pt>
                <c:pt idx="19">
                  <c:v>45.582000000000001</c:v>
                </c:pt>
                <c:pt idx="20">
                  <c:v>46.97</c:v>
                </c:pt>
                <c:pt idx="21">
                  <c:v>47.933</c:v>
                </c:pt>
                <c:pt idx="22">
                  <c:v>48.930999999999997</c:v>
                </c:pt>
                <c:pt idx="23">
                  <c:v>49.610999999999997</c:v>
                </c:pt>
                <c:pt idx="24">
                  <c:v>50.378999999999998</c:v>
                </c:pt>
                <c:pt idx="25">
                  <c:v>49.82</c:v>
                </c:pt>
                <c:pt idx="26">
                  <c:v>48.575000000000003</c:v>
                </c:pt>
                <c:pt idx="27">
                  <c:v>50.91</c:v>
                </c:pt>
                <c:pt idx="28">
                  <c:v>52.402000000000001</c:v>
                </c:pt>
                <c:pt idx="29">
                  <c:v>55.926000000000002</c:v>
                </c:pt>
                <c:pt idx="30">
                  <c:v>58.886000000000003</c:v>
                </c:pt>
                <c:pt idx="31">
                  <c:v>62.45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1B9-4D53-AF46-D0A7576962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8952520"/>
        <c:axId val="538952848"/>
      </c:lineChart>
      <c:catAx>
        <c:axId val="53895252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38952848"/>
        <c:crosses val="autoZero"/>
        <c:auto val="1"/>
        <c:lblAlgn val="ctr"/>
        <c:lblOffset val="100"/>
        <c:tickLblSkip val="2"/>
        <c:noMultiLvlLbl val="0"/>
      </c:catAx>
      <c:valAx>
        <c:axId val="538952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=120]&quot;$&quot;###.0;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38952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a="http://schemas.openxmlformats.org/drawingml/2006/main" xmlns:c="http://schemas.openxmlformats.org/drawingml/2006/chart" xmlns:c16r2="http://schemas.microsoft.com/office/drawing/2015/06/chart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25240594925633"/>
          <c:y val="5.1400554097404488E-2"/>
          <c:w val="0.80301049868766405"/>
          <c:h val="0.73542031204432778"/>
        </c:manualLayout>
      </c:layout>
      <c:lineChart>
        <c:grouping val="standard"/>
        <c:varyColors val="0"/>
        <c:ser>
          <c:idx val="0"/>
          <c:order val="0"/>
          <c:tx>
            <c:strRef>
              <c:f>Data!$O$1</c:f>
              <c:strCache>
                <c:ptCount val="1"/>
                <c:pt idx="0">
                  <c:v>Residential</c:v>
                </c:pt>
              </c:strCache>
            </c:strRef>
          </c:tx>
          <c:marker>
            <c:symbol val="none"/>
          </c:marker>
          <c:cat>
            <c:strRef>
              <c:f>Data!$N$2:$N$33</c:f>
              <c:strCache>
                <c:ptCount val="32"/>
                <c:pt idx="0">
                  <c:v>AY 1988</c:v>
                </c:pt>
                <c:pt idx="1">
                  <c:v>AY 1989</c:v>
                </c:pt>
                <c:pt idx="2">
                  <c:v>AY 1990</c:v>
                </c:pt>
                <c:pt idx="3">
                  <c:v>AY 1991</c:v>
                </c:pt>
                <c:pt idx="4">
                  <c:v>AY 1992</c:v>
                </c:pt>
                <c:pt idx="5">
                  <c:v>AY 1993</c:v>
                </c:pt>
                <c:pt idx="6">
                  <c:v>AY 1994</c:v>
                </c:pt>
                <c:pt idx="7">
                  <c:v>AY 1995</c:v>
                </c:pt>
                <c:pt idx="8">
                  <c:v>AY 1996</c:v>
                </c:pt>
                <c:pt idx="9">
                  <c:v>AY 1997</c:v>
                </c:pt>
                <c:pt idx="10">
                  <c:v>AY 1998</c:v>
                </c:pt>
                <c:pt idx="11">
                  <c:v>AY 1999</c:v>
                </c:pt>
                <c:pt idx="12">
                  <c:v>AY 2000</c:v>
                </c:pt>
                <c:pt idx="13">
                  <c:v>AY 2001</c:v>
                </c:pt>
                <c:pt idx="14">
                  <c:v>AY 2002</c:v>
                </c:pt>
                <c:pt idx="15">
                  <c:v>AY 2003</c:v>
                </c:pt>
                <c:pt idx="16">
                  <c:v>AY 2004</c:v>
                </c:pt>
                <c:pt idx="17">
                  <c:v>AY 2005</c:v>
                </c:pt>
                <c:pt idx="18">
                  <c:v>AY 2006</c:v>
                </c:pt>
                <c:pt idx="19">
                  <c:v>AY 2007</c:v>
                </c:pt>
                <c:pt idx="20">
                  <c:v>AY 2008</c:v>
                </c:pt>
                <c:pt idx="21">
                  <c:v>AY 2009</c:v>
                </c:pt>
                <c:pt idx="22">
                  <c:v>AY 2010</c:v>
                </c:pt>
                <c:pt idx="23">
                  <c:v>AY 2011</c:v>
                </c:pt>
                <c:pt idx="24">
                  <c:v>AY 2012</c:v>
                </c:pt>
                <c:pt idx="25">
                  <c:v>AY 2013</c:v>
                </c:pt>
                <c:pt idx="26">
                  <c:v>AY 2014</c:v>
                </c:pt>
                <c:pt idx="27">
                  <c:v>AY 2015</c:v>
                </c:pt>
                <c:pt idx="28">
                  <c:v>AY 2016</c:v>
                </c:pt>
                <c:pt idx="29">
                  <c:v>AY 2017</c:v>
                </c:pt>
                <c:pt idx="30">
                  <c:v>AY 2018</c:v>
                </c:pt>
                <c:pt idx="31">
                  <c:v>AY 2019</c:v>
                </c:pt>
              </c:strCache>
            </c:strRef>
          </c:cat>
          <c:val>
            <c:numRef>
              <c:f>Data!$O$2:$O$33</c:f>
              <c:numCache>
                <c:formatCode>_ "$"* #,##0.00_ ;_ "$"* \-#,##0.00_ ;_ "$"* "-"??_ ;_ @_ </c:formatCode>
                <c:ptCount val="32"/>
                <c:pt idx="0">
                  <c:v>27.295999999999999</c:v>
                </c:pt>
                <c:pt idx="1">
                  <c:v>27.655999999999999</c:v>
                </c:pt>
                <c:pt idx="2">
                  <c:v>28.067</c:v>
                </c:pt>
                <c:pt idx="3">
                  <c:v>28.594000000000001</c:v>
                </c:pt>
                <c:pt idx="4">
                  <c:v>28.896999999999998</c:v>
                </c:pt>
                <c:pt idx="5">
                  <c:v>30.315000000000001</c:v>
                </c:pt>
                <c:pt idx="6">
                  <c:v>30.931999999999999</c:v>
                </c:pt>
                <c:pt idx="7">
                  <c:v>31.545999999999999</c:v>
                </c:pt>
                <c:pt idx="8">
                  <c:v>32.265999999999998</c:v>
                </c:pt>
                <c:pt idx="9">
                  <c:v>34.15</c:v>
                </c:pt>
                <c:pt idx="10">
                  <c:v>36.837000000000003</c:v>
                </c:pt>
                <c:pt idx="11">
                  <c:v>39.167000000000002</c:v>
                </c:pt>
                <c:pt idx="12">
                  <c:v>41.674999999999997</c:v>
                </c:pt>
                <c:pt idx="13">
                  <c:v>43.26</c:v>
                </c:pt>
                <c:pt idx="14">
                  <c:v>44.347999999999999</c:v>
                </c:pt>
                <c:pt idx="15">
                  <c:v>45.509</c:v>
                </c:pt>
                <c:pt idx="16">
                  <c:v>46.853000000000002</c:v>
                </c:pt>
                <c:pt idx="17">
                  <c:v>49.655999999999999</c:v>
                </c:pt>
                <c:pt idx="18">
                  <c:v>51.165999999999997</c:v>
                </c:pt>
                <c:pt idx="19">
                  <c:v>54.662999999999997</c:v>
                </c:pt>
                <c:pt idx="20">
                  <c:v>58.173999999999999</c:v>
                </c:pt>
                <c:pt idx="21">
                  <c:v>61.466000000000001</c:v>
                </c:pt>
                <c:pt idx="22">
                  <c:v>64.867000000000004</c:v>
                </c:pt>
                <c:pt idx="23">
                  <c:v>68.394999999999996</c:v>
                </c:pt>
                <c:pt idx="24">
                  <c:v>72.093000000000004</c:v>
                </c:pt>
                <c:pt idx="25">
                  <c:v>75.363</c:v>
                </c:pt>
                <c:pt idx="26">
                  <c:v>78.887</c:v>
                </c:pt>
                <c:pt idx="27">
                  <c:v>82.546000000000006</c:v>
                </c:pt>
                <c:pt idx="28">
                  <c:v>86.415000000000006</c:v>
                </c:pt>
                <c:pt idx="29">
                  <c:v>90.358999999999995</c:v>
                </c:pt>
                <c:pt idx="30">
                  <c:v>94.712000000000003</c:v>
                </c:pt>
                <c:pt idx="31">
                  <c:v>98.983000000000004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B67-4F55-9F3C-EB7AB48BEDD7}"/>
            </c:ext>
          </c:extLst>
        </c:ser>
        <c:ser>
          <c:idx val="1"/>
          <c:order val="1"/>
          <c:tx>
            <c:strRef>
              <c:f>Data!$P$1</c:f>
              <c:strCache>
                <c:ptCount val="1"/>
                <c:pt idx="0">
                  <c:v>Agricultural</c:v>
                </c:pt>
              </c:strCache>
            </c:strRef>
          </c:tx>
          <c:marker>
            <c:symbol val="none"/>
          </c:marker>
          <c:cat>
            <c:strRef>
              <c:f>Data!$N$2:$N$33</c:f>
              <c:strCache>
                <c:ptCount val="32"/>
                <c:pt idx="0">
                  <c:v>AY 1988</c:v>
                </c:pt>
                <c:pt idx="1">
                  <c:v>AY 1989</c:v>
                </c:pt>
                <c:pt idx="2">
                  <c:v>AY 1990</c:v>
                </c:pt>
                <c:pt idx="3">
                  <c:v>AY 1991</c:v>
                </c:pt>
                <c:pt idx="4">
                  <c:v>AY 1992</c:v>
                </c:pt>
                <c:pt idx="5">
                  <c:v>AY 1993</c:v>
                </c:pt>
                <c:pt idx="6">
                  <c:v>AY 1994</c:v>
                </c:pt>
                <c:pt idx="7">
                  <c:v>AY 1995</c:v>
                </c:pt>
                <c:pt idx="8">
                  <c:v>AY 1996</c:v>
                </c:pt>
                <c:pt idx="9">
                  <c:v>AY 1997</c:v>
                </c:pt>
                <c:pt idx="10">
                  <c:v>AY 1998</c:v>
                </c:pt>
                <c:pt idx="11">
                  <c:v>AY 1999</c:v>
                </c:pt>
                <c:pt idx="12">
                  <c:v>AY 2000</c:v>
                </c:pt>
                <c:pt idx="13">
                  <c:v>AY 2001</c:v>
                </c:pt>
                <c:pt idx="14">
                  <c:v>AY 2002</c:v>
                </c:pt>
                <c:pt idx="15">
                  <c:v>AY 2003</c:v>
                </c:pt>
                <c:pt idx="16">
                  <c:v>AY 2004</c:v>
                </c:pt>
                <c:pt idx="17">
                  <c:v>AY 2005</c:v>
                </c:pt>
                <c:pt idx="18">
                  <c:v>AY 2006</c:v>
                </c:pt>
                <c:pt idx="19">
                  <c:v>AY 2007</c:v>
                </c:pt>
                <c:pt idx="20">
                  <c:v>AY 2008</c:v>
                </c:pt>
                <c:pt idx="21">
                  <c:v>AY 2009</c:v>
                </c:pt>
                <c:pt idx="22">
                  <c:v>AY 2010</c:v>
                </c:pt>
                <c:pt idx="23">
                  <c:v>AY 2011</c:v>
                </c:pt>
                <c:pt idx="24">
                  <c:v>AY 2012</c:v>
                </c:pt>
                <c:pt idx="25">
                  <c:v>AY 2013</c:v>
                </c:pt>
                <c:pt idx="26">
                  <c:v>AY 2014</c:v>
                </c:pt>
                <c:pt idx="27">
                  <c:v>AY 2015</c:v>
                </c:pt>
                <c:pt idx="28">
                  <c:v>AY 2016</c:v>
                </c:pt>
                <c:pt idx="29">
                  <c:v>AY 2017</c:v>
                </c:pt>
                <c:pt idx="30">
                  <c:v>AY 2018</c:v>
                </c:pt>
                <c:pt idx="31">
                  <c:v>AY 2019</c:v>
                </c:pt>
              </c:strCache>
            </c:strRef>
          </c:cat>
          <c:val>
            <c:numRef>
              <c:f>Data!$P$2:$P$33</c:f>
              <c:numCache>
                <c:formatCode>_ "$"* #,##0.00_ ;_ "$"* \-#,##0.00_ ;_ "$"* "-"??_ ;_ @_ </c:formatCode>
                <c:ptCount val="32"/>
                <c:pt idx="0">
                  <c:v>22.077999999999999</c:v>
                </c:pt>
                <c:pt idx="1">
                  <c:v>21.58</c:v>
                </c:pt>
                <c:pt idx="2">
                  <c:v>21.565000000000001</c:v>
                </c:pt>
                <c:pt idx="3">
                  <c:v>20.727</c:v>
                </c:pt>
                <c:pt idx="4">
                  <c:v>20.727</c:v>
                </c:pt>
                <c:pt idx="5">
                  <c:v>21.407</c:v>
                </c:pt>
                <c:pt idx="6">
                  <c:v>21.445</c:v>
                </c:pt>
                <c:pt idx="7">
                  <c:v>20.983000000000001</c:v>
                </c:pt>
                <c:pt idx="8">
                  <c:v>21.024000000000001</c:v>
                </c:pt>
                <c:pt idx="9">
                  <c:v>21.934999999999999</c:v>
                </c:pt>
                <c:pt idx="10">
                  <c:v>22.896000000000001</c:v>
                </c:pt>
                <c:pt idx="11">
                  <c:v>23.939</c:v>
                </c:pt>
                <c:pt idx="12">
                  <c:v>24.859000000000002</c:v>
                </c:pt>
                <c:pt idx="13">
                  <c:v>25.297000000000001</c:v>
                </c:pt>
                <c:pt idx="14">
                  <c:v>25.343</c:v>
                </c:pt>
                <c:pt idx="15">
                  <c:v>20.698</c:v>
                </c:pt>
                <c:pt idx="16">
                  <c:v>20.722999999999999</c:v>
                </c:pt>
                <c:pt idx="17">
                  <c:v>21.475000000000001</c:v>
                </c:pt>
                <c:pt idx="18">
                  <c:v>21.561</c:v>
                </c:pt>
                <c:pt idx="19">
                  <c:v>22.605</c:v>
                </c:pt>
                <c:pt idx="20">
                  <c:v>23.672999999999998</c:v>
                </c:pt>
                <c:pt idx="21">
                  <c:v>24.827999999999999</c:v>
                </c:pt>
                <c:pt idx="22">
                  <c:v>25.91</c:v>
                </c:pt>
                <c:pt idx="23">
                  <c:v>27.045999999999999</c:v>
                </c:pt>
                <c:pt idx="24">
                  <c:v>28.225000000000001</c:v>
                </c:pt>
                <c:pt idx="25">
                  <c:v>29.204999999999998</c:v>
                </c:pt>
                <c:pt idx="26">
                  <c:v>30.164999999999999</c:v>
                </c:pt>
                <c:pt idx="27">
                  <c:v>31.195</c:v>
                </c:pt>
                <c:pt idx="28">
                  <c:v>32.191000000000003</c:v>
                </c:pt>
                <c:pt idx="29">
                  <c:v>33.25</c:v>
                </c:pt>
                <c:pt idx="30">
                  <c:v>34.338000000000001</c:v>
                </c:pt>
                <c:pt idx="31">
                  <c:v>35.466999999999999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B67-4F55-9F3C-EB7AB48BEDD7}"/>
            </c:ext>
          </c:extLst>
        </c:ser>
        <c:ser>
          <c:idx val="2"/>
          <c:order val="2"/>
          <c:tx>
            <c:strRef>
              <c:f>Data!$Q$1</c:f>
              <c:strCache>
                <c:ptCount val="1"/>
                <c:pt idx="0">
                  <c:v>Business</c:v>
                </c:pt>
              </c:strCache>
            </c:strRef>
          </c:tx>
          <c:marker>
            <c:symbol val="none"/>
          </c:marker>
          <c:cat>
            <c:strRef>
              <c:f>Data!$N$2:$N$33</c:f>
              <c:strCache>
                <c:ptCount val="32"/>
                <c:pt idx="0">
                  <c:v>AY 1988</c:v>
                </c:pt>
                <c:pt idx="1">
                  <c:v>AY 1989</c:v>
                </c:pt>
                <c:pt idx="2">
                  <c:v>AY 1990</c:v>
                </c:pt>
                <c:pt idx="3">
                  <c:v>AY 1991</c:v>
                </c:pt>
                <c:pt idx="4">
                  <c:v>AY 1992</c:v>
                </c:pt>
                <c:pt idx="5">
                  <c:v>AY 1993</c:v>
                </c:pt>
                <c:pt idx="6">
                  <c:v>AY 1994</c:v>
                </c:pt>
                <c:pt idx="7">
                  <c:v>AY 1995</c:v>
                </c:pt>
                <c:pt idx="8">
                  <c:v>AY 1996</c:v>
                </c:pt>
                <c:pt idx="9">
                  <c:v>AY 1997</c:v>
                </c:pt>
                <c:pt idx="10">
                  <c:v>AY 1998</c:v>
                </c:pt>
                <c:pt idx="11">
                  <c:v>AY 1999</c:v>
                </c:pt>
                <c:pt idx="12">
                  <c:v>AY 2000</c:v>
                </c:pt>
                <c:pt idx="13">
                  <c:v>AY 2001</c:v>
                </c:pt>
                <c:pt idx="14">
                  <c:v>AY 2002</c:v>
                </c:pt>
                <c:pt idx="15">
                  <c:v>AY 2003</c:v>
                </c:pt>
                <c:pt idx="16">
                  <c:v>AY 2004</c:v>
                </c:pt>
                <c:pt idx="17">
                  <c:v>AY 2005</c:v>
                </c:pt>
                <c:pt idx="18">
                  <c:v>AY 2006</c:v>
                </c:pt>
                <c:pt idx="19">
                  <c:v>AY 2007</c:v>
                </c:pt>
                <c:pt idx="20">
                  <c:v>AY 2008</c:v>
                </c:pt>
                <c:pt idx="21">
                  <c:v>AY 2009</c:v>
                </c:pt>
                <c:pt idx="22">
                  <c:v>AY 2010</c:v>
                </c:pt>
                <c:pt idx="23">
                  <c:v>AY 2011</c:v>
                </c:pt>
                <c:pt idx="24">
                  <c:v>AY 2012</c:v>
                </c:pt>
                <c:pt idx="25">
                  <c:v>AY 2013</c:v>
                </c:pt>
                <c:pt idx="26">
                  <c:v>AY 2014</c:v>
                </c:pt>
                <c:pt idx="27">
                  <c:v>AY 2015</c:v>
                </c:pt>
                <c:pt idx="28">
                  <c:v>AY 2016</c:v>
                </c:pt>
                <c:pt idx="29">
                  <c:v>AY 2017</c:v>
                </c:pt>
                <c:pt idx="30">
                  <c:v>AY 2018</c:v>
                </c:pt>
                <c:pt idx="31">
                  <c:v>AY 2019</c:v>
                </c:pt>
              </c:strCache>
            </c:strRef>
          </c:cat>
          <c:val>
            <c:numRef>
              <c:f>Data!$Q$2:$Q$33</c:f>
              <c:numCache>
                <c:formatCode>_ "$"* #,##0.00_ ;_ "$"* \-#,##0.00_ ;_ "$"* "-"??_ ;_ @_ </c:formatCode>
                <c:ptCount val="32"/>
                <c:pt idx="0">
                  <c:v>22.079000000000001</c:v>
                </c:pt>
                <c:pt idx="1">
                  <c:v>22.715</c:v>
                </c:pt>
                <c:pt idx="2">
                  <c:v>23.062999999999999</c:v>
                </c:pt>
                <c:pt idx="3">
                  <c:v>23.998999999999999</c:v>
                </c:pt>
                <c:pt idx="4">
                  <c:v>24.849</c:v>
                </c:pt>
                <c:pt idx="5">
                  <c:v>25.152000000000001</c:v>
                </c:pt>
                <c:pt idx="6">
                  <c:v>26.55</c:v>
                </c:pt>
                <c:pt idx="7">
                  <c:v>27.309000000000001</c:v>
                </c:pt>
                <c:pt idx="8">
                  <c:v>28.478000000000002</c:v>
                </c:pt>
                <c:pt idx="9">
                  <c:v>29.748000000000001</c:v>
                </c:pt>
                <c:pt idx="10">
                  <c:v>32.968000000000004</c:v>
                </c:pt>
                <c:pt idx="11">
                  <c:v>33.905000000000001</c:v>
                </c:pt>
                <c:pt idx="12">
                  <c:v>35.01</c:v>
                </c:pt>
                <c:pt idx="13">
                  <c:v>36.344999999999999</c:v>
                </c:pt>
                <c:pt idx="14">
                  <c:v>37.686999999999998</c:v>
                </c:pt>
                <c:pt idx="15">
                  <c:v>38.816000000000003</c:v>
                </c:pt>
                <c:pt idx="16">
                  <c:v>39.524000000000001</c:v>
                </c:pt>
                <c:pt idx="17">
                  <c:v>41.804000000000002</c:v>
                </c:pt>
                <c:pt idx="18">
                  <c:v>43.122999999999998</c:v>
                </c:pt>
                <c:pt idx="19">
                  <c:v>45.582000000000001</c:v>
                </c:pt>
                <c:pt idx="20">
                  <c:v>46.97</c:v>
                </c:pt>
                <c:pt idx="21">
                  <c:v>47.933</c:v>
                </c:pt>
                <c:pt idx="22">
                  <c:v>48.930999999999997</c:v>
                </c:pt>
                <c:pt idx="23">
                  <c:v>49.610999999999997</c:v>
                </c:pt>
                <c:pt idx="24">
                  <c:v>50.378999999999998</c:v>
                </c:pt>
                <c:pt idx="25">
                  <c:v>49.82</c:v>
                </c:pt>
                <c:pt idx="26">
                  <c:v>48.575000000000003</c:v>
                </c:pt>
                <c:pt idx="27">
                  <c:v>50.91</c:v>
                </c:pt>
                <c:pt idx="28">
                  <c:v>52.402000000000001</c:v>
                </c:pt>
                <c:pt idx="29">
                  <c:v>55.926000000000002</c:v>
                </c:pt>
                <c:pt idx="30">
                  <c:v>58.886000000000003</c:v>
                </c:pt>
                <c:pt idx="31">
                  <c:v>62.45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B67-4F55-9F3C-EB7AB48BED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1140992"/>
        <c:axId val="341142528"/>
      </c:lineChart>
      <c:catAx>
        <c:axId val="3411409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341142528"/>
        <c:crosses val="autoZero"/>
        <c:auto val="1"/>
        <c:lblAlgn val="ctr"/>
        <c:lblOffset val="100"/>
        <c:noMultiLvlLbl val="0"/>
      </c:catAx>
      <c:valAx>
        <c:axId val="3411425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Billions</a:t>
                </a:r>
              </a:p>
            </c:rich>
          </c:tx>
          <c:overlay val="0"/>
        </c:title>
        <c:numFmt formatCode="&quot;$&quot;#,##0" sourceLinked="0"/>
        <c:majorTickMark val="out"/>
        <c:minorTickMark val="none"/>
        <c:tickLblPos val="nextTo"/>
        <c:crossAx val="3411409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0770734908136479"/>
          <c:y val="8.7386993292505113E-2"/>
          <c:w val="0.21451487314085738"/>
          <c:h val="0.25115157480314959"/>
        </c:manualLayout>
      </c:layout>
      <c:overlay val="0"/>
      <c:spPr>
        <a:solidFill>
          <a:schemeClr val="bg1"/>
        </a:solidFill>
      </c:spPr>
    </c:legend>
    <c:plotVisOnly val="1"/>
    <c:dispBlanksAs val="gap"/>
    <c:showDLblsOverMax val="0"/>
  </c:chart>
  <c:printSettings>
    <c:headerFooter/>
    <c:pageMargins b="0.75" footer="0.3" header="0.3" l="0.7" r="0.7" t="0.7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<Relationships xmlns="http://schemas.openxmlformats.org/package/2006/relationships"><Relationship Id="rId1" Target="../charts/chart2.xml" Type="http://schemas.openxmlformats.org/officeDocument/2006/relationships/chart"/></Relationships>
</file>

<file path=xl/drawings/drawing2.xml><?xml version="1.0" encoding="utf-8"?>
<xdr:wsDr xmlns:a="http://schemas.openxmlformats.org/drawingml/2006/main" xmlns:xdr="http://schemas.openxmlformats.org/drawingml/2006/spreadsheetDrawing">
  <xdr:twoCellAnchor>
    <xdr:from>
      <xdr:col>9</xdr:col>
      <xdr:colOff>395287</xdr:colOff>
      <xdr:row>36</xdr:row>
      <xdr:rowOff>38106</xdr:rowOff>
    </xdr:from>
    <xdr:to>
      <xdr:col>16</xdr:col>
      <xdr:colOff>433387</xdr:colOff>
      <xdr:row>52</xdr:row>
      <xdr:rowOff>133356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Angles Custom">
      <a:dk1>
        <a:sysClr lastClr="000000" val="windowText"/>
      </a:dk1>
      <a:lt1>
        <a:sysClr lastClr="FFFFFF" val="window"/>
      </a:lt1>
      <a:dk2>
        <a:srgbClr val="434342"/>
      </a:dk2>
      <a:lt2>
        <a:srgbClr val="CDD7D9"/>
      </a:lt2>
      <a:accent1>
        <a:srgbClr val="797B7E"/>
      </a:accent1>
      <a:accent2>
        <a:srgbClr val="F96A1B"/>
      </a:accent2>
      <a:accent3>
        <a:srgbClr val="08A1D9"/>
      </a:accent3>
      <a:accent4>
        <a:srgbClr val="7C984A"/>
      </a:accent4>
      <a:accent5>
        <a:srgbClr val="C2AD8D"/>
      </a:accent5>
      <a:accent6>
        <a:srgbClr val="506E94"/>
      </a:accent6>
      <a:hlink>
        <a:srgbClr val="5F5F5F"/>
      </a:hlink>
      <a:folHlink>
        <a:srgbClr val="969696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<Relationships xmlns="http://schemas.openxmlformats.org/package/2006/relationships"><Relationship Id="rId1" Target="../drawings/drawing2.xml" Type="http://schemas.openxmlformats.org/officeDocument/2006/relationships/drawing"/></Relationships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258"/>
  <sheetViews>
    <sheetView workbookViewId="0">
      <pane activePane="bottomRight" state="frozenSplit" topLeftCell="B7" xSplit="1" ySplit="6"/>
      <selection activeCell="B1" pane="topRight" sqref="B1"/>
      <selection activeCell="A6" pane="bottomLeft" sqref="A6"/>
      <selection activeCell="B7" pane="bottomRight" sqref="B7"/>
    </sheetView>
  </sheetViews>
  <sheetFormatPr defaultColWidth="9" defaultRowHeight="11.4" x14ac:dyDescent="0.2"/>
  <cols>
    <col min="1" max="1" bestFit="true" customWidth="true" style="64" width="10.75" collapsed="false"/>
    <col min="2" max="2" bestFit="true" customWidth="true" style="65" width="13.375" collapsed="false"/>
    <col min="3" max="3" bestFit="true" customWidth="true" style="65" width="14.0" collapsed="false"/>
    <col min="4" max="4" bestFit="true" customWidth="true" style="65" width="17.375" collapsed="false"/>
    <col min="5" max="5" bestFit="true" customWidth="true" style="65" width="10.875" collapsed="false"/>
    <col min="6" max="6" bestFit="true" customWidth="true" style="65" width="8.125" collapsed="false"/>
    <col min="7" max="7" bestFit="true" customWidth="true" style="65" width="12.875" collapsed="false"/>
    <col min="8" max="8" bestFit="true" customWidth="true" style="65" width="19.0" collapsed="false"/>
    <col min="9" max="9" bestFit="true" customWidth="true" style="65" width="19.125" collapsed="false"/>
    <col min="10" max="10" bestFit="true" customWidth="true" style="65" width="9.875" collapsed="false"/>
    <col min="11" max="11" bestFit="true" customWidth="true" style="65" width="10.375" collapsed="false"/>
    <col min="12" max="12" bestFit="true" customWidth="true" style="65" width="10.0" collapsed="false"/>
    <col min="13" max="14" style="63" width="9.0" collapsed="false"/>
    <col min="15" max="15" bestFit="true" customWidth="true" style="63" width="10.0" collapsed="false"/>
    <col min="16" max="16" bestFit="true" customWidth="true" style="63" width="9.75" collapsed="false"/>
    <col min="17" max="17" bestFit="true" customWidth="true" style="63" width="8.625" collapsed="false"/>
    <col min="18" max="20" style="63" width="9.0" collapsed="false"/>
    <col min="21" max="26" customWidth="true" style="63" width="10.875" collapsed="false"/>
    <col min="27" max="33" customWidth="true" style="63" width="10.125" collapsed="false"/>
    <col min="34" max="34" bestFit="true" customWidth="true" style="63" width="10.875" collapsed="false"/>
    <col min="35" max="35" customWidth="true" style="63" width="10.125" collapsed="false"/>
    <col min="36" max="36" bestFit="true" customWidth="true" style="63" width="10.875" collapsed="false"/>
    <col min="37" max="37" customWidth="true" style="63" width="10.125" collapsed="false"/>
    <col min="38" max="38" bestFit="true" customWidth="true" style="63" width="10.875" collapsed="false"/>
    <col min="39" max="16384" style="63" width="9.0" collapsed="false"/>
  </cols>
  <sheetData>
    <row customFormat="1" ht="13.8" r="1" s="62" spans="1:38" x14ac:dyDescent="0.3">
      <c r="A1" s="57" t="s">
        <v>16</v>
      </c>
      <c r="B1" s="58" t="s">
        <v>4</v>
      </c>
      <c r="C1" s="58" t="s">
        <v>11</v>
      </c>
      <c r="D1" s="58" t="s">
        <v>12</v>
      </c>
      <c r="E1" s="58" t="s">
        <v>7</v>
      </c>
      <c r="F1" s="58" t="s">
        <v>8</v>
      </c>
      <c r="G1" s="60" t="s">
        <v>27</v>
      </c>
      <c r="H1" s="60" t="s">
        <v>26</v>
      </c>
      <c r="I1" s="60" t="s">
        <v>17</v>
      </c>
      <c r="J1" s="59" t="s">
        <v>13</v>
      </c>
      <c r="K1" s="59" t="s">
        <v>14</v>
      </c>
      <c r="L1" s="61" t="s">
        <v>15</v>
      </c>
      <c r="O1" s="62" t="s">
        <v>4</v>
      </c>
      <c r="P1" s="62" t="s">
        <v>1</v>
      </c>
      <c r="Q1" s="62" t="s">
        <v>104</v>
      </c>
      <c r="T1" s="88" t="s">
        <v>38</v>
      </c>
      <c r="U1" s="89"/>
      <c r="V1" s="89"/>
      <c r="W1" s="89"/>
      <c r="X1" s="89"/>
      <c r="Y1" s="89"/>
      <c r="Z1" s="89"/>
      <c r="AA1" s="89"/>
      <c r="AB1" s="89"/>
      <c r="AC1" s="89"/>
      <c r="AD1" s="89"/>
      <c r="AE1" s="90"/>
      <c r="AF1" s="89"/>
      <c r="AG1" s="89"/>
      <c r="AH1" s="89"/>
      <c r="AI1" s="89"/>
      <c r="AJ1" s="89"/>
      <c r="AK1" s="89"/>
      <c r="AL1" s="89"/>
    </row>
    <row ht="13.8" r="2" spans="1:38" x14ac:dyDescent="0.3">
      <c r="A2" s="66">
        <v>1988</v>
      </c>
      <c r="B2" s="108">
        <f>ROUND(U17/1000000,0)</f>
        <v>27296</v>
      </c>
      <c r="C2" s="108">
        <f>ROUND(V17/1000000,0)</f>
        <v>20038</v>
      </c>
      <c r="D2" s="108">
        <f>ROUND(W17/1000000,0)</f>
        <v>2040</v>
      </c>
      <c r="E2" s="108">
        <f ref="E2:F2" si="0" t="shared">ROUND(X17/1000000,0)</f>
        <v>10516</v>
      </c>
      <c r="F2" s="108">
        <f si="0" t="shared"/>
        <v>2475</v>
      </c>
      <c r="G2" s="50"/>
      <c r="H2" s="50">
        <f>ROUND((Z17+AA17+AB17+AD17+AE17+AF17)/1000000,0)</f>
        <v>9088</v>
      </c>
      <c r="I2" s="50"/>
      <c r="J2" s="50">
        <f ref="J2:J31" si="1" t="shared">SUM(B2:I2)</f>
        <v>71453</v>
      </c>
      <c r="K2" s="108">
        <f>ROUND(-AI17/1000000,0)</f>
        <v>-452</v>
      </c>
      <c r="L2" s="56">
        <f>J2+K2</f>
        <v>71001</v>
      </c>
      <c r="N2" s="63" t="s">
        <v>74</v>
      </c>
      <c r="O2" s="114">
        <f>(B2/1000)</f>
        <v>27.295999999999999</v>
      </c>
      <c r="P2" s="114">
        <f>(C2+D2)/1000</f>
        <v>22.077999999999999</v>
      </c>
      <c r="Q2" s="114">
        <f>(E2+F2+G2+H2+I2)/1000</f>
        <v>22.079000000000001</v>
      </c>
      <c r="R2" s="65"/>
      <c r="T2" s="91" t="s">
        <v>39</v>
      </c>
      <c r="U2" s="89"/>
      <c r="V2" s="92"/>
      <c r="W2" s="92"/>
      <c r="X2" s="92"/>
      <c r="Y2" s="92"/>
      <c r="Z2" s="92"/>
      <c r="AA2" s="92"/>
      <c r="AB2" s="93" t="s">
        <v>8</v>
      </c>
      <c r="AC2" s="93"/>
      <c r="AD2" s="93"/>
      <c r="AE2" s="93"/>
      <c r="AF2" s="93"/>
      <c r="AG2" s="94"/>
      <c r="AH2" s="93"/>
      <c r="AI2" s="93"/>
      <c r="AJ2" s="93" t="s">
        <v>40</v>
      </c>
      <c r="AK2" s="93"/>
      <c r="AL2" s="93" t="s">
        <v>40</v>
      </c>
    </row>
    <row r="3" spans="1:38" x14ac:dyDescent="0.2">
      <c r="A3" s="48">
        <v>1989</v>
      </c>
      <c r="B3" s="108">
        <f>ROUND(U18/1000000,0)</f>
        <v>27656</v>
      </c>
      <c r="C3" s="108">
        <f>ROUND(V18/1000000,0)</f>
        <v>19551</v>
      </c>
      <c r="D3" s="108">
        <f ref="D3:D31" si="2" t="shared">ROUND(W18/1000000,0)</f>
        <v>2029</v>
      </c>
      <c r="E3" s="108">
        <f ref="E3:E31" si="3" t="shared">ROUND(X18/1000000,0)</f>
        <v>10860</v>
      </c>
      <c r="F3" s="108">
        <f ref="F3:F31" si="4" t="shared">ROUND(Y18/1000000,0)</f>
        <v>2547</v>
      </c>
      <c r="G3" s="50"/>
      <c r="H3" s="50">
        <f>ROUND((Z18+AA18+AB18+AD18+AE18+AF18)/1000000,0)</f>
        <v>9308</v>
      </c>
      <c r="I3" s="50"/>
      <c r="J3" s="50">
        <f si="1" t="shared"/>
        <v>71951</v>
      </c>
      <c r="K3" s="108">
        <f ref="K3:K31" si="5" t="shared">ROUND(-AI18/1000000,0)</f>
        <v>-445</v>
      </c>
      <c r="L3" s="56">
        <f ref="L3:L31" si="6" t="shared">J3+K3</f>
        <v>71506</v>
      </c>
      <c r="N3" s="63" t="s">
        <v>75</v>
      </c>
      <c r="O3" s="114">
        <f ref="O3:O31" si="7" t="shared">(B3/1000)</f>
        <v>27.655999999999999</v>
      </c>
      <c r="P3" s="114">
        <f ref="P3:P31" si="8" t="shared">(C3+D3)/1000</f>
        <v>21.58</v>
      </c>
      <c r="Q3" s="114">
        <f ref="Q3:Q31" si="9" t="shared">(E3+F3+G3+H3+I3)/1000</f>
        <v>22.715</v>
      </c>
      <c r="R3" s="65"/>
      <c r="T3" s="95"/>
      <c r="U3" s="95"/>
      <c r="V3" s="93"/>
      <c r="W3" s="93"/>
      <c r="X3" s="93"/>
      <c r="Y3" s="93"/>
      <c r="Z3" s="93"/>
      <c r="AA3" s="93"/>
      <c r="AB3" s="93" t="s">
        <v>41</v>
      </c>
      <c r="AC3" s="93"/>
      <c r="AD3" s="93"/>
      <c r="AE3" s="93"/>
      <c r="AF3" s="93"/>
      <c r="AG3" s="93" t="s">
        <v>42</v>
      </c>
      <c r="AH3" s="93" t="s">
        <v>43</v>
      </c>
      <c r="AI3" s="93" t="s">
        <v>44</v>
      </c>
      <c r="AJ3" s="93" t="s">
        <v>45</v>
      </c>
      <c r="AK3" s="93"/>
      <c r="AL3" s="93" t="s">
        <v>46</v>
      </c>
    </row>
    <row r="4" spans="1:38" x14ac:dyDescent="0.2">
      <c r="A4" s="48">
        <v>1990</v>
      </c>
      <c r="B4" s="108">
        <f ref="B4:B31" si="10" t="shared">ROUND(U19/1000000,0)</f>
        <v>28067</v>
      </c>
      <c r="C4" s="108">
        <f ref="C4:C31" si="11" t="shared">ROUND(V19/1000000,0)</f>
        <v>19523</v>
      </c>
      <c r="D4" s="108">
        <f si="2" t="shared"/>
        <v>2042</v>
      </c>
      <c r="E4" s="108">
        <f si="3" t="shared"/>
        <v>11113</v>
      </c>
      <c r="F4" s="108">
        <f si="4" t="shared"/>
        <v>2606</v>
      </c>
      <c r="G4" s="50"/>
      <c r="H4" s="50">
        <f ref="H4:H31" si="12" t="shared">ROUND((Z19+AA19+AB19+AD19+AE19+AF19)/1000000,0)</f>
        <v>9344</v>
      </c>
      <c r="I4" s="52"/>
      <c r="J4" s="50">
        <f si="1" t="shared"/>
        <v>72695</v>
      </c>
      <c r="K4" s="108">
        <f si="5" t="shared"/>
        <v>-438</v>
      </c>
      <c r="L4" s="56">
        <f si="6" t="shared"/>
        <v>72257</v>
      </c>
      <c r="N4" s="63" t="s">
        <v>76</v>
      </c>
      <c r="O4" s="114">
        <f si="7" t="shared"/>
        <v>28.067</v>
      </c>
      <c r="P4" s="114">
        <f si="8" t="shared"/>
        <v>21.565000000000001</v>
      </c>
      <c r="Q4" s="114">
        <f si="9" t="shared"/>
        <v>23.062999999999999</v>
      </c>
      <c r="R4" s="65"/>
      <c r="T4" s="93" t="s">
        <v>47</v>
      </c>
      <c r="U4" s="95"/>
      <c r="V4" s="93" t="s">
        <v>48</v>
      </c>
      <c r="W4" s="93" t="s">
        <v>48</v>
      </c>
      <c r="X4" s="93"/>
      <c r="Y4" s="93"/>
      <c r="Z4" s="93"/>
      <c r="AA4" s="93" t="s">
        <v>49</v>
      </c>
      <c r="AB4" s="93" t="s">
        <v>50</v>
      </c>
      <c r="AC4" s="93"/>
      <c r="AD4" s="93"/>
      <c r="AE4" s="93"/>
      <c r="AF4" s="93"/>
      <c r="AG4" s="93" t="s">
        <v>51</v>
      </c>
      <c r="AH4" s="93" t="s">
        <v>52</v>
      </c>
      <c r="AI4" s="93" t="s">
        <v>53</v>
      </c>
      <c r="AJ4" s="93" t="s">
        <v>51</v>
      </c>
      <c r="AK4" s="93" t="s">
        <v>54</v>
      </c>
      <c r="AL4" s="93" t="s">
        <v>51</v>
      </c>
    </row>
    <row r="5" spans="1:38" x14ac:dyDescent="0.2">
      <c r="A5" s="48">
        <v>1991</v>
      </c>
      <c r="B5" s="108">
        <f si="10" t="shared"/>
        <v>28594</v>
      </c>
      <c r="C5" s="108">
        <f si="11" t="shared"/>
        <v>18774</v>
      </c>
      <c r="D5" s="108">
        <f si="2" t="shared"/>
        <v>1953</v>
      </c>
      <c r="E5" s="108">
        <f si="3" t="shared"/>
        <v>11788</v>
      </c>
      <c r="F5" s="108">
        <f si="4" t="shared"/>
        <v>2616</v>
      </c>
      <c r="G5" s="50"/>
      <c r="H5" s="50">
        <f si="12" t="shared"/>
        <v>9595</v>
      </c>
      <c r="I5" s="53"/>
      <c r="J5" s="50">
        <f si="1" t="shared"/>
        <v>73320</v>
      </c>
      <c r="K5" s="108">
        <f si="5" t="shared"/>
        <v>-431</v>
      </c>
      <c r="L5" s="56">
        <f si="6" t="shared"/>
        <v>72889</v>
      </c>
      <c r="N5" s="63" t="s">
        <v>77</v>
      </c>
      <c r="O5" s="114">
        <f si="7" t="shared"/>
        <v>28.594000000000001</v>
      </c>
      <c r="P5" s="114">
        <f si="8" t="shared"/>
        <v>20.727</v>
      </c>
      <c r="Q5" s="114">
        <f si="9" t="shared"/>
        <v>23.998999999999999</v>
      </c>
      <c r="R5" s="65"/>
      <c r="T5" s="93" t="s">
        <v>55</v>
      </c>
      <c r="U5" s="95" t="s">
        <v>4</v>
      </c>
      <c r="V5" s="93" t="s">
        <v>56</v>
      </c>
      <c r="W5" s="93" t="s">
        <v>57</v>
      </c>
      <c r="X5" s="93" t="s">
        <v>7</v>
      </c>
      <c r="Y5" s="93" t="s">
        <v>8</v>
      </c>
      <c r="Z5" s="93" t="s">
        <v>58</v>
      </c>
      <c r="AA5" s="93" t="s">
        <v>59</v>
      </c>
      <c r="AB5" s="93" t="s">
        <v>60</v>
      </c>
      <c r="AC5" s="93" t="s">
        <v>27</v>
      </c>
      <c r="AD5" s="93" t="s">
        <v>61</v>
      </c>
      <c r="AE5" s="93" t="s">
        <v>62</v>
      </c>
      <c r="AF5" s="93" t="s">
        <v>63</v>
      </c>
      <c r="AG5" s="93" t="s">
        <v>62</v>
      </c>
      <c r="AH5" s="93" t="s">
        <v>40</v>
      </c>
      <c r="AI5" s="93" t="s">
        <v>64</v>
      </c>
      <c r="AJ5" s="93" t="s">
        <v>62</v>
      </c>
      <c r="AK5" s="96" t="s">
        <v>65</v>
      </c>
      <c r="AL5" s="93" t="s">
        <v>62</v>
      </c>
    </row>
    <row r="6" spans="1:38" x14ac:dyDescent="0.2">
      <c r="A6" s="48">
        <v>1992</v>
      </c>
      <c r="B6" s="108">
        <f si="10" t="shared"/>
        <v>28897</v>
      </c>
      <c r="C6" s="108">
        <f si="11" t="shared"/>
        <v>18745</v>
      </c>
      <c r="D6" s="108">
        <f si="2" t="shared"/>
        <v>1982</v>
      </c>
      <c r="E6" s="108">
        <f si="3" t="shared"/>
        <v>12121</v>
      </c>
      <c r="F6" s="108">
        <f si="4" t="shared"/>
        <v>2646</v>
      </c>
      <c r="G6" s="50"/>
      <c r="H6" s="50">
        <f si="12" t="shared"/>
        <v>10082</v>
      </c>
      <c r="I6" s="50"/>
      <c r="J6" s="50">
        <f si="1" t="shared"/>
        <v>74473</v>
      </c>
      <c r="K6" s="108">
        <f si="5" t="shared"/>
        <v>-426</v>
      </c>
      <c r="L6" s="56">
        <f si="6" t="shared"/>
        <v>74047</v>
      </c>
      <c r="N6" s="63" t="s">
        <v>78</v>
      </c>
      <c r="O6" s="114">
        <f si="7" t="shared"/>
        <v>28.896999999999998</v>
      </c>
      <c r="P6" s="114">
        <f si="8" t="shared"/>
        <v>20.727</v>
      </c>
      <c r="Q6" s="114">
        <f si="9" t="shared"/>
        <v>24.849</v>
      </c>
      <c r="R6" s="65"/>
      <c r="T6" s="93">
        <v>1977</v>
      </c>
      <c r="U6" s="97">
        <v>14397057521</v>
      </c>
      <c r="V6" s="97">
        <v>15299866597</v>
      </c>
      <c r="W6" s="97">
        <v>3527020868</v>
      </c>
      <c r="X6" s="97">
        <v>4940953422</v>
      </c>
      <c r="Y6" s="97">
        <v>2344792501</v>
      </c>
      <c r="Z6" s="97">
        <v>2745404092</v>
      </c>
      <c r="AA6" s="97">
        <v>0</v>
      </c>
      <c r="AB6" s="97">
        <v>0</v>
      </c>
      <c r="AC6" s="97">
        <v>0</v>
      </c>
      <c r="AD6" s="98">
        <v>0</v>
      </c>
      <c r="AE6" s="97">
        <v>4076594713</v>
      </c>
      <c r="AF6" s="97">
        <v>13955478</v>
      </c>
      <c r="AG6" s="90">
        <v>0</v>
      </c>
      <c r="AH6" s="97">
        <f>SUM(U6:AB6,AD6:AG6)</f>
        <v>47345645192</v>
      </c>
      <c r="AI6" s="97">
        <v>500813790</v>
      </c>
      <c r="AJ6" s="97">
        <f>AH6-AI6</f>
        <v>46844831402</v>
      </c>
      <c r="AK6" s="99"/>
      <c r="AL6" s="90">
        <v>0</v>
      </c>
    </row>
    <row r="7" spans="1:38" x14ac:dyDescent="0.2">
      <c r="A7" s="49">
        <v>1993</v>
      </c>
      <c r="B7" s="108">
        <f si="10" t="shared"/>
        <v>30315</v>
      </c>
      <c r="C7" s="108">
        <f si="11" t="shared"/>
        <v>19406</v>
      </c>
      <c r="D7" s="108">
        <f si="2" t="shared"/>
        <v>2001</v>
      </c>
      <c r="E7" s="108">
        <f si="3" t="shared"/>
        <v>12827</v>
      </c>
      <c r="F7" s="108">
        <f si="4" t="shared"/>
        <v>2654</v>
      </c>
      <c r="G7" s="50"/>
      <c r="H7" s="50">
        <f si="12" t="shared"/>
        <v>9671</v>
      </c>
      <c r="I7" s="53"/>
      <c r="J7" s="50">
        <f si="1" t="shared"/>
        <v>76874</v>
      </c>
      <c r="K7" s="108">
        <f si="5" t="shared"/>
        <v>-421</v>
      </c>
      <c r="L7" s="56">
        <f si="6" t="shared"/>
        <v>76453</v>
      </c>
      <c r="N7" s="63" t="s">
        <v>79</v>
      </c>
      <c r="O7" s="114">
        <f si="7" t="shared"/>
        <v>30.315000000000001</v>
      </c>
      <c r="P7" s="114">
        <f si="8" t="shared"/>
        <v>21.407</v>
      </c>
      <c r="Q7" s="114">
        <f si="9" t="shared"/>
        <v>25.152000000000001</v>
      </c>
      <c r="R7" s="65"/>
      <c r="T7" s="93">
        <v>1978</v>
      </c>
      <c r="U7" s="97">
        <v>15170167971</v>
      </c>
      <c r="V7" s="97">
        <v>16017857997</v>
      </c>
      <c r="W7" s="97">
        <v>3974173099</v>
      </c>
      <c r="X7" s="97">
        <v>6048750071</v>
      </c>
      <c r="Y7" s="97">
        <v>2871051268</v>
      </c>
      <c r="Z7" s="97">
        <v>2747629395</v>
      </c>
      <c r="AA7" s="97">
        <v>0</v>
      </c>
      <c r="AB7" s="97">
        <v>0</v>
      </c>
      <c r="AC7" s="97">
        <v>0</v>
      </c>
      <c r="AD7" s="98">
        <v>0</v>
      </c>
      <c r="AE7" s="97">
        <v>4413506222</v>
      </c>
      <c r="AF7" s="97">
        <v>12451605</v>
      </c>
      <c r="AG7" s="90">
        <v>0</v>
      </c>
      <c r="AH7" s="97">
        <f>SUM(U7:AB7,AD7:AG7)</f>
        <v>51255587628</v>
      </c>
      <c r="AI7" s="97">
        <v>502994362</v>
      </c>
      <c r="AJ7" s="97">
        <f>AH7-AI7</f>
        <v>50752593266</v>
      </c>
      <c r="AK7" s="99">
        <f>ROUND(AJ7/AJ6,4)*100-100</f>
        <v>8.3399999999999892</v>
      </c>
      <c r="AL7" s="90">
        <v>0</v>
      </c>
    </row>
    <row r="8" spans="1:38" x14ac:dyDescent="0.2">
      <c r="A8" s="48">
        <v>1994</v>
      </c>
      <c r="B8" s="108">
        <f si="10" t="shared"/>
        <v>30932</v>
      </c>
      <c r="C8" s="108">
        <f si="11" t="shared"/>
        <v>19415</v>
      </c>
      <c r="D8" s="108">
        <f si="2" t="shared"/>
        <v>2030</v>
      </c>
      <c r="E8" s="108">
        <f si="3" t="shared"/>
        <v>13221</v>
      </c>
      <c r="F8" s="108">
        <f si="4" t="shared"/>
        <v>2715</v>
      </c>
      <c r="G8" s="50"/>
      <c r="H8" s="50">
        <f si="12" t="shared"/>
        <v>10614</v>
      </c>
      <c r="I8" s="53"/>
      <c r="J8" s="50">
        <f si="1" t="shared"/>
        <v>78927</v>
      </c>
      <c r="K8" s="108">
        <f si="5" t="shared"/>
        <v>-415</v>
      </c>
      <c r="L8" s="56">
        <f si="6" t="shared"/>
        <v>78512</v>
      </c>
      <c r="N8" s="63" t="s">
        <v>80</v>
      </c>
      <c r="O8" s="114">
        <f si="7" t="shared"/>
        <v>30.931999999999999</v>
      </c>
      <c r="P8" s="114">
        <f si="8" t="shared"/>
        <v>21.445</v>
      </c>
      <c r="Q8" s="114">
        <f si="9" t="shared"/>
        <v>26.55</v>
      </c>
      <c r="R8" s="65"/>
      <c r="T8" s="93">
        <v>1979</v>
      </c>
      <c r="U8" s="97">
        <v>16488406595</v>
      </c>
      <c r="V8" s="97">
        <v>17012052699</v>
      </c>
      <c r="W8" s="97">
        <v>4402556688</v>
      </c>
      <c r="X8" s="97">
        <v>6662932798</v>
      </c>
      <c r="Y8" s="97">
        <v>3142681039</v>
      </c>
      <c r="Z8" s="97">
        <v>2750473406</v>
      </c>
      <c r="AA8" s="97">
        <v>0</v>
      </c>
      <c r="AB8" s="97">
        <v>0</v>
      </c>
      <c r="AC8" s="97">
        <v>0</v>
      </c>
      <c r="AD8" s="98">
        <v>0</v>
      </c>
      <c r="AE8" s="97">
        <v>4799145956</v>
      </c>
      <c r="AF8" s="97">
        <v>10578674</v>
      </c>
      <c r="AG8" s="90">
        <v>0</v>
      </c>
      <c r="AH8" s="97">
        <f>SUM(U8:AB8,AD8:AG8)</f>
        <v>55268827855</v>
      </c>
      <c r="AI8" s="97">
        <v>498243412</v>
      </c>
      <c r="AJ8" s="97">
        <f>AH8-AI8</f>
        <v>54770584443</v>
      </c>
      <c r="AK8" s="99">
        <f>ROUND(AJ8/AJ7,4)*100-100</f>
        <v>7.9199999999999875</v>
      </c>
      <c r="AL8" s="90">
        <v>0</v>
      </c>
    </row>
    <row r="9" spans="1:38" x14ac:dyDescent="0.2">
      <c r="A9" s="49">
        <v>1995</v>
      </c>
      <c r="B9" s="108">
        <f si="10" t="shared"/>
        <v>31546</v>
      </c>
      <c r="C9" s="108">
        <f si="11" t="shared"/>
        <v>18940</v>
      </c>
      <c r="D9" s="108">
        <f si="2" t="shared"/>
        <v>2043</v>
      </c>
      <c r="E9" s="108">
        <f si="3" t="shared"/>
        <v>13973</v>
      </c>
      <c r="F9" s="108">
        <f si="4" t="shared"/>
        <v>2754</v>
      </c>
      <c r="G9" s="50"/>
      <c r="H9" s="50">
        <f si="12" t="shared"/>
        <v>10582</v>
      </c>
      <c r="I9" s="53"/>
      <c r="J9" s="50">
        <f si="1" t="shared"/>
        <v>79838</v>
      </c>
      <c r="K9" s="108">
        <f si="5" t="shared"/>
        <v>-409</v>
      </c>
      <c r="L9" s="56">
        <f si="6" t="shared"/>
        <v>79429</v>
      </c>
      <c r="N9" s="63" t="s">
        <v>81</v>
      </c>
      <c r="O9" s="114">
        <f si="7" t="shared"/>
        <v>31.545999999999999</v>
      </c>
      <c r="P9" s="114">
        <f si="8" t="shared"/>
        <v>20.983000000000001</v>
      </c>
      <c r="Q9" s="114">
        <f si="9" t="shared"/>
        <v>27.309000000000001</v>
      </c>
      <c r="R9" s="65"/>
      <c r="T9" s="93">
        <v>1980</v>
      </c>
      <c r="U9" s="97">
        <v>17646127520</v>
      </c>
      <c r="V9" s="97">
        <v>17690061276</v>
      </c>
      <c r="W9" s="97">
        <v>4828229685</v>
      </c>
      <c r="X9" s="97">
        <v>7176869169</v>
      </c>
      <c r="Y9" s="97">
        <v>2681298775</v>
      </c>
      <c r="Z9" s="97">
        <v>2751814785</v>
      </c>
      <c r="AA9" s="97">
        <v>839532272</v>
      </c>
      <c r="AB9" s="97">
        <v>0</v>
      </c>
      <c r="AC9" s="97">
        <v>0</v>
      </c>
      <c r="AD9" s="98">
        <v>0</v>
      </c>
      <c r="AE9" s="97">
        <v>5010385051</v>
      </c>
      <c r="AF9" s="97">
        <v>11381778</v>
      </c>
      <c r="AG9" s="90">
        <v>0</v>
      </c>
      <c r="AH9" s="97">
        <f>SUM(U9:AB9,AD9:AG9)</f>
        <v>58635700311</v>
      </c>
      <c r="AI9" s="97">
        <v>493367892</v>
      </c>
      <c r="AJ9" s="97">
        <f>AH9-AI9</f>
        <v>58142332419</v>
      </c>
      <c r="AK9" s="99">
        <f>ROUND(AJ9/AJ8,4)*100-100</f>
        <v>6.1600000000000108</v>
      </c>
      <c r="AL9" s="90">
        <v>0</v>
      </c>
    </row>
    <row r="10" spans="1:38" x14ac:dyDescent="0.2">
      <c r="A10" s="48">
        <v>1996</v>
      </c>
      <c r="B10" s="108">
        <f si="10" t="shared"/>
        <v>32266</v>
      </c>
      <c r="C10" s="108">
        <f si="11" t="shared"/>
        <v>18932</v>
      </c>
      <c r="D10" s="108">
        <f si="2" t="shared"/>
        <v>2092</v>
      </c>
      <c r="E10" s="108">
        <f si="3" t="shared"/>
        <v>14797</v>
      </c>
      <c r="F10" s="108">
        <f si="4" t="shared"/>
        <v>2948</v>
      </c>
      <c r="G10" s="50"/>
      <c r="H10" s="50">
        <f si="12" t="shared"/>
        <v>10733</v>
      </c>
      <c r="I10" s="50"/>
      <c r="J10" s="50">
        <f si="1" t="shared"/>
        <v>81768</v>
      </c>
      <c r="K10" s="108">
        <f si="5" t="shared"/>
        <v>-404</v>
      </c>
      <c r="L10" s="56">
        <f si="6" t="shared"/>
        <v>81364</v>
      </c>
      <c r="N10" s="63" t="s">
        <v>82</v>
      </c>
      <c r="O10" s="114">
        <f si="7" t="shared"/>
        <v>32.265999999999998</v>
      </c>
      <c r="P10" s="114">
        <f si="8" t="shared"/>
        <v>21.024000000000001</v>
      </c>
      <c r="Q10" s="114">
        <f si="9" t="shared"/>
        <v>28.478000000000002</v>
      </c>
      <c r="R10" s="65"/>
      <c r="T10" s="93">
        <v>1981</v>
      </c>
      <c r="U10" s="97">
        <v>21761401250</v>
      </c>
      <c r="V10" s="97">
        <v>18817447591</v>
      </c>
      <c r="W10" s="97">
        <v>2167064945</v>
      </c>
      <c r="X10" s="97">
        <v>7685026802</v>
      </c>
      <c r="Y10" s="97">
        <v>2007868188</v>
      </c>
      <c r="Z10" s="97">
        <v>2748523550</v>
      </c>
      <c r="AA10" s="97">
        <v>1889048144</v>
      </c>
      <c r="AB10" s="97">
        <v>0</v>
      </c>
      <c r="AC10" s="97">
        <v>0</v>
      </c>
      <c r="AD10" s="98">
        <v>0</v>
      </c>
      <c r="AE10" s="97">
        <v>5215981796</v>
      </c>
      <c r="AF10" s="97">
        <v>9749076</v>
      </c>
      <c r="AG10" s="90">
        <v>0</v>
      </c>
      <c r="AH10" s="97">
        <f ref="AH10:AH26" si="13" t="shared">SUM(U10:AB10,AD10:AG10)</f>
        <v>62302111342</v>
      </c>
      <c r="AI10" s="97">
        <v>488777154</v>
      </c>
      <c r="AJ10" s="97">
        <f ref="AJ10:AJ34" si="14" t="shared">AH10-AI10</f>
        <v>61813334188</v>
      </c>
      <c r="AK10" s="99">
        <f>ROUND(AJ10/AJ9,4)*100-100</f>
        <v>6.3099999999999881</v>
      </c>
      <c r="AL10" s="90">
        <v>0</v>
      </c>
    </row>
    <row r="11" spans="1:38" x14ac:dyDescent="0.2">
      <c r="A11" s="48">
        <v>1997</v>
      </c>
      <c r="B11" s="108">
        <f si="10" t="shared"/>
        <v>34150</v>
      </c>
      <c r="C11" s="108">
        <f si="11" t="shared"/>
        <v>19782</v>
      </c>
      <c r="D11" s="108">
        <f si="2" t="shared"/>
        <v>2153</v>
      </c>
      <c r="E11" s="108">
        <f si="3" t="shared"/>
        <v>15723</v>
      </c>
      <c r="F11" s="108">
        <f si="4" t="shared"/>
        <v>3016</v>
      </c>
      <c r="G11" s="50"/>
      <c r="H11" s="50">
        <f si="12" t="shared"/>
        <v>11009</v>
      </c>
      <c r="I11" s="53"/>
      <c r="J11" s="50">
        <f si="1" t="shared"/>
        <v>85833</v>
      </c>
      <c r="K11" s="108">
        <f si="5" t="shared"/>
        <v>-397</v>
      </c>
      <c r="L11" s="56">
        <f si="6" t="shared"/>
        <v>85436</v>
      </c>
      <c r="N11" s="63" t="s">
        <v>83</v>
      </c>
      <c r="O11" s="114">
        <f si="7" t="shared"/>
        <v>34.15</v>
      </c>
      <c r="P11" s="114">
        <f si="8" t="shared"/>
        <v>21.934999999999999</v>
      </c>
      <c r="Q11" s="114">
        <f si="9" t="shared"/>
        <v>29.748000000000001</v>
      </c>
      <c r="R11" s="65"/>
      <c r="T11" s="93">
        <v>1982</v>
      </c>
      <c r="U11" s="97">
        <v>22908459912</v>
      </c>
      <c r="V11" s="97">
        <v>19591408134</v>
      </c>
      <c r="W11" s="97">
        <v>2310876711</v>
      </c>
      <c r="X11" s="97">
        <v>8214317483</v>
      </c>
      <c r="Y11" s="97">
        <v>2285515112</v>
      </c>
      <c r="Z11" s="97">
        <v>2745689479</v>
      </c>
      <c r="AA11" s="97">
        <v>1879889110</v>
      </c>
      <c r="AB11" s="97">
        <v>0</v>
      </c>
      <c r="AC11" s="97">
        <v>0</v>
      </c>
      <c r="AD11" s="98">
        <v>0</v>
      </c>
      <c r="AE11" s="97">
        <v>5346179531</v>
      </c>
      <c r="AF11" s="97">
        <v>8770739</v>
      </c>
      <c r="AG11" s="90">
        <v>0</v>
      </c>
      <c r="AH11" s="97">
        <f si="13" t="shared"/>
        <v>65291106211</v>
      </c>
      <c r="AI11" s="97">
        <v>488325247</v>
      </c>
      <c r="AJ11" s="97">
        <f si="14" t="shared"/>
        <v>64802780964</v>
      </c>
      <c r="AK11" s="99">
        <f ref="AK11:AK48" si="15" t="shared">ROUND(AJ11/AJ10,4)*100-100</f>
        <v>4.8400000000000034</v>
      </c>
      <c r="AL11" s="90">
        <v>0</v>
      </c>
    </row>
    <row r="12" spans="1:38" x14ac:dyDescent="0.2">
      <c r="A12" s="49">
        <v>1998</v>
      </c>
      <c r="B12" s="108">
        <f si="10" t="shared"/>
        <v>36837</v>
      </c>
      <c r="C12" s="108">
        <f si="11" t="shared"/>
        <v>20492</v>
      </c>
      <c r="D12" s="108">
        <f si="2" t="shared"/>
        <v>2404</v>
      </c>
      <c r="E12" s="108">
        <f si="3" t="shared"/>
        <v>18421</v>
      </c>
      <c r="F12" s="108">
        <f si="4" t="shared"/>
        <v>3672</v>
      </c>
      <c r="G12" s="50"/>
      <c r="H12" s="50">
        <f si="12" t="shared"/>
        <v>10875</v>
      </c>
      <c r="I12" s="108"/>
      <c r="J12" s="50">
        <f si="1" t="shared"/>
        <v>92701</v>
      </c>
      <c r="K12" s="108">
        <f si="5" t="shared"/>
        <v>-392</v>
      </c>
      <c r="L12" s="56">
        <f si="6" t="shared"/>
        <v>92309</v>
      </c>
      <c r="N12" s="63" t="s">
        <v>84</v>
      </c>
      <c r="O12" s="114">
        <f si="7" t="shared"/>
        <v>36.837000000000003</v>
      </c>
      <c r="P12" s="114">
        <f si="8" t="shared"/>
        <v>22.896000000000001</v>
      </c>
      <c r="Q12" s="114">
        <f si="9" t="shared"/>
        <v>32.968000000000004</v>
      </c>
      <c r="R12" s="65"/>
      <c r="T12" s="93">
        <v>1983</v>
      </c>
      <c r="U12" s="97">
        <v>24011855826</v>
      </c>
      <c r="V12" s="97">
        <v>20722880085</v>
      </c>
      <c r="W12" s="97">
        <v>2116592728</v>
      </c>
      <c r="X12" s="97">
        <v>8758733056</v>
      </c>
      <c r="Y12" s="97">
        <v>2284013579</v>
      </c>
      <c r="Z12" s="97">
        <v>2743542344</v>
      </c>
      <c r="AA12" s="97">
        <v>2084440026</v>
      </c>
      <c r="AB12" s="97">
        <v>0</v>
      </c>
      <c r="AC12" s="97">
        <v>0</v>
      </c>
      <c r="AD12" s="98">
        <v>0</v>
      </c>
      <c r="AE12" s="97">
        <v>5749504028</v>
      </c>
      <c r="AF12" s="97">
        <v>7195453</v>
      </c>
      <c r="AG12" s="90">
        <v>0</v>
      </c>
      <c r="AH12" s="97">
        <f si="13" t="shared"/>
        <v>68478757125</v>
      </c>
      <c r="AI12" s="97">
        <v>485811094</v>
      </c>
      <c r="AJ12" s="97">
        <f si="14" t="shared"/>
        <v>67992946031</v>
      </c>
      <c r="AK12" s="99">
        <f si="15" t="shared"/>
        <v>4.9199999999999875</v>
      </c>
      <c r="AL12" s="90">
        <v>0</v>
      </c>
    </row>
    <row r="13" spans="1:38" x14ac:dyDescent="0.2">
      <c r="A13" s="49">
        <v>1999</v>
      </c>
      <c r="B13" s="108">
        <f si="10" t="shared"/>
        <v>39167</v>
      </c>
      <c r="C13" s="108">
        <f si="11" t="shared"/>
        <v>21409</v>
      </c>
      <c r="D13" s="108">
        <f si="2" t="shared"/>
        <v>2530</v>
      </c>
      <c r="E13" s="108">
        <f si="3" t="shared"/>
        <v>20001</v>
      </c>
      <c r="F13" s="108">
        <f si="4" t="shared"/>
        <v>3936</v>
      </c>
      <c r="G13" s="50"/>
      <c r="H13" s="50">
        <f si="12" t="shared"/>
        <v>5364</v>
      </c>
      <c r="I13" s="108">
        <f>ROUND(AG28/1000000,0)</f>
        <v>4604</v>
      </c>
      <c r="J13" s="50">
        <f si="1" t="shared"/>
        <v>97011</v>
      </c>
      <c r="K13" s="108">
        <f si="5" t="shared"/>
        <v>-387</v>
      </c>
      <c r="L13" s="56">
        <f si="6" t="shared"/>
        <v>96624</v>
      </c>
      <c r="N13" s="63" t="s">
        <v>85</v>
      </c>
      <c r="O13" s="114">
        <f si="7" t="shared"/>
        <v>39.167000000000002</v>
      </c>
      <c r="P13" s="114">
        <f si="8" t="shared"/>
        <v>23.939</v>
      </c>
      <c r="Q13" s="114">
        <f si="9" t="shared"/>
        <v>33.905000000000001</v>
      </c>
      <c r="R13" s="65"/>
      <c r="T13" s="93">
        <v>1984</v>
      </c>
      <c r="U13" s="97">
        <v>25221322864</v>
      </c>
      <c r="V13" s="97">
        <v>21552647993</v>
      </c>
      <c r="W13" s="97">
        <v>2267206945</v>
      </c>
      <c r="X13" s="97">
        <v>9260353397</v>
      </c>
      <c r="Y13" s="97">
        <v>2441969847</v>
      </c>
      <c r="Z13" s="97">
        <v>2742671820</v>
      </c>
      <c r="AA13" s="97">
        <v>2058854596</v>
      </c>
      <c r="AB13" s="97">
        <v>0</v>
      </c>
      <c r="AC13" s="97">
        <v>0</v>
      </c>
      <c r="AD13" s="98">
        <v>0</v>
      </c>
      <c r="AE13" s="97">
        <v>6261183794</v>
      </c>
      <c r="AF13" s="97">
        <v>10143043</v>
      </c>
      <c r="AG13" s="90">
        <v>0</v>
      </c>
      <c r="AH13" s="97">
        <f si="13" t="shared"/>
        <v>71816354299</v>
      </c>
      <c r="AI13" s="97">
        <v>484328613</v>
      </c>
      <c r="AJ13" s="97">
        <f si="14" t="shared"/>
        <v>71332025686</v>
      </c>
      <c r="AK13" s="99">
        <f si="15" t="shared"/>
        <v>4.9099999999999966</v>
      </c>
      <c r="AL13" s="90">
        <v>0</v>
      </c>
    </row>
    <row r="14" spans="1:38" x14ac:dyDescent="0.2">
      <c r="A14" s="48">
        <v>2000</v>
      </c>
      <c r="B14" s="108">
        <f si="10" t="shared"/>
        <v>41675</v>
      </c>
      <c r="C14" s="108">
        <f si="11" t="shared"/>
        <v>22167</v>
      </c>
      <c r="D14" s="108">
        <f si="2" t="shared"/>
        <v>2692</v>
      </c>
      <c r="E14" s="108">
        <f si="3" t="shared"/>
        <v>21339</v>
      </c>
      <c r="F14" s="108">
        <f si="4" t="shared"/>
        <v>4159</v>
      </c>
      <c r="G14" s="50"/>
      <c r="H14" s="50">
        <f si="12" t="shared"/>
        <v>4860</v>
      </c>
      <c r="I14" s="108">
        <f ref="I14:I31" si="16" t="shared">ROUND(AG29/1000000,0)</f>
        <v>4652</v>
      </c>
      <c r="J14" s="50">
        <f si="1" t="shared"/>
        <v>101544</v>
      </c>
      <c r="K14" s="108">
        <f si="5" t="shared"/>
        <v>-382</v>
      </c>
      <c r="L14" s="56">
        <f si="6" t="shared"/>
        <v>101162</v>
      </c>
      <c r="N14" s="63" t="s">
        <v>86</v>
      </c>
      <c r="O14" s="114">
        <f si="7" t="shared"/>
        <v>41.674999999999997</v>
      </c>
      <c r="P14" s="114">
        <f si="8" t="shared"/>
        <v>24.859000000000002</v>
      </c>
      <c r="Q14" s="114">
        <f si="9" t="shared"/>
        <v>35.01</v>
      </c>
      <c r="R14" s="65"/>
      <c r="T14" s="93">
        <v>1985</v>
      </c>
      <c r="U14" s="97">
        <v>26521715034</v>
      </c>
      <c r="V14" s="97">
        <v>22558163609</v>
      </c>
      <c r="W14" s="97">
        <v>2182799255</v>
      </c>
      <c r="X14" s="97">
        <v>9816674040</v>
      </c>
      <c r="Y14" s="97">
        <v>2419924835</v>
      </c>
      <c r="Z14" s="97">
        <v>2746010417</v>
      </c>
      <c r="AA14" s="97">
        <v>2340879362</v>
      </c>
      <c r="AB14" s="97">
        <v>0</v>
      </c>
      <c r="AC14" s="97">
        <v>0</v>
      </c>
      <c r="AD14" s="98">
        <v>0</v>
      </c>
      <c r="AE14" s="97">
        <v>6224946088</v>
      </c>
      <c r="AF14" s="97">
        <v>10022585</v>
      </c>
      <c r="AG14" s="90">
        <v>0</v>
      </c>
      <c r="AH14" s="97">
        <f si="13" t="shared"/>
        <v>74821135225</v>
      </c>
      <c r="AI14" s="97">
        <v>476755981</v>
      </c>
      <c r="AJ14" s="97">
        <f si="14" t="shared"/>
        <v>74344379244</v>
      </c>
      <c r="AK14" s="99">
        <f si="15" t="shared"/>
        <v>4.2199999999999989</v>
      </c>
      <c r="AL14" s="90">
        <v>0</v>
      </c>
    </row>
    <row r="15" spans="1:38" x14ac:dyDescent="0.2">
      <c r="A15" s="49">
        <v>2001</v>
      </c>
      <c r="B15" s="108">
        <f si="10" t="shared"/>
        <v>43260</v>
      </c>
      <c r="C15" s="108">
        <f si="11" t="shared"/>
        <v>22533</v>
      </c>
      <c r="D15" s="108">
        <f si="2" t="shared"/>
        <v>2764</v>
      </c>
      <c r="E15" s="108">
        <f si="3" t="shared"/>
        <v>22969</v>
      </c>
      <c r="F15" s="108">
        <f si="4" t="shared"/>
        <v>4388</v>
      </c>
      <c r="G15" s="50"/>
      <c r="H15" s="50">
        <f si="12" t="shared"/>
        <v>4305</v>
      </c>
      <c r="I15" s="108">
        <f si="16" t="shared"/>
        <v>4683</v>
      </c>
      <c r="J15" s="50">
        <f si="1" t="shared"/>
        <v>104902</v>
      </c>
      <c r="K15" s="108">
        <f si="5" t="shared"/>
        <v>-378</v>
      </c>
      <c r="L15" s="56">
        <f si="6" t="shared"/>
        <v>104524</v>
      </c>
      <c r="N15" s="63" t="s">
        <v>87</v>
      </c>
      <c r="O15" s="114">
        <f si="7" t="shared"/>
        <v>43.26</v>
      </c>
      <c r="P15" s="114">
        <f si="8" t="shared"/>
        <v>25.297000000000001</v>
      </c>
      <c r="Q15" s="114">
        <f si="9" t="shared"/>
        <v>36.344999999999999</v>
      </c>
      <c r="R15" s="65"/>
      <c r="T15" s="93">
        <v>1986</v>
      </c>
      <c r="U15" s="97">
        <v>26763951568</v>
      </c>
      <c r="V15" s="97">
        <v>22475747065</v>
      </c>
      <c r="W15" s="97">
        <v>2246351697</v>
      </c>
      <c r="X15" s="97">
        <v>10229339981</v>
      </c>
      <c r="Y15" s="97">
        <v>2435531414</v>
      </c>
      <c r="Z15" s="97">
        <v>0</v>
      </c>
      <c r="AA15" s="97">
        <v>2254523767</v>
      </c>
      <c r="AB15" s="97">
        <v>0</v>
      </c>
      <c r="AC15" s="97">
        <v>0</v>
      </c>
      <c r="AD15" s="98">
        <v>0</v>
      </c>
      <c r="AE15" s="97">
        <v>6674298945</v>
      </c>
      <c r="AF15" s="97">
        <v>10376976</v>
      </c>
      <c r="AG15" s="90">
        <v>0</v>
      </c>
      <c r="AH15" s="97">
        <f si="13" t="shared"/>
        <v>73090121413</v>
      </c>
      <c r="AI15" s="97">
        <v>467351023</v>
      </c>
      <c r="AJ15" s="97">
        <f si="14" t="shared"/>
        <v>72622770390</v>
      </c>
      <c r="AK15" s="99">
        <f si="15" t="shared"/>
        <v>-2.3199999999999932</v>
      </c>
      <c r="AL15" s="90">
        <v>0</v>
      </c>
    </row>
    <row r="16" spans="1:38" x14ac:dyDescent="0.2">
      <c r="A16" s="48">
        <v>2002</v>
      </c>
      <c r="B16" s="108">
        <f si="10" t="shared"/>
        <v>44348</v>
      </c>
      <c r="C16" s="108">
        <f si="11" t="shared"/>
        <v>22503</v>
      </c>
      <c r="D16" s="108">
        <f si="2" t="shared"/>
        <v>2840</v>
      </c>
      <c r="E16" s="108">
        <f si="3" t="shared"/>
        <v>24243</v>
      </c>
      <c r="F16" s="108">
        <f si="4" t="shared"/>
        <v>4541</v>
      </c>
      <c r="G16" s="50"/>
      <c r="H16" s="50">
        <f si="12" t="shared"/>
        <v>4080</v>
      </c>
      <c r="I16" s="108">
        <f si="16" t="shared"/>
        <v>4823</v>
      </c>
      <c r="J16" s="50">
        <f si="1" t="shared"/>
        <v>107378</v>
      </c>
      <c r="K16" s="108">
        <f si="5" t="shared"/>
        <v>-377</v>
      </c>
      <c r="L16" s="56">
        <f si="6" t="shared"/>
        <v>107001</v>
      </c>
      <c r="N16" s="63" t="s">
        <v>88</v>
      </c>
      <c r="O16" s="114">
        <f si="7" t="shared"/>
        <v>44.347999999999999</v>
      </c>
      <c r="P16" s="114">
        <f si="8" t="shared"/>
        <v>25.343</v>
      </c>
      <c r="Q16" s="114">
        <f si="9" t="shared"/>
        <v>37.686999999999998</v>
      </c>
      <c r="R16" s="65"/>
      <c r="T16" s="93">
        <v>1987</v>
      </c>
      <c r="U16" s="97">
        <v>27010539430</v>
      </c>
      <c r="V16" s="97">
        <v>20050274670</v>
      </c>
      <c r="W16" s="97">
        <v>2026231208</v>
      </c>
      <c r="X16" s="97">
        <v>10283974252</v>
      </c>
      <c r="Y16" s="97">
        <v>2401436421</v>
      </c>
      <c r="Z16" s="97">
        <v>0</v>
      </c>
      <c r="AA16" s="97">
        <v>2071250974</v>
      </c>
      <c r="AB16" s="97">
        <v>0</v>
      </c>
      <c r="AC16" s="97">
        <v>0</v>
      </c>
      <c r="AD16" s="98">
        <v>0</v>
      </c>
      <c r="AE16" s="97">
        <v>7171749352</v>
      </c>
      <c r="AF16" s="97">
        <v>9026704</v>
      </c>
      <c r="AG16" s="90">
        <v>0</v>
      </c>
      <c r="AH16" s="97">
        <f si="13" t="shared"/>
        <v>71024483011</v>
      </c>
      <c r="AI16" s="97">
        <v>460155238</v>
      </c>
      <c r="AJ16" s="97">
        <f si="14" t="shared"/>
        <v>70564327773</v>
      </c>
      <c r="AK16" s="99">
        <f si="15" t="shared"/>
        <v>-2.8299999999999983</v>
      </c>
      <c r="AL16" s="90">
        <v>0</v>
      </c>
    </row>
    <row r="17" spans="1:38" x14ac:dyDescent="0.2">
      <c r="A17" s="48">
        <v>2003</v>
      </c>
      <c r="B17" s="108">
        <f si="10" t="shared"/>
        <v>45509</v>
      </c>
      <c r="C17" s="108">
        <f si="11" t="shared"/>
        <v>18124</v>
      </c>
      <c r="D17" s="108">
        <f si="2" t="shared"/>
        <v>2574</v>
      </c>
      <c r="E17" s="108">
        <f si="3" t="shared"/>
        <v>25886</v>
      </c>
      <c r="F17" s="108">
        <f si="4" t="shared"/>
        <v>4687</v>
      </c>
      <c r="G17" s="50"/>
      <c r="H17" s="50">
        <f si="12" t="shared"/>
        <v>3794</v>
      </c>
      <c r="I17" s="108">
        <f si="16" t="shared"/>
        <v>4449</v>
      </c>
      <c r="J17" s="50">
        <f si="1" t="shared"/>
        <v>105023</v>
      </c>
      <c r="K17" s="108">
        <f si="5" t="shared"/>
        <v>-366</v>
      </c>
      <c r="L17" s="56">
        <f si="6" t="shared"/>
        <v>104657</v>
      </c>
      <c r="N17" s="63" t="s">
        <v>89</v>
      </c>
      <c r="O17" s="114">
        <f si="7" t="shared"/>
        <v>45.509</v>
      </c>
      <c r="P17" s="114">
        <f si="8" t="shared"/>
        <v>20.698</v>
      </c>
      <c r="Q17" s="114">
        <f si="9" t="shared"/>
        <v>38.816000000000003</v>
      </c>
      <c r="R17" s="65"/>
      <c r="T17" s="109">
        <v>1988</v>
      </c>
      <c r="U17" s="110">
        <v>27296367990</v>
      </c>
      <c r="V17" s="110">
        <v>20037887849</v>
      </c>
      <c r="W17" s="110">
        <v>2039551339</v>
      </c>
      <c r="X17" s="110">
        <v>10516448456</v>
      </c>
      <c r="Y17" s="110">
        <v>2475083642</v>
      </c>
      <c r="Z17" s="110">
        <v>0</v>
      </c>
      <c r="AA17" s="110">
        <v>2040765517</v>
      </c>
      <c r="AB17" s="110">
        <v>0</v>
      </c>
      <c r="AC17" s="110">
        <v>0</v>
      </c>
      <c r="AD17" s="111">
        <v>0</v>
      </c>
      <c r="AE17" s="110">
        <v>7037517284</v>
      </c>
      <c r="AF17" s="110">
        <v>9672930</v>
      </c>
      <c r="AG17" s="112">
        <v>0</v>
      </c>
      <c r="AH17" s="110">
        <f si="13" t="shared"/>
        <v>71453295007</v>
      </c>
      <c r="AI17" s="110">
        <v>452028740</v>
      </c>
      <c r="AJ17" s="110">
        <f si="14" t="shared"/>
        <v>71001266267</v>
      </c>
      <c r="AK17" s="113">
        <f si="15" t="shared"/>
        <v>0.62000000000000455</v>
      </c>
      <c r="AL17" s="112">
        <v>0</v>
      </c>
    </row>
    <row r="18" spans="1:38" x14ac:dyDescent="0.2">
      <c r="A18" s="49">
        <v>2004</v>
      </c>
      <c r="B18" s="108">
        <f si="10" t="shared"/>
        <v>46853</v>
      </c>
      <c r="C18" s="108">
        <f si="11" t="shared"/>
        <v>18105</v>
      </c>
      <c r="D18" s="108">
        <f si="2" t="shared"/>
        <v>2618</v>
      </c>
      <c r="E18" s="108">
        <f si="3" t="shared"/>
        <v>26666</v>
      </c>
      <c r="F18" s="108">
        <f si="4" t="shared"/>
        <v>4768</v>
      </c>
      <c r="G18" s="50"/>
      <c r="H18" s="50">
        <f si="12" t="shared"/>
        <v>3841</v>
      </c>
      <c r="I18" s="108">
        <f si="16" t="shared"/>
        <v>4249</v>
      </c>
      <c r="J18" s="50">
        <f si="1" t="shared"/>
        <v>107100</v>
      </c>
      <c r="K18" s="108">
        <f si="5" t="shared"/>
        <v>-363</v>
      </c>
      <c r="L18" s="56">
        <f si="6" t="shared"/>
        <v>106737</v>
      </c>
      <c r="N18" s="63" t="s">
        <v>90</v>
      </c>
      <c r="O18" s="114">
        <f si="7" t="shared"/>
        <v>46.853000000000002</v>
      </c>
      <c r="P18" s="114">
        <f si="8" t="shared"/>
        <v>20.722999999999999</v>
      </c>
      <c r="Q18" s="114">
        <f si="9" t="shared"/>
        <v>39.524000000000001</v>
      </c>
      <c r="R18" s="65"/>
      <c r="T18" s="93">
        <v>1989</v>
      </c>
      <c r="U18" s="97">
        <v>27655846803</v>
      </c>
      <c r="V18" s="97">
        <v>19550657877</v>
      </c>
      <c r="W18" s="97">
        <v>2029321408</v>
      </c>
      <c r="X18" s="97">
        <v>10859969888</v>
      </c>
      <c r="Y18" s="97">
        <v>2547315757</v>
      </c>
      <c r="Z18" s="97">
        <v>0</v>
      </c>
      <c r="AA18" s="97">
        <v>2069722458</v>
      </c>
      <c r="AB18" s="97">
        <v>0</v>
      </c>
      <c r="AC18" s="97">
        <v>0</v>
      </c>
      <c r="AD18" s="98">
        <v>0</v>
      </c>
      <c r="AE18" s="97">
        <v>7230800752</v>
      </c>
      <c r="AF18" s="97">
        <v>7876963</v>
      </c>
      <c r="AG18" s="90">
        <v>0</v>
      </c>
      <c r="AH18" s="97">
        <f si="13" t="shared"/>
        <v>71951511906</v>
      </c>
      <c r="AI18" s="97">
        <v>444622286</v>
      </c>
      <c r="AJ18" s="97">
        <f si="14" t="shared"/>
        <v>71506889620</v>
      </c>
      <c r="AK18" s="99">
        <f si="15" t="shared"/>
        <v>0.71000000000000796</v>
      </c>
      <c r="AL18" s="90">
        <v>0</v>
      </c>
    </row>
    <row r="19" spans="1:38" x14ac:dyDescent="0.2">
      <c r="A19" s="49">
        <v>2005</v>
      </c>
      <c r="B19" s="108">
        <f si="10" t="shared"/>
        <v>49656</v>
      </c>
      <c r="C19" s="108">
        <f si="11" t="shared"/>
        <v>18780</v>
      </c>
      <c r="D19" s="108">
        <f si="2" t="shared"/>
        <v>2695</v>
      </c>
      <c r="E19" s="108">
        <f si="3" t="shared"/>
        <v>28586</v>
      </c>
      <c r="F19" s="108">
        <f si="4" t="shared"/>
        <v>4938</v>
      </c>
      <c r="G19" s="50"/>
      <c r="H19" s="50">
        <f si="12" t="shared"/>
        <v>3945</v>
      </c>
      <c r="I19" s="108">
        <f si="16" t="shared"/>
        <v>4335</v>
      </c>
      <c r="J19" s="50">
        <f si="1" t="shared"/>
        <v>112935</v>
      </c>
      <c r="K19" s="108">
        <f si="5" t="shared"/>
        <v>-356</v>
      </c>
      <c r="L19" s="56">
        <f si="6" t="shared"/>
        <v>112579</v>
      </c>
      <c r="N19" s="63" t="s">
        <v>91</v>
      </c>
      <c r="O19" s="114">
        <f si="7" t="shared"/>
        <v>49.655999999999999</v>
      </c>
      <c r="P19" s="114">
        <f si="8" t="shared"/>
        <v>21.475000000000001</v>
      </c>
      <c r="Q19" s="114">
        <f si="9" t="shared"/>
        <v>41.804000000000002</v>
      </c>
      <c r="R19" s="65"/>
      <c r="T19" s="93">
        <v>1990</v>
      </c>
      <c r="U19" s="97">
        <v>28066526118</v>
      </c>
      <c r="V19" s="97">
        <v>19522772060</v>
      </c>
      <c r="W19" s="97">
        <v>2041976701</v>
      </c>
      <c r="X19" s="97">
        <v>11113332507</v>
      </c>
      <c r="Y19" s="97">
        <v>2606261792</v>
      </c>
      <c r="Z19" s="97">
        <v>0</v>
      </c>
      <c r="AA19" s="97">
        <v>2120244879</v>
      </c>
      <c r="AB19" s="97">
        <v>0</v>
      </c>
      <c r="AC19" s="97">
        <v>0</v>
      </c>
      <c r="AD19" s="98">
        <v>0</v>
      </c>
      <c r="AE19" s="97">
        <v>7214748667</v>
      </c>
      <c r="AF19" s="97">
        <v>9054206</v>
      </c>
      <c r="AG19" s="90">
        <v>0</v>
      </c>
      <c r="AH19" s="97">
        <f si="13" t="shared"/>
        <v>72694916930</v>
      </c>
      <c r="AI19" s="97">
        <v>438120074</v>
      </c>
      <c r="AJ19" s="97">
        <f si="14" t="shared"/>
        <v>72256796856</v>
      </c>
      <c r="AK19" s="99">
        <f si="15" t="shared"/>
        <v>1.0499999999999972</v>
      </c>
      <c r="AL19" s="90">
        <v>0</v>
      </c>
    </row>
    <row r="20" spans="1:38" x14ac:dyDescent="0.2">
      <c r="A20" s="48">
        <v>2006</v>
      </c>
      <c r="B20" s="108">
        <f si="10" t="shared"/>
        <v>51166</v>
      </c>
      <c r="C20" s="108">
        <f si="11" t="shared"/>
        <v>18772</v>
      </c>
      <c r="D20" s="108">
        <f si="2" t="shared"/>
        <v>2789</v>
      </c>
      <c r="E20" s="108">
        <f si="3" t="shared"/>
        <v>29935</v>
      </c>
      <c r="F20" s="108">
        <f si="4" t="shared"/>
        <v>5013</v>
      </c>
      <c r="G20" s="50"/>
      <c r="H20" s="50">
        <f si="12" t="shared"/>
        <v>3781</v>
      </c>
      <c r="I20" s="108">
        <f si="16" t="shared"/>
        <v>4394</v>
      </c>
      <c r="J20" s="50">
        <f si="1" t="shared"/>
        <v>115850</v>
      </c>
      <c r="K20" s="108">
        <f si="5" t="shared"/>
        <v>-353</v>
      </c>
      <c r="L20" s="56">
        <f si="6" t="shared"/>
        <v>115497</v>
      </c>
      <c r="N20" s="63" t="s">
        <v>92</v>
      </c>
      <c r="O20" s="114">
        <f si="7" t="shared"/>
        <v>51.165999999999997</v>
      </c>
      <c r="P20" s="114">
        <f si="8" t="shared"/>
        <v>21.561</v>
      </c>
      <c r="Q20" s="114">
        <f si="9" t="shared"/>
        <v>43.122999999999998</v>
      </c>
      <c r="R20" s="65"/>
      <c r="T20" s="93">
        <v>1991</v>
      </c>
      <c r="U20" s="97">
        <v>28593523242</v>
      </c>
      <c r="V20" s="97">
        <v>18773958076</v>
      </c>
      <c r="W20" s="97">
        <v>1952627105</v>
      </c>
      <c r="X20" s="97">
        <v>11787865261</v>
      </c>
      <c r="Y20" s="97">
        <v>2616432078</v>
      </c>
      <c r="Z20" s="97">
        <v>0</v>
      </c>
      <c r="AA20" s="97">
        <v>2213601838</v>
      </c>
      <c r="AB20" s="97">
        <v>0</v>
      </c>
      <c r="AC20" s="97">
        <v>0</v>
      </c>
      <c r="AD20" s="98">
        <v>0</v>
      </c>
      <c r="AE20" s="97">
        <v>7372480916</v>
      </c>
      <c r="AF20" s="97">
        <v>9061973</v>
      </c>
      <c r="AG20" s="90">
        <v>0</v>
      </c>
      <c r="AH20" s="97">
        <f si="13" t="shared"/>
        <v>73319550489</v>
      </c>
      <c r="AI20" s="97">
        <v>431170609</v>
      </c>
      <c r="AJ20" s="97">
        <f si="14" t="shared"/>
        <v>72888379880</v>
      </c>
      <c r="AK20" s="99">
        <f si="15" t="shared"/>
        <v>0.86999999999999034</v>
      </c>
      <c r="AL20" s="90">
        <v>0</v>
      </c>
    </row>
    <row r="21" spans="1:38" x14ac:dyDescent="0.2">
      <c r="A21" s="49">
        <v>2007</v>
      </c>
      <c r="B21" s="108">
        <f si="10" t="shared"/>
        <v>54663</v>
      </c>
      <c r="C21" s="108">
        <f si="11" t="shared"/>
        <v>20023</v>
      </c>
      <c r="D21" s="108">
        <f si="2" t="shared"/>
        <v>2582</v>
      </c>
      <c r="E21" s="108">
        <f si="3" t="shared"/>
        <v>31869</v>
      </c>
      <c r="F21" s="108">
        <f si="4" t="shared"/>
        <v>5245</v>
      </c>
      <c r="G21" s="50"/>
      <c r="H21" s="50">
        <f si="12" t="shared"/>
        <v>3900</v>
      </c>
      <c r="I21" s="108">
        <f si="16" t="shared"/>
        <v>4568</v>
      </c>
      <c r="J21" s="50">
        <f si="1" t="shared"/>
        <v>122850</v>
      </c>
      <c r="K21" s="108">
        <f si="5" t="shared"/>
        <v>-349</v>
      </c>
      <c r="L21" s="56">
        <f si="6" t="shared"/>
        <v>122501</v>
      </c>
      <c r="N21" s="63" t="s">
        <v>93</v>
      </c>
      <c r="O21" s="114">
        <f si="7" t="shared"/>
        <v>54.662999999999997</v>
      </c>
      <c r="P21" s="114">
        <f si="8" t="shared"/>
        <v>22.605</v>
      </c>
      <c r="Q21" s="114">
        <f si="9" t="shared"/>
        <v>45.582000000000001</v>
      </c>
      <c r="R21" s="65"/>
      <c r="T21" s="93">
        <v>1992</v>
      </c>
      <c r="U21" s="97">
        <v>28897437686</v>
      </c>
      <c r="V21" s="97">
        <v>18744974221</v>
      </c>
      <c r="W21" s="97">
        <v>1981605426</v>
      </c>
      <c r="X21" s="97">
        <v>12120763726</v>
      </c>
      <c r="Y21" s="97">
        <v>2646138474</v>
      </c>
      <c r="Z21" s="97">
        <v>0</v>
      </c>
      <c r="AA21" s="97">
        <v>2272293735</v>
      </c>
      <c r="AB21" s="97">
        <v>0</v>
      </c>
      <c r="AC21" s="97">
        <v>0</v>
      </c>
      <c r="AD21" s="98">
        <v>0</v>
      </c>
      <c r="AE21" s="97">
        <v>7800565699</v>
      </c>
      <c r="AF21" s="97">
        <v>9155767</v>
      </c>
      <c r="AG21" s="90">
        <v>0</v>
      </c>
      <c r="AH21" s="97">
        <f si="13" t="shared"/>
        <v>74472934734</v>
      </c>
      <c r="AI21" s="97">
        <v>426030766</v>
      </c>
      <c r="AJ21" s="97">
        <f si="14" t="shared"/>
        <v>74046903968</v>
      </c>
      <c r="AK21" s="99">
        <f si="15" t="shared"/>
        <v>1.5900000000000034</v>
      </c>
      <c r="AL21" s="90">
        <v>0</v>
      </c>
    </row>
    <row r="22" spans="1:38" x14ac:dyDescent="0.2">
      <c r="A22" s="48">
        <v>2008</v>
      </c>
      <c r="B22" s="108">
        <f si="10" t="shared"/>
        <v>58174</v>
      </c>
      <c r="C22" s="108">
        <f si="11" t="shared"/>
        <v>20837</v>
      </c>
      <c r="D22" s="108">
        <f si="2" t="shared"/>
        <v>2836</v>
      </c>
      <c r="E22" s="108">
        <f si="3" t="shared"/>
        <v>32700</v>
      </c>
      <c r="F22" s="108">
        <f si="4" t="shared"/>
        <v>5567</v>
      </c>
      <c r="G22" s="50"/>
      <c r="H22" s="50">
        <f si="12" t="shared"/>
        <v>4096</v>
      </c>
      <c r="I22" s="108">
        <f si="16" t="shared"/>
        <v>4607</v>
      </c>
      <c r="J22" s="50">
        <f si="1" t="shared"/>
        <v>128817</v>
      </c>
      <c r="K22" s="108">
        <f si="5" t="shared"/>
        <v>-343</v>
      </c>
      <c r="L22" s="56">
        <f si="6" t="shared"/>
        <v>128474</v>
      </c>
      <c r="N22" s="63" t="s">
        <v>94</v>
      </c>
      <c r="O22" s="114">
        <f si="7" t="shared"/>
        <v>58.173999999999999</v>
      </c>
      <c r="P22" s="114">
        <f si="8" t="shared"/>
        <v>23.672999999999998</v>
      </c>
      <c r="Q22" s="114">
        <f si="9" t="shared"/>
        <v>46.97</v>
      </c>
      <c r="R22" s="65"/>
      <c r="T22" s="93">
        <v>1993</v>
      </c>
      <c r="U22" s="97">
        <v>30315066923</v>
      </c>
      <c r="V22" s="97">
        <v>19405865152</v>
      </c>
      <c r="W22" s="97">
        <v>2000506076</v>
      </c>
      <c r="X22" s="97">
        <v>12826890185</v>
      </c>
      <c r="Y22" s="97">
        <v>2653501490</v>
      </c>
      <c r="Z22" s="97">
        <v>0</v>
      </c>
      <c r="AA22" s="97">
        <v>2405015570</v>
      </c>
      <c r="AB22" s="97">
        <v>0</v>
      </c>
      <c r="AC22" s="97">
        <v>0</v>
      </c>
      <c r="AD22" s="98">
        <v>0</v>
      </c>
      <c r="AE22" s="97">
        <v>7251051801</v>
      </c>
      <c r="AF22" s="97">
        <v>14929121</v>
      </c>
      <c r="AG22" s="90">
        <v>0</v>
      </c>
      <c r="AH22" s="97">
        <f si="13" t="shared"/>
        <v>76872826318</v>
      </c>
      <c r="AI22" s="97">
        <v>420564102</v>
      </c>
      <c r="AJ22" s="97">
        <f si="14" t="shared"/>
        <v>76452262216</v>
      </c>
      <c r="AK22" s="99">
        <f si="15" t="shared"/>
        <v>3.25</v>
      </c>
      <c r="AL22" s="90">
        <v>0</v>
      </c>
    </row>
    <row r="23" spans="1:38" x14ac:dyDescent="0.2">
      <c r="A23" s="48">
        <v>2009</v>
      </c>
      <c r="B23" s="108">
        <f si="10" t="shared"/>
        <v>61466</v>
      </c>
      <c r="C23" s="108">
        <f si="11" t="shared"/>
        <v>22851</v>
      </c>
      <c r="D23" s="108">
        <f si="2" t="shared"/>
        <v>1977</v>
      </c>
      <c r="E23" s="108">
        <f si="3" t="shared"/>
        <v>33442</v>
      </c>
      <c r="F23" s="108">
        <f si="4" t="shared"/>
        <v>5793</v>
      </c>
      <c r="G23" s="50"/>
      <c r="H23" s="50">
        <f si="12" t="shared"/>
        <v>4326</v>
      </c>
      <c r="I23" s="108">
        <f si="16" t="shared"/>
        <v>4372</v>
      </c>
      <c r="J23" s="50">
        <f si="1" t="shared"/>
        <v>134227</v>
      </c>
      <c r="K23" s="108">
        <f si="5" t="shared"/>
        <v>-337</v>
      </c>
      <c r="L23" s="56">
        <f si="6" t="shared"/>
        <v>133890</v>
      </c>
      <c r="N23" s="63" t="s">
        <v>95</v>
      </c>
      <c r="O23" s="114">
        <f si="7" t="shared"/>
        <v>61.466000000000001</v>
      </c>
      <c r="P23" s="114">
        <f si="8" t="shared"/>
        <v>24.827999999999999</v>
      </c>
      <c r="Q23" s="114">
        <f si="9" t="shared"/>
        <v>47.933</v>
      </c>
      <c r="R23" s="65"/>
      <c r="T23" s="93">
        <v>1994</v>
      </c>
      <c r="U23" s="97">
        <v>30932482388</v>
      </c>
      <c r="V23" s="97">
        <v>19415368898</v>
      </c>
      <c r="W23" s="97">
        <v>2029724420</v>
      </c>
      <c r="X23" s="97">
        <v>13221363444</v>
      </c>
      <c r="Y23" s="97">
        <v>2715424677</v>
      </c>
      <c r="Z23" s="97">
        <v>0</v>
      </c>
      <c r="AA23" s="97">
        <v>2569364853</v>
      </c>
      <c r="AB23" s="97">
        <v>0</v>
      </c>
      <c r="AC23" s="97">
        <v>0</v>
      </c>
      <c r="AD23" s="98">
        <v>0</v>
      </c>
      <c r="AE23" s="97">
        <v>8025256335</v>
      </c>
      <c r="AF23" s="97">
        <v>19222295</v>
      </c>
      <c r="AG23" s="90">
        <v>0</v>
      </c>
      <c r="AH23" s="97">
        <f si="13" t="shared"/>
        <v>78928207310</v>
      </c>
      <c r="AI23" s="97">
        <v>414948459</v>
      </c>
      <c r="AJ23" s="97">
        <f si="14" t="shared"/>
        <v>78513258851</v>
      </c>
      <c r="AK23" s="99">
        <f si="15" t="shared"/>
        <v>2.6999999999999886</v>
      </c>
      <c r="AL23" s="90">
        <v>0</v>
      </c>
    </row>
    <row r="24" spans="1:38" x14ac:dyDescent="0.2">
      <c r="A24" s="49">
        <v>2010</v>
      </c>
      <c r="B24" s="108">
        <f si="10" t="shared"/>
        <v>64867</v>
      </c>
      <c r="C24" s="108">
        <f si="11" t="shared"/>
        <v>23833</v>
      </c>
      <c r="D24" s="108">
        <f si="2" t="shared"/>
        <v>2077</v>
      </c>
      <c r="E24" s="108">
        <f si="3" t="shared"/>
        <v>33752</v>
      </c>
      <c r="F24" s="108">
        <f si="4" t="shared"/>
        <v>6148</v>
      </c>
      <c r="G24" s="50"/>
      <c r="H24" s="50">
        <f si="12" t="shared"/>
        <v>4421</v>
      </c>
      <c r="I24" s="108">
        <f si="16" t="shared"/>
        <v>4610</v>
      </c>
      <c r="J24" s="50">
        <f si="1" t="shared"/>
        <v>139708</v>
      </c>
      <c r="K24" s="108">
        <f si="5" t="shared"/>
        <v>-330</v>
      </c>
      <c r="L24" s="56">
        <f si="6" t="shared"/>
        <v>139378</v>
      </c>
      <c r="N24" s="63" t="s">
        <v>96</v>
      </c>
      <c r="O24" s="114">
        <f si="7" t="shared"/>
        <v>64.867000000000004</v>
      </c>
      <c r="P24" s="114">
        <f si="8" t="shared"/>
        <v>25.91</v>
      </c>
      <c r="Q24" s="114">
        <f si="9" t="shared"/>
        <v>48.930999999999997</v>
      </c>
      <c r="R24" s="65"/>
      <c r="T24" s="93">
        <v>1995</v>
      </c>
      <c r="U24" s="97">
        <v>31546037902</v>
      </c>
      <c r="V24" s="97">
        <v>18940275037</v>
      </c>
      <c r="W24" s="97">
        <v>2043273229</v>
      </c>
      <c r="X24" s="97">
        <v>13972618573</v>
      </c>
      <c r="Y24" s="97">
        <v>2754229176</v>
      </c>
      <c r="Z24" s="97">
        <v>0</v>
      </c>
      <c r="AA24" s="97">
        <v>2566128460</v>
      </c>
      <c r="AB24" s="97">
        <v>0</v>
      </c>
      <c r="AC24" s="97">
        <v>0</v>
      </c>
      <c r="AD24" s="98">
        <v>0</v>
      </c>
      <c r="AE24" s="97">
        <v>8007181812</v>
      </c>
      <c r="AF24" s="97">
        <v>9119905</v>
      </c>
      <c r="AG24" s="90">
        <v>0</v>
      </c>
      <c r="AH24" s="97">
        <f si="13" t="shared"/>
        <v>79838864094</v>
      </c>
      <c r="AI24" s="97">
        <v>409106231</v>
      </c>
      <c r="AJ24" s="97">
        <f si="14" t="shared"/>
        <v>79429757863</v>
      </c>
      <c r="AK24" s="99">
        <f si="15" t="shared"/>
        <v>1.1700000000000017</v>
      </c>
      <c r="AL24" s="90">
        <v>0</v>
      </c>
    </row>
    <row r="25" spans="1:38" x14ac:dyDescent="0.2">
      <c r="A25" s="49">
        <v>2011</v>
      </c>
      <c r="B25" s="108">
        <f si="10" t="shared"/>
        <v>68395</v>
      </c>
      <c r="C25" s="108">
        <f si="11" t="shared"/>
        <v>25258</v>
      </c>
      <c r="D25" s="108">
        <f si="2" t="shared"/>
        <v>1788</v>
      </c>
      <c r="E25" s="108">
        <f si="3" t="shared"/>
        <v>33872</v>
      </c>
      <c r="F25" s="108">
        <f si="4" t="shared"/>
        <v>6503</v>
      </c>
      <c r="G25" s="50"/>
      <c r="H25" s="50">
        <f si="12" t="shared"/>
        <v>4613</v>
      </c>
      <c r="I25" s="108">
        <f si="16" t="shared"/>
        <v>4623</v>
      </c>
      <c r="J25" s="50">
        <f si="1" t="shared"/>
        <v>145052</v>
      </c>
      <c r="K25" s="108">
        <f si="5" t="shared"/>
        <v>-322</v>
      </c>
      <c r="L25" s="56">
        <f si="6" t="shared"/>
        <v>144730</v>
      </c>
      <c r="N25" s="63" t="s">
        <v>97</v>
      </c>
      <c r="O25" s="114">
        <f si="7" t="shared"/>
        <v>68.394999999999996</v>
      </c>
      <c r="P25" s="114">
        <f si="8" t="shared"/>
        <v>27.045999999999999</v>
      </c>
      <c r="Q25" s="114">
        <f si="9" t="shared"/>
        <v>49.610999999999997</v>
      </c>
      <c r="R25" s="65"/>
      <c r="T25" s="93">
        <v>1996</v>
      </c>
      <c r="U25" s="97">
        <v>32265666999</v>
      </c>
      <c r="V25" s="97">
        <v>18931934472</v>
      </c>
      <c r="W25" s="97">
        <v>2092143946</v>
      </c>
      <c r="X25" s="97">
        <v>14796679998</v>
      </c>
      <c r="Y25" s="97">
        <v>2947596600</v>
      </c>
      <c r="Z25" s="97">
        <v>0</v>
      </c>
      <c r="AA25" s="97">
        <v>2473546741</v>
      </c>
      <c r="AB25" s="97">
        <v>0</v>
      </c>
      <c r="AC25" s="97">
        <v>0</v>
      </c>
      <c r="AD25" s="98">
        <v>0</v>
      </c>
      <c r="AE25" s="97">
        <v>8253276855</v>
      </c>
      <c r="AF25" s="97">
        <v>6515107</v>
      </c>
      <c r="AG25" s="90">
        <v>0</v>
      </c>
      <c r="AH25" s="97">
        <f si="13" t="shared"/>
        <v>81767360718</v>
      </c>
      <c r="AI25" s="97">
        <v>403704930</v>
      </c>
      <c r="AJ25" s="97">
        <f si="14" t="shared"/>
        <v>81363655788</v>
      </c>
      <c r="AK25" s="99">
        <f si="15" t="shared"/>
        <v>2.4299999999999926</v>
      </c>
      <c r="AL25" s="90">
        <v>0</v>
      </c>
    </row>
    <row r="26" spans="1:38" x14ac:dyDescent="0.2">
      <c r="A26" s="48">
        <v>2012</v>
      </c>
      <c r="B26" s="108">
        <f si="10" t="shared"/>
        <v>72093</v>
      </c>
      <c r="C26" s="108">
        <f si="11" t="shared"/>
        <v>26278</v>
      </c>
      <c r="D26" s="108">
        <f si="2" t="shared"/>
        <v>1947</v>
      </c>
      <c r="E26" s="108">
        <f si="3" t="shared"/>
        <v>34137</v>
      </c>
      <c r="F26" s="108">
        <f si="4" t="shared"/>
        <v>6855</v>
      </c>
      <c r="G26" s="50"/>
      <c r="H26" s="50">
        <f si="12" t="shared"/>
        <v>4767</v>
      </c>
      <c r="I26" s="108">
        <f si="16" t="shared"/>
        <v>4620</v>
      </c>
      <c r="J26" s="50">
        <f si="1" t="shared"/>
        <v>150697</v>
      </c>
      <c r="K26" s="108">
        <f si="5" t="shared"/>
        <v>-313</v>
      </c>
      <c r="L26" s="56">
        <f si="6" t="shared"/>
        <v>150384</v>
      </c>
      <c r="N26" s="63" t="s">
        <v>98</v>
      </c>
      <c r="O26" s="114">
        <f si="7" t="shared"/>
        <v>72.093000000000004</v>
      </c>
      <c r="P26" s="114">
        <f si="8" t="shared"/>
        <v>28.225000000000001</v>
      </c>
      <c r="Q26" s="114">
        <f si="9" t="shared"/>
        <v>50.378999999999998</v>
      </c>
      <c r="R26" s="65"/>
      <c r="T26" s="93">
        <v>1997</v>
      </c>
      <c r="U26" s="97">
        <v>34149948656</v>
      </c>
      <c r="V26" s="97">
        <v>19781938560</v>
      </c>
      <c r="W26" s="97">
        <v>2152794224</v>
      </c>
      <c r="X26" s="97">
        <v>15723355708</v>
      </c>
      <c r="Y26" s="97">
        <v>3016241252</v>
      </c>
      <c r="Z26" s="97">
        <v>0</v>
      </c>
      <c r="AA26" s="97">
        <v>2290118158</v>
      </c>
      <c r="AB26" s="97">
        <v>0</v>
      </c>
      <c r="AC26" s="97">
        <v>0</v>
      </c>
      <c r="AD26" s="98">
        <v>0</v>
      </c>
      <c r="AE26" s="97">
        <v>8712708249</v>
      </c>
      <c r="AF26" s="97">
        <v>6447822</v>
      </c>
      <c r="AG26" s="90">
        <v>0</v>
      </c>
      <c r="AH26" s="97">
        <f si="13" t="shared"/>
        <v>85833552629</v>
      </c>
      <c r="AI26" s="97">
        <v>397090066</v>
      </c>
      <c r="AJ26" s="97">
        <f si="14" t="shared"/>
        <v>85436462563</v>
      </c>
      <c r="AK26" s="99">
        <f si="15" t="shared"/>
        <v>5.0100000000000051</v>
      </c>
      <c r="AL26" s="90">
        <v>0</v>
      </c>
    </row>
    <row r="27" spans="1:38" x14ac:dyDescent="0.2">
      <c r="A27" s="49">
        <v>2013</v>
      </c>
      <c r="B27" s="108">
        <f si="10" t="shared"/>
        <v>75363</v>
      </c>
      <c r="C27" s="108">
        <f si="11" t="shared"/>
        <v>27425</v>
      </c>
      <c r="D27" s="108">
        <f si="2" t="shared"/>
        <v>1780</v>
      </c>
      <c r="E27" s="108">
        <f si="3" t="shared"/>
        <v>33553</v>
      </c>
      <c r="F27" s="108">
        <f si="4" t="shared"/>
        <v>6956</v>
      </c>
      <c r="G27" s="50"/>
      <c r="H27" s="50">
        <f si="12" t="shared"/>
        <v>4530</v>
      </c>
      <c r="I27" s="108">
        <f si="16" t="shared"/>
        <v>4781</v>
      </c>
      <c r="J27" s="50">
        <f si="1" t="shared"/>
        <v>154388</v>
      </c>
      <c r="K27" s="108">
        <f si="5" t="shared"/>
        <v>-304</v>
      </c>
      <c r="L27" s="56">
        <f si="6" t="shared"/>
        <v>154084</v>
      </c>
      <c r="N27" s="63" t="s">
        <v>99</v>
      </c>
      <c r="O27" s="114">
        <f si="7" t="shared"/>
        <v>75.363</v>
      </c>
      <c r="P27" s="114">
        <f si="8" t="shared"/>
        <v>29.204999999999998</v>
      </c>
      <c r="Q27" s="114">
        <f si="9" t="shared"/>
        <v>49.82</v>
      </c>
      <c r="R27" s="65"/>
      <c r="T27" s="100">
        <v>1998</v>
      </c>
      <c r="U27" s="101">
        <v>36837172925</v>
      </c>
      <c r="V27" s="101">
        <v>20491747274</v>
      </c>
      <c r="W27" s="101">
        <v>2404432203</v>
      </c>
      <c r="X27" s="101">
        <v>18421357775</v>
      </c>
      <c r="Y27" s="101">
        <v>3672476684</v>
      </c>
      <c r="Z27" s="101">
        <v>0</v>
      </c>
      <c r="AA27" s="101">
        <v>0</v>
      </c>
      <c r="AB27" s="101">
        <v>2513111326</v>
      </c>
      <c r="AC27" s="97">
        <v>0</v>
      </c>
      <c r="AD27" s="101">
        <v>588948683</v>
      </c>
      <c r="AE27" s="101">
        <v>7766586142</v>
      </c>
      <c r="AF27" s="101">
        <v>6264623</v>
      </c>
      <c r="AG27" s="102">
        <v>0</v>
      </c>
      <c r="AH27" s="101">
        <f>SUM(U27:AE27,AF27:AG27)</f>
        <v>92702097635</v>
      </c>
      <c r="AI27" s="101">
        <v>392492420</v>
      </c>
      <c r="AJ27" s="101">
        <f si="14" t="shared"/>
        <v>92309605215</v>
      </c>
      <c r="AK27" s="103">
        <f si="15" t="shared"/>
        <v>8.0400000000000063</v>
      </c>
      <c r="AL27" s="90">
        <v>0</v>
      </c>
    </row>
    <row r="28" spans="1:38" x14ac:dyDescent="0.2">
      <c r="A28" s="48">
        <v>2014</v>
      </c>
      <c r="B28" s="108">
        <f si="10" t="shared"/>
        <v>78887</v>
      </c>
      <c r="C28" s="108">
        <f si="11" t="shared"/>
        <v>28251</v>
      </c>
      <c r="D28" s="108">
        <f si="2" t="shared"/>
        <v>1914</v>
      </c>
      <c r="E28" s="108">
        <f si="3" t="shared"/>
        <v>32320</v>
      </c>
      <c r="F28" s="108">
        <f si="4" t="shared"/>
        <v>7104</v>
      </c>
      <c r="G28" s="50"/>
      <c r="H28" s="50">
        <f si="12" t="shared"/>
        <v>4325</v>
      </c>
      <c r="I28" s="108">
        <f si="16" t="shared"/>
        <v>4826</v>
      </c>
      <c r="J28" s="50">
        <f si="1" t="shared"/>
        <v>157627</v>
      </c>
      <c r="K28" s="108">
        <f si="5" t="shared"/>
        <v>-295</v>
      </c>
      <c r="L28" s="56">
        <f si="6" t="shared"/>
        <v>157332</v>
      </c>
      <c r="N28" s="63" t="s">
        <v>100</v>
      </c>
      <c r="O28" s="114">
        <f si="7" t="shared"/>
        <v>78.887</v>
      </c>
      <c r="P28" s="114">
        <f si="8" t="shared"/>
        <v>30.164999999999999</v>
      </c>
      <c r="Q28" s="114">
        <f si="9" t="shared"/>
        <v>48.575000000000003</v>
      </c>
      <c r="R28" s="65"/>
      <c r="T28" s="100">
        <v>1999</v>
      </c>
      <c r="U28" s="101">
        <v>39167095406</v>
      </c>
      <c r="V28" s="101">
        <v>21408971451</v>
      </c>
      <c r="W28" s="101">
        <v>2529994450</v>
      </c>
      <c r="X28" s="101">
        <v>20001037683</v>
      </c>
      <c r="Y28" s="101">
        <v>3935926963</v>
      </c>
      <c r="Z28" s="101">
        <v>0</v>
      </c>
      <c r="AA28" s="101">
        <v>0</v>
      </c>
      <c r="AB28" s="101">
        <v>1815934210</v>
      </c>
      <c r="AC28" s="97">
        <v>0</v>
      </c>
      <c r="AD28" s="101">
        <v>605771483</v>
      </c>
      <c r="AE28" s="101">
        <v>2935723378</v>
      </c>
      <c r="AF28" s="101">
        <v>6482194</v>
      </c>
      <c r="AG28" s="104">
        <v>4603573079</v>
      </c>
      <c r="AH28" s="101">
        <f ref="AH28:AH46" si="17" t="shared">SUM(U28:AB28,AD28:AG28)</f>
        <v>97010510297</v>
      </c>
      <c r="AI28" s="101">
        <v>386750920</v>
      </c>
      <c r="AJ28" s="101">
        <f si="14" t="shared"/>
        <v>96623759377</v>
      </c>
      <c r="AK28" s="103">
        <f si="15" t="shared"/>
        <v>4.6700000000000017</v>
      </c>
      <c r="AL28" s="101">
        <f ref="AL28:AL41" si="18" t="shared">AJ28-AG28</f>
        <v>92020186298</v>
      </c>
    </row>
    <row r="29" spans="1:38" x14ac:dyDescent="0.2">
      <c r="A29" s="48">
        <v>2015</v>
      </c>
      <c r="B29" s="108">
        <f si="10" t="shared"/>
        <v>82546</v>
      </c>
      <c r="C29" s="108">
        <f si="11" t="shared"/>
        <v>29651</v>
      </c>
      <c r="D29" s="108">
        <f si="2" t="shared"/>
        <v>1544</v>
      </c>
      <c r="E29" s="108">
        <f si="3" t="shared"/>
        <v>29921</v>
      </c>
      <c r="F29" s="108">
        <f si="4" t="shared"/>
        <v>7624</v>
      </c>
      <c r="G29" s="108">
        <f>ROUND(AC44/1000000,0)</f>
        <v>4063</v>
      </c>
      <c r="H29" s="50">
        <f si="12" t="shared"/>
        <v>4413</v>
      </c>
      <c r="I29" s="108">
        <f si="16" t="shared"/>
        <v>4889</v>
      </c>
      <c r="J29" s="50">
        <f si="1" t="shared"/>
        <v>164651</v>
      </c>
      <c r="K29" s="108">
        <f si="5" t="shared"/>
        <v>-283</v>
      </c>
      <c r="L29" s="56">
        <f si="6" t="shared"/>
        <v>164368</v>
      </c>
      <c r="N29" s="63" t="s">
        <v>101</v>
      </c>
      <c r="O29" s="114">
        <f si="7" t="shared"/>
        <v>82.546000000000006</v>
      </c>
      <c r="P29" s="114">
        <f si="8" t="shared"/>
        <v>31.195</v>
      </c>
      <c r="Q29" s="114">
        <f si="9" t="shared"/>
        <v>50.91</v>
      </c>
      <c r="R29" s="65"/>
      <c r="T29" s="100">
        <v>2000</v>
      </c>
      <c r="U29" s="101">
        <v>41674648119</v>
      </c>
      <c r="V29" s="101">
        <v>22166607231</v>
      </c>
      <c r="W29" s="101">
        <v>2692176212</v>
      </c>
      <c r="X29" s="101">
        <v>21339482233</v>
      </c>
      <c r="Y29" s="101">
        <v>4158516482</v>
      </c>
      <c r="Z29" s="101">
        <v>0</v>
      </c>
      <c r="AA29" s="101">
        <v>0</v>
      </c>
      <c r="AB29" s="101">
        <v>1140956912</v>
      </c>
      <c r="AC29" s="97">
        <v>0</v>
      </c>
      <c r="AD29" s="101">
        <v>623743122</v>
      </c>
      <c r="AE29" s="101">
        <v>3088470532</v>
      </c>
      <c r="AF29" s="101">
        <v>6947545</v>
      </c>
      <c r="AG29" s="104">
        <v>4651827730</v>
      </c>
      <c r="AH29" s="101">
        <f si="17" t="shared"/>
        <v>101543376118</v>
      </c>
      <c r="AI29" s="101">
        <v>382163791</v>
      </c>
      <c r="AJ29" s="101">
        <f si="14" t="shared"/>
        <v>101161212327</v>
      </c>
      <c r="AK29" s="103">
        <f si="15" t="shared"/>
        <v>4.6999999999999886</v>
      </c>
      <c r="AL29" s="101">
        <f si="18" t="shared"/>
        <v>96509384597</v>
      </c>
    </row>
    <row r="30" spans="1:38" x14ac:dyDescent="0.2">
      <c r="A30" s="49">
        <v>2016</v>
      </c>
      <c r="B30" s="108">
        <f si="10" t="shared"/>
        <v>86415</v>
      </c>
      <c r="C30" s="108">
        <f si="11" t="shared"/>
        <v>30532</v>
      </c>
      <c r="D30" s="108">
        <f si="2" t="shared"/>
        <v>1659</v>
      </c>
      <c r="E30" s="108">
        <f si="3" t="shared"/>
        <v>30890</v>
      </c>
      <c r="F30" s="108">
        <f si="4" t="shared"/>
        <v>7974</v>
      </c>
      <c r="G30" s="108">
        <f ref="G30:G31" si="19" t="shared">ROUND(AC45/1000000,0)</f>
        <v>3961</v>
      </c>
      <c r="H30" s="50">
        <f si="12" t="shared"/>
        <v>4617</v>
      </c>
      <c r="I30" s="108">
        <f si="16" t="shared"/>
        <v>4960</v>
      </c>
      <c r="J30" s="50">
        <f si="1" t="shared"/>
        <v>171008</v>
      </c>
      <c r="K30" s="108">
        <f si="5" t="shared"/>
        <v>-274</v>
      </c>
      <c r="L30" s="56">
        <f si="6" t="shared"/>
        <v>170734</v>
      </c>
      <c r="N30" s="63" t="s">
        <v>102</v>
      </c>
      <c r="O30" s="114">
        <f si="7" t="shared"/>
        <v>86.415000000000006</v>
      </c>
      <c r="P30" s="114">
        <f si="8" t="shared"/>
        <v>32.191000000000003</v>
      </c>
      <c r="Q30" s="114">
        <f si="9" t="shared"/>
        <v>52.402000000000001</v>
      </c>
      <c r="R30" s="65"/>
      <c r="T30" s="100">
        <v>2001</v>
      </c>
      <c r="U30" s="101">
        <v>43259952704</v>
      </c>
      <c r="V30" s="101">
        <v>22532770219</v>
      </c>
      <c r="W30" s="101">
        <v>2763803939</v>
      </c>
      <c r="X30" s="101">
        <v>22968980963</v>
      </c>
      <c r="Y30" s="101">
        <v>4388073219</v>
      </c>
      <c r="Z30" s="101">
        <v>0</v>
      </c>
      <c r="AA30" s="101">
        <v>0</v>
      </c>
      <c r="AB30" s="101">
        <v>464310504</v>
      </c>
      <c r="AC30" s="97">
        <v>0</v>
      </c>
      <c r="AD30" s="101">
        <v>587113397</v>
      </c>
      <c r="AE30" s="101">
        <v>3246527113</v>
      </c>
      <c r="AF30" s="101">
        <v>7472748</v>
      </c>
      <c r="AG30" s="104">
        <v>4683021634</v>
      </c>
      <c r="AH30" s="101">
        <f si="17" t="shared"/>
        <v>104902026440</v>
      </c>
      <c r="AI30" s="101">
        <v>377771392</v>
      </c>
      <c r="AJ30" s="101">
        <f si="14" t="shared"/>
        <v>104524255048</v>
      </c>
      <c r="AK30" s="103">
        <f si="15" t="shared"/>
        <v>3.3199999999999932</v>
      </c>
      <c r="AL30" s="101">
        <f si="18" t="shared"/>
        <v>99841233414</v>
      </c>
    </row>
    <row r="31" spans="1:38" x14ac:dyDescent="0.2">
      <c r="A31" s="49">
        <v>2017</v>
      </c>
      <c r="B31" s="108">
        <f si="10" t="shared"/>
        <v>90359</v>
      </c>
      <c r="C31" s="108">
        <f si="11" t="shared"/>
        <v>31809</v>
      </c>
      <c r="D31" s="108">
        <f si="2" t="shared"/>
        <v>1441</v>
      </c>
      <c r="E31" s="108">
        <f si="3" t="shared"/>
        <v>33404</v>
      </c>
      <c r="F31" s="108">
        <f si="4" t="shared"/>
        <v>8467</v>
      </c>
      <c r="G31" s="108">
        <f si="19" t="shared"/>
        <v>4309</v>
      </c>
      <c r="H31" s="50">
        <f si="12" t="shared"/>
        <v>4676</v>
      </c>
      <c r="I31" s="108">
        <f si="16" t="shared"/>
        <v>5070</v>
      </c>
      <c r="J31" s="50">
        <f si="1" t="shared"/>
        <v>179535</v>
      </c>
      <c r="K31" s="108">
        <f si="5" t="shared"/>
        <v>-264</v>
      </c>
      <c r="L31" s="56">
        <f si="6" t="shared"/>
        <v>179271</v>
      </c>
      <c r="N31" s="63" t="s">
        <v>103</v>
      </c>
      <c r="O31" s="114">
        <f si="7" t="shared"/>
        <v>90.358999999999995</v>
      </c>
      <c r="P31" s="114">
        <f si="8" t="shared"/>
        <v>33.25</v>
      </c>
      <c r="Q31" s="114">
        <f si="9" t="shared"/>
        <v>55.926000000000002</v>
      </c>
      <c r="T31" s="100">
        <v>2002</v>
      </c>
      <c r="U31" s="101">
        <v>44348243474</v>
      </c>
      <c r="V31" s="101">
        <v>22503236276</v>
      </c>
      <c r="W31" s="101">
        <v>2839976370</v>
      </c>
      <c r="X31" s="101">
        <v>24242910113</v>
      </c>
      <c r="Y31" s="101">
        <v>4540684633</v>
      </c>
      <c r="Z31" s="101">
        <v>0</v>
      </c>
      <c r="AA31" s="101">
        <v>0</v>
      </c>
      <c r="AB31" s="101">
        <v>5271695</v>
      </c>
      <c r="AC31" s="97">
        <v>0</v>
      </c>
      <c r="AD31" s="101">
        <v>606605155</v>
      </c>
      <c r="AE31" s="101">
        <v>3460747610</v>
      </c>
      <c r="AF31" s="101">
        <v>6941905</v>
      </c>
      <c r="AG31" s="104">
        <v>4822764424</v>
      </c>
      <c r="AH31" s="101">
        <f si="17" t="shared"/>
        <v>107377381655</v>
      </c>
      <c r="AI31" s="101">
        <v>377012107</v>
      </c>
      <c r="AJ31" s="101">
        <f si="14" t="shared"/>
        <v>107000369548</v>
      </c>
      <c r="AK31" s="103">
        <f si="15" t="shared"/>
        <v>2.3700000000000045</v>
      </c>
      <c r="AL31" s="101">
        <f si="18" t="shared"/>
        <v>102177605124</v>
      </c>
    </row>
    <row r="32" spans="1:38" x14ac:dyDescent="0.2">
      <c r="A32" s="48">
        <v>2018</v>
      </c>
      <c r="B32" s="108">
        <f ref="B32" si="20" t="shared">ROUND(U47/1000000,0)</f>
        <v>94712</v>
      </c>
      <c r="C32" s="108">
        <f ref="C32" si="21" t="shared">ROUND(V47/1000000,0)</f>
        <v>32775</v>
      </c>
      <c r="D32" s="108">
        <f ref="D32" si="22" t="shared">ROUND(W47/1000000,0)</f>
        <v>1563</v>
      </c>
      <c r="E32" s="108">
        <f ref="E32" si="23" t="shared">ROUND(X47/1000000,0)</f>
        <v>34534</v>
      </c>
      <c r="F32" s="108">
        <f ref="F32" si="24" t="shared">ROUND(Y47/1000000,0)</f>
        <v>9171</v>
      </c>
      <c r="G32" s="108">
        <f ref="G32" si="25" t="shared">ROUND(AC47/1000000,0)</f>
        <v>4251</v>
      </c>
      <c r="H32" s="50">
        <f ref="H32" si="26" t="shared">ROUND((Z47+AA47+AB47+AD47+AE47+AF47)/1000000,0)</f>
        <v>5684</v>
      </c>
      <c r="I32" s="108">
        <f ref="I32" si="27" t="shared">ROUND(AG47/1000000,0)</f>
        <v>5246</v>
      </c>
      <c r="J32" s="50">
        <f ref="J32" si="28" t="shared">SUM(B32:I32)</f>
        <v>187936</v>
      </c>
      <c r="K32" s="108">
        <f ref="K32" si="29" t="shared">ROUND(-AI47/1000000,0)</f>
        <v>-255</v>
      </c>
      <c r="L32" s="56">
        <f ref="L32" si="30" t="shared">J32+K32</f>
        <v>187681</v>
      </c>
      <c r="N32" s="63" t="s">
        <v>105</v>
      </c>
      <c r="O32" s="114">
        <f ref="O32" si="31" t="shared">(B32/1000)</f>
        <v>94.712000000000003</v>
      </c>
      <c r="P32" s="114">
        <f ref="P32" si="32" t="shared">(C32+D32)/1000</f>
        <v>34.338000000000001</v>
      </c>
      <c r="Q32" s="114">
        <f ref="Q32" si="33" t="shared">(E32+F32+G32+H32+I32)/1000</f>
        <v>58.886000000000003</v>
      </c>
      <c r="T32" s="100">
        <v>2003</v>
      </c>
      <c r="U32" s="101">
        <v>45508866001</v>
      </c>
      <c r="V32" s="101">
        <v>18124403671</v>
      </c>
      <c r="W32" s="101">
        <v>2573688826</v>
      </c>
      <c r="X32" s="101">
        <v>25886346806</v>
      </c>
      <c r="Y32" s="101">
        <v>4686554812</v>
      </c>
      <c r="Z32" s="101">
        <v>0</v>
      </c>
      <c r="AA32" s="101">
        <v>0</v>
      </c>
      <c r="AB32" s="101">
        <v>899807</v>
      </c>
      <c r="AC32" s="97">
        <v>0</v>
      </c>
      <c r="AD32" s="101">
        <v>608658449</v>
      </c>
      <c r="AE32" s="101">
        <v>3177914999</v>
      </c>
      <c r="AF32" s="101">
        <v>6900529</v>
      </c>
      <c r="AG32" s="104">
        <v>4449235407</v>
      </c>
      <c r="AH32" s="101">
        <f si="17" t="shared"/>
        <v>105023469307</v>
      </c>
      <c r="AI32" s="101">
        <v>365657195</v>
      </c>
      <c r="AJ32" s="101">
        <f si="14" t="shared"/>
        <v>104657812112</v>
      </c>
      <c r="AK32" s="103">
        <f si="15" t="shared"/>
        <v>-2.1899999999999977</v>
      </c>
      <c r="AL32" s="101">
        <f si="18" t="shared"/>
        <v>100208576705</v>
      </c>
    </row>
    <row r="33" spans="1:38" x14ac:dyDescent="0.2">
      <c r="A33" s="48">
        <v>2019</v>
      </c>
      <c r="B33" s="108">
        <f ref="B33" si="34" t="shared">ROUND(U48/1000000,0)</f>
        <v>98983</v>
      </c>
      <c r="C33" s="108">
        <f ref="C33" si="35" t="shared">ROUND(V48/1000000,0)</f>
        <v>33759</v>
      </c>
      <c r="D33" s="108">
        <f ref="D33" si="36" t="shared">ROUND(W48/1000000,0)</f>
        <v>1708</v>
      </c>
      <c r="E33" s="108">
        <f ref="E33" si="37" t="shared">ROUND(X48/1000000,0)</f>
        <v>36742</v>
      </c>
      <c r="F33" s="108">
        <f ref="F33" si="38" t="shared">ROUND(Y48/1000000,0)</f>
        <v>9812</v>
      </c>
      <c r="G33" s="108">
        <f ref="G33" si="39" t="shared">ROUND(AC48/1000000,0)</f>
        <v>4501</v>
      </c>
      <c r="H33" s="50">
        <f ref="H33" si="40" t="shared">ROUND((Z48+AA48+AB48+AD48+AE48+AF48)/1000000,0)</f>
        <v>6041</v>
      </c>
      <c r="I33" s="108">
        <f ref="I33" si="41" t="shared">ROUND(AG48/1000000,0)</f>
        <v>5354</v>
      </c>
      <c r="J33" s="50">
        <f ref="J33" si="42" t="shared">SUM(B33:I33)</f>
        <v>196900</v>
      </c>
      <c r="K33" s="108">
        <f ref="K33" si="43" t="shared">ROUND(-AI48/1000000,0)</f>
        <v>-246</v>
      </c>
      <c r="L33" s="56">
        <f ref="L33" si="44" t="shared">J33+K33</f>
        <v>196654</v>
      </c>
      <c r="N33" s="63" t="s">
        <v>110</v>
      </c>
      <c r="O33" s="114">
        <f ref="O33" si="45" t="shared">(B33/1000)</f>
        <v>98.983000000000004</v>
      </c>
      <c r="P33" s="114">
        <f ref="P33" si="46" t="shared">(C33+D33)/1000</f>
        <v>35.466999999999999</v>
      </c>
      <c r="Q33" s="114">
        <f ref="Q33" si="47" t="shared">(E33+F33+G33+H33+I33)/1000</f>
        <v>62.45</v>
      </c>
      <c r="T33" s="100">
        <v>2004</v>
      </c>
      <c r="U33" s="101">
        <v>46852676935</v>
      </c>
      <c r="V33" s="101">
        <v>18104710123</v>
      </c>
      <c r="W33" s="101">
        <v>2617862844</v>
      </c>
      <c r="X33" s="101">
        <v>26666268746</v>
      </c>
      <c r="Y33" s="101">
        <v>4767607189</v>
      </c>
      <c r="Z33" s="101">
        <v>0</v>
      </c>
      <c r="AA33" s="101">
        <v>0</v>
      </c>
      <c r="AB33" s="101">
        <v>293000</v>
      </c>
      <c r="AC33" s="97">
        <v>0</v>
      </c>
      <c r="AD33" s="101">
        <v>633763119</v>
      </c>
      <c r="AE33" s="101">
        <v>3200515853</v>
      </c>
      <c r="AF33" s="101">
        <v>6899859</v>
      </c>
      <c r="AG33" s="104">
        <v>4249428949</v>
      </c>
      <c r="AH33" s="101">
        <f si="17" t="shared"/>
        <v>107100026617</v>
      </c>
      <c r="AI33" s="101">
        <v>363124024</v>
      </c>
      <c r="AJ33" s="101">
        <f si="14" t="shared"/>
        <v>106736902593</v>
      </c>
      <c r="AK33" s="103">
        <f si="15" t="shared"/>
        <v>1.9900000000000091</v>
      </c>
      <c r="AL33" s="101">
        <f si="18" t="shared"/>
        <v>102487473644</v>
      </c>
    </row>
    <row r="34" spans="1:38" x14ac:dyDescent="0.2">
      <c r="B34" s="82"/>
      <c r="C34" s="82"/>
      <c r="D34" s="82"/>
      <c r="E34" s="82"/>
      <c r="F34" s="82"/>
      <c r="J34" s="52" t="str">
        <f ref="J34:J61" si="48" t="shared">IF(B34&gt;0,SUM(B34:I34),"")</f>
        <v/>
      </c>
      <c r="L34" s="53" t="str">
        <f ref="L34:L61" si="49" t="shared">IF(B34&gt;0,SUM(J34+K34),"")</f>
        <v/>
      </c>
      <c r="M34" s="82"/>
      <c r="N34" s="82"/>
      <c r="O34" s="82"/>
      <c r="P34" s="82"/>
      <c r="Q34" s="83"/>
      <c r="R34" s="65"/>
      <c r="S34" s="82"/>
      <c r="T34" s="100">
        <v>2005</v>
      </c>
      <c r="U34" s="101">
        <v>49656470072</v>
      </c>
      <c r="V34" s="101">
        <v>18779897421</v>
      </c>
      <c r="W34" s="101">
        <v>2694888355</v>
      </c>
      <c r="X34" s="101">
        <v>28586430576</v>
      </c>
      <c r="Y34" s="101">
        <v>4938421234</v>
      </c>
      <c r="Z34" s="101">
        <v>0</v>
      </c>
      <c r="AA34" s="101">
        <v>0</v>
      </c>
      <c r="AB34" s="101">
        <v>899607</v>
      </c>
      <c r="AC34" s="97">
        <v>0</v>
      </c>
      <c r="AD34" s="101">
        <v>656668902</v>
      </c>
      <c r="AE34" s="101">
        <v>3280124379</v>
      </c>
      <c r="AF34" s="101">
        <v>6889326</v>
      </c>
      <c r="AG34" s="104">
        <v>4335091423</v>
      </c>
      <c r="AH34" s="101">
        <f si="17" t="shared"/>
        <v>112935781295</v>
      </c>
      <c r="AI34" s="101">
        <v>355622535</v>
      </c>
      <c r="AJ34" s="101">
        <f si="14" t="shared"/>
        <v>112580158760</v>
      </c>
      <c r="AK34" s="103">
        <f si="15" t="shared"/>
        <v>5.4699999999999989</v>
      </c>
      <c r="AL34" s="101">
        <f si="18" t="shared"/>
        <v>108245067337</v>
      </c>
    </row>
    <row r="35" spans="1:38" x14ac:dyDescent="0.2">
      <c r="B35" s="82"/>
      <c r="C35" s="82"/>
      <c r="D35" s="82"/>
      <c r="E35" s="82"/>
      <c r="F35" s="82"/>
      <c r="J35" s="52" t="str">
        <f si="48" t="shared"/>
        <v/>
      </c>
      <c r="L35" s="53" t="str">
        <f si="49" t="shared"/>
        <v/>
      </c>
      <c r="M35" s="82"/>
      <c r="N35" s="82"/>
      <c r="O35" s="82"/>
      <c r="P35" s="82"/>
      <c r="Q35" s="83"/>
      <c r="R35" s="65"/>
      <c r="S35" s="82"/>
      <c r="T35" s="100">
        <v>2006</v>
      </c>
      <c r="U35" s="101">
        <v>51166111761</v>
      </c>
      <c r="V35" s="101">
        <v>18771661825</v>
      </c>
      <c r="W35" s="101">
        <v>2788766441</v>
      </c>
      <c r="X35" s="101">
        <v>29935173543</v>
      </c>
      <c r="Y35" s="101">
        <v>5012598861</v>
      </c>
      <c r="Z35" s="101">
        <v>0</v>
      </c>
      <c r="AA35" s="101">
        <v>0</v>
      </c>
      <c r="AB35" s="101">
        <v>0</v>
      </c>
      <c r="AC35" s="97">
        <v>0</v>
      </c>
      <c r="AD35" s="101">
        <v>711939871</v>
      </c>
      <c r="AE35" s="101">
        <v>3062485098</v>
      </c>
      <c r="AF35" s="101">
        <v>6887761</v>
      </c>
      <c r="AG35" s="104">
        <v>4394098336</v>
      </c>
      <c r="AH35" s="101">
        <f si="17" t="shared"/>
        <v>115849723497</v>
      </c>
      <c r="AI35" s="101">
        <v>353096715</v>
      </c>
      <c r="AJ35" s="101">
        <f>AH35-AI35</f>
        <v>115496626782</v>
      </c>
      <c r="AK35" s="103">
        <f si="15" t="shared"/>
        <v>2.5900000000000034</v>
      </c>
      <c r="AL35" s="101">
        <f si="18" t="shared"/>
        <v>111102528446</v>
      </c>
    </row>
    <row r="36" spans="1:38" x14ac:dyDescent="0.2">
      <c r="J36" s="52" t="str">
        <f si="48" t="shared"/>
        <v/>
      </c>
      <c r="L36" s="53" t="str">
        <f si="49" t="shared"/>
        <v/>
      </c>
      <c r="T36" s="100">
        <v>2007</v>
      </c>
      <c r="U36" s="101">
        <v>54663329066</v>
      </c>
      <c r="V36" s="101">
        <v>20023063760</v>
      </c>
      <c r="W36" s="101">
        <v>2582239276</v>
      </c>
      <c r="X36" s="101">
        <v>31869324886</v>
      </c>
      <c r="Y36" s="101">
        <v>5245386997</v>
      </c>
      <c r="Z36" s="101">
        <v>0</v>
      </c>
      <c r="AA36" s="101">
        <v>0</v>
      </c>
      <c r="AB36" s="101">
        <v>0</v>
      </c>
      <c r="AC36" s="97">
        <v>0</v>
      </c>
      <c r="AD36" s="101">
        <v>838749478</v>
      </c>
      <c r="AE36" s="101">
        <v>3054492588</v>
      </c>
      <c r="AF36" s="101">
        <v>7165581</v>
      </c>
      <c r="AG36" s="104">
        <v>4568428608</v>
      </c>
      <c r="AH36" s="101">
        <f si="17" t="shared"/>
        <v>122852180240</v>
      </c>
      <c r="AI36" s="101">
        <v>348745539</v>
      </c>
      <c r="AJ36" s="101">
        <f>AH36-AI36</f>
        <v>122503434701</v>
      </c>
      <c r="AK36" s="103">
        <f si="15" t="shared"/>
        <v>6.0699999999999932</v>
      </c>
      <c r="AL36" s="101">
        <f si="18" t="shared"/>
        <v>117935006093</v>
      </c>
    </row>
    <row r="37" spans="1:38" x14ac:dyDescent="0.2">
      <c r="J37" s="52" t="str">
        <f si="48" t="shared"/>
        <v/>
      </c>
      <c r="L37" s="53" t="str">
        <f si="49" t="shared"/>
        <v/>
      </c>
      <c r="T37" s="100">
        <v>2008</v>
      </c>
      <c r="U37" s="101">
        <v>58173987506</v>
      </c>
      <c r="V37" s="101">
        <v>20836735686</v>
      </c>
      <c r="W37" s="101">
        <v>2835500479</v>
      </c>
      <c r="X37" s="101">
        <v>32700496800</v>
      </c>
      <c r="Y37" s="101">
        <v>5566974208</v>
      </c>
      <c r="Z37" s="101">
        <v>0</v>
      </c>
      <c r="AA37" s="101">
        <v>0</v>
      </c>
      <c r="AB37" s="101">
        <v>0</v>
      </c>
      <c r="AC37" s="97">
        <v>0</v>
      </c>
      <c r="AD37" s="101">
        <v>902392976</v>
      </c>
      <c r="AE37" s="101">
        <v>3187393510</v>
      </c>
      <c r="AF37" s="101">
        <v>6422007</v>
      </c>
      <c r="AG37" s="104">
        <v>4607461620</v>
      </c>
      <c r="AH37" s="101">
        <f si="17" t="shared"/>
        <v>128817364792</v>
      </c>
      <c r="AI37" s="101">
        <v>342802924</v>
      </c>
      <c r="AJ37" s="101">
        <f>AH37-AI37</f>
        <v>128474561868</v>
      </c>
      <c r="AK37" s="103">
        <f si="15" t="shared"/>
        <v>4.8699999999999903</v>
      </c>
      <c r="AL37" s="101">
        <f si="18" t="shared"/>
        <v>123867100248</v>
      </c>
    </row>
    <row r="38" spans="1:38" x14ac:dyDescent="0.2">
      <c r="J38" s="52" t="str">
        <f si="48" t="shared"/>
        <v/>
      </c>
      <c r="L38" s="53" t="str">
        <f si="49" t="shared"/>
        <v/>
      </c>
      <c r="M38" s="65"/>
      <c r="N38" s="65"/>
      <c r="O38" s="65"/>
      <c r="P38" s="65"/>
      <c r="Q38" s="65"/>
      <c r="R38" s="65"/>
      <c r="S38" s="65"/>
      <c r="T38" s="93">
        <v>2009</v>
      </c>
      <c r="U38" s="105">
        <v>61465542091</v>
      </c>
      <c r="V38" s="105">
        <v>22850680729</v>
      </c>
      <c r="W38" s="105">
        <v>1976875217</v>
      </c>
      <c r="X38" s="105">
        <v>33441860334</v>
      </c>
      <c r="Y38" s="105">
        <v>5793047253</v>
      </c>
      <c r="Z38" s="101">
        <v>0</v>
      </c>
      <c r="AA38" s="101">
        <v>0</v>
      </c>
      <c r="AB38" s="101">
        <v>0</v>
      </c>
      <c r="AC38" s="97">
        <v>0</v>
      </c>
      <c r="AD38" s="105">
        <v>1004032224</v>
      </c>
      <c r="AE38" s="105">
        <v>3315229354</v>
      </c>
      <c r="AF38" s="105">
        <v>6431823</v>
      </c>
      <c r="AG38" s="104">
        <v>4371761693</v>
      </c>
      <c r="AH38" s="101">
        <f si="17" t="shared"/>
        <v>134225460718</v>
      </c>
      <c r="AI38" s="105">
        <v>336635018</v>
      </c>
      <c r="AJ38" s="105">
        <v>133888825700</v>
      </c>
      <c r="AK38" s="103">
        <f si="15" t="shared"/>
        <v>4.210000000000008</v>
      </c>
      <c r="AL38" s="101">
        <f si="18" t="shared"/>
        <v>129517064007</v>
      </c>
    </row>
    <row r="39" spans="1:38" x14ac:dyDescent="0.2">
      <c r="J39" s="52" t="str">
        <f si="48" t="shared"/>
        <v/>
      </c>
      <c r="L39" s="53" t="str">
        <f si="49" t="shared"/>
        <v/>
      </c>
      <c r="M39" s="65"/>
      <c r="N39" s="65"/>
      <c r="O39" s="65"/>
      <c r="P39" s="65"/>
      <c r="Q39" s="65"/>
      <c r="R39" s="65"/>
      <c r="S39" s="65"/>
      <c r="T39" s="93">
        <v>2010</v>
      </c>
      <c r="U39" s="105">
        <v>64866697927</v>
      </c>
      <c r="V39" s="105">
        <v>23833236199</v>
      </c>
      <c r="W39" s="105">
        <v>2076918299</v>
      </c>
      <c r="X39" s="105">
        <v>33752197864</v>
      </c>
      <c r="Y39" s="105">
        <v>6148023687</v>
      </c>
      <c r="Z39" s="101">
        <v>0</v>
      </c>
      <c r="AA39" s="101">
        <v>0</v>
      </c>
      <c r="AB39" s="101">
        <v>0</v>
      </c>
      <c r="AC39" s="97">
        <v>0</v>
      </c>
      <c r="AD39" s="105">
        <v>1067975404</v>
      </c>
      <c r="AE39" s="105">
        <v>3347008747</v>
      </c>
      <c r="AF39" s="105">
        <v>6431785</v>
      </c>
      <c r="AG39" s="104">
        <v>4610344607</v>
      </c>
      <c r="AH39" s="101">
        <f si="17" t="shared"/>
        <v>139708834519</v>
      </c>
      <c r="AI39" s="105">
        <v>330227797</v>
      </c>
      <c r="AJ39" s="105">
        <v>139378606722</v>
      </c>
      <c r="AK39" s="103">
        <f si="15" t="shared"/>
        <v>4.0999999999999943</v>
      </c>
      <c r="AL39" s="101">
        <f si="18" t="shared"/>
        <v>134768262115</v>
      </c>
    </row>
    <row r="40" spans="1:38" x14ac:dyDescent="0.2">
      <c r="J40" s="52" t="str">
        <f si="48" t="shared"/>
        <v/>
      </c>
      <c r="L40" s="53" t="str">
        <f si="49" t="shared"/>
        <v/>
      </c>
      <c r="T40" s="93">
        <v>2011</v>
      </c>
      <c r="U40" s="105">
        <v>68394722051</v>
      </c>
      <c r="V40" s="105">
        <v>25257997283</v>
      </c>
      <c r="W40" s="105">
        <v>1788365083</v>
      </c>
      <c r="X40" s="105">
        <v>33871672540</v>
      </c>
      <c r="Y40" s="105">
        <v>6503278041</v>
      </c>
      <c r="Z40" s="101">
        <v>0</v>
      </c>
      <c r="AA40" s="101">
        <v>0</v>
      </c>
      <c r="AB40" s="101">
        <v>0</v>
      </c>
      <c r="AC40" s="97">
        <v>0</v>
      </c>
      <c r="AD40" s="105">
        <v>1284381155</v>
      </c>
      <c r="AE40" s="105">
        <v>3321749459</v>
      </c>
      <c r="AF40" s="105">
        <v>6428198</v>
      </c>
      <c r="AG40" s="104">
        <v>4622899113</v>
      </c>
      <c r="AH40" s="101">
        <f si="17" t="shared"/>
        <v>145051492923</v>
      </c>
      <c r="AI40" s="105">
        <v>321718292</v>
      </c>
      <c r="AJ40" s="105">
        <f>AH40-AI40</f>
        <v>144729774631</v>
      </c>
      <c r="AK40" s="103">
        <f si="15" t="shared"/>
        <v>3.8400000000000034</v>
      </c>
      <c r="AL40" s="101">
        <f si="18" t="shared"/>
        <v>140106875518</v>
      </c>
    </row>
    <row r="41" spans="1:38" x14ac:dyDescent="0.2">
      <c r="J41" s="52" t="str">
        <f si="48" t="shared"/>
        <v/>
      </c>
      <c r="L41" s="53" t="str">
        <f si="49" t="shared"/>
        <v/>
      </c>
      <c r="T41" s="93">
        <v>2012</v>
      </c>
      <c r="U41" s="105">
        <v>72092869652</v>
      </c>
      <c r="V41" s="105">
        <v>26278368676</v>
      </c>
      <c r="W41" s="105">
        <v>1946704015</v>
      </c>
      <c r="X41" s="105">
        <v>34137337384</v>
      </c>
      <c r="Y41" s="105">
        <v>6855039787</v>
      </c>
      <c r="Z41" s="101">
        <v>0</v>
      </c>
      <c r="AA41" s="101">
        <v>0</v>
      </c>
      <c r="AB41" s="101">
        <v>0</v>
      </c>
      <c r="AC41" s="97">
        <v>0</v>
      </c>
      <c r="AD41" s="105">
        <v>1461312855</v>
      </c>
      <c r="AE41" s="105">
        <v>3297473655</v>
      </c>
      <c r="AF41" s="105">
        <v>7741379</v>
      </c>
      <c r="AG41" s="104">
        <v>4619927387</v>
      </c>
      <c r="AH41" s="101">
        <f si="17" t="shared"/>
        <v>150696774790</v>
      </c>
      <c r="AI41" s="105">
        <v>313283134</v>
      </c>
      <c r="AJ41" s="105">
        <f>AH41-AI41</f>
        <v>150383491656</v>
      </c>
      <c r="AK41" s="103">
        <f si="15" t="shared"/>
        <v>3.9099999999999966</v>
      </c>
      <c r="AL41" s="101">
        <f si="18" t="shared"/>
        <v>145763564269</v>
      </c>
    </row>
    <row r="42" spans="1:38" x14ac:dyDescent="0.2">
      <c r="J42" s="52" t="str">
        <f si="48" t="shared"/>
        <v/>
      </c>
      <c r="L42" s="53" t="str">
        <f si="49" t="shared"/>
        <v/>
      </c>
      <c r="T42" s="93">
        <v>2013</v>
      </c>
      <c r="U42" s="105">
        <v>75363443068</v>
      </c>
      <c r="V42" s="105">
        <v>27425262001</v>
      </c>
      <c r="W42" s="105">
        <v>1780423019</v>
      </c>
      <c r="X42" s="105">
        <v>33552607391</v>
      </c>
      <c r="Y42" s="105">
        <v>6956004093</v>
      </c>
      <c r="Z42" s="101">
        <v>0</v>
      </c>
      <c r="AA42" s="101">
        <v>0</v>
      </c>
      <c r="AB42" s="101">
        <v>0</v>
      </c>
      <c r="AC42" s="97">
        <v>0</v>
      </c>
      <c r="AD42" s="105">
        <v>1480570845</v>
      </c>
      <c r="AE42" s="105">
        <v>3042194326</v>
      </c>
      <c r="AF42" s="105">
        <v>7308158</v>
      </c>
      <c r="AG42" s="104">
        <v>4781396624</v>
      </c>
      <c r="AH42" s="101">
        <f si="17" t="shared"/>
        <v>154389209525</v>
      </c>
      <c r="AI42" s="105">
        <v>304469386</v>
      </c>
      <c r="AJ42" s="105">
        <v>154084740139</v>
      </c>
      <c r="AK42" s="103">
        <f si="15" t="shared"/>
        <v>2.4599999999999937</v>
      </c>
      <c r="AL42" s="101">
        <v>149303343515</v>
      </c>
    </row>
    <row r="43" spans="1:38" x14ac:dyDescent="0.2">
      <c r="J43" s="52" t="str">
        <f si="48" t="shared"/>
        <v/>
      </c>
      <c r="L43" s="53" t="str">
        <f si="49" t="shared"/>
        <v/>
      </c>
      <c r="T43" s="93">
        <v>2014</v>
      </c>
      <c r="U43" s="105">
        <v>78887245530</v>
      </c>
      <c r="V43" s="105">
        <v>28250889574</v>
      </c>
      <c r="W43" s="105">
        <v>1914169116</v>
      </c>
      <c r="X43" s="105">
        <v>32319907009</v>
      </c>
      <c r="Y43" s="105">
        <v>7104014868</v>
      </c>
      <c r="Z43" s="101">
        <v>0</v>
      </c>
      <c r="AA43" s="101">
        <v>0</v>
      </c>
      <c r="AB43" s="101">
        <v>0</v>
      </c>
      <c r="AC43" s="97">
        <v>0</v>
      </c>
      <c r="AD43" s="105">
        <v>1469079325</v>
      </c>
      <c r="AE43" s="105">
        <v>2849659027</v>
      </c>
      <c r="AF43" s="105">
        <v>6328709</v>
      </c>
      <c r="AG43" s="104">
        <v>4826236835</v>
      </c>
      <c r="AH43" s="101">
        <f si="17" t="shared"/>
        <v>157627529993</v>
      </c>
      <c r="AI43" s="105">
        <v>294843906</v>
      </c>
      <c r="AJ43" s="105">
        <v>157332686087</v>
      </c>
      <c r="AK43" s="103">
        <f si="15" t="shared"/>
        <v>2.1099999999999852</v>
      </c>
      <c r="AL43" s="101">
        <v>152506449252</v>
      </c>
    </row>
    <row r="44" spans="1:38" x14ac:dyDescent="0.2">
      <c r="J44" s="52" t="str">
        <f si="48" t="shared"/>
        <v/>
      </c>
      <c r="L44" s="53" t="str">
        <f si="49" t="shared"/>
        <v/>
      </c>
      <c r="T44" s="93">
        <v>2015</v>
      </c>
      <c r="U44" s="105">
        <v>82546149737</v>
      </c>
      <c r="V44" s="105">
        <v>29650892135</v>
      </c>
      <c r="W44" s="105">
        <v>1544037240</v>
      </c>
      <c r="X44" s="105">
        <v>29920744090</v>
      </c>
      <c r="Y44" s="105">
        <v>7624271946</v>
      </c>
      <c r="Z44" s="101">
        <v>0</v>
      </c>
      <c r="AA44" s="101">
        <v>0</v>
      </c>
      <c r="AB44" s="101">
        <v>0</v>
      </c>
      <c r="AC44" s="101">
        <v>4062506152</v>
      </c>
      <c r="AD44" s="105">
        <v>1669552288</v>
      </c>
      <c r="AE44" s="105">
        <v>2735881679</v>
      </c>
      <c r="AF44" s="105">
        <v>7442623</v>
      </c>
      <c r="AG44" s="104">
        <v>4889499434</v>
      </c>
      <c r="AH44" s="101">
        <f si="17" t="shared"/>
        <v>160588471172</v>
      </c>
      <c r="AI44" s="105">
        <v>283106234</v>
      </c>
      <c r="AJ44" s="105">
        <v>164367871090</v>
      </c>
      <c r="AK44" s="103">
        <f si="15" t="shared"/>
        <v>4.4699999999999989</v>
      </c>
      <c r="AL44" s="101">
        <v>159478371656</v>
      </c>
    </row>
    <row r="45" spans="1:38" x14ac:dyDescent="0.2">
      <c r="J45" s="52" t="str">
        <f si="48" t="shared"/>
        <v/>
      </c>
      <c r="L45" s="53" t="str">
        <f si="49" t="shared"/>
        <v/>
      </c>
      <c r="T45" s="93">
        <v>2016</v>
      </c>
      <c r="U45" s="105">
        <v>86414506738</v>
      </c>
      <c r="V45" s="105">
        <v>30532223090</v>
      </c>
      <c r="W45" s="105">
        <v>1658902859</v>
      </c>
      <c r="X45" s="105">
        <v>30889547903</v>
      </c>
      <c r="Y45" s="105">
        <v>7974379596</v>
      </c>
      <c r="Z45" s="101">
        <v>0</v>
      </c>
      <c r="AA45" s="101">
        <v>0</v>
      </c>
      <c r="AB45" s="101">
        <v>0</v>
      </c>
      <c r="AC45" s="101">
        <v>3960928297</v>
      </c>
      <c r="AD45" s="105">
        <v>1923140850</v>
      </c>
      <c r="AE45" s="105">
        <v>2686449822</v>
      </c>
      <c r="AF45" s="105">
        <v>7385421</v>
      </c>
      <c r="AG45" s="104">
        <v>4960130740</v>
      </c>
      <c r="AH45" s="101">
        <f si="17" t="shared"/>
        <v>167046667019</v>
      </c>
      <c r="AI45" s="105">
        <v>274089919</v>
      </c>
      <c r="AJ45" s="105">
        <v>170733505397</v>
      </c>
      <c r="AK45" s="103">
        <f si="15" t="shared"/>
        <v>3.8699999999999903</v>
      </c>
      <c r="AL45" s="101">
        <v>165773374657</v>
      </c>
    </row>
    <row r="46" spans="1:38" x14ac:dyDescent="0.2">
      <c r="J46" s="52" t="str">
        <f si="48" t="shared"/>
        <v/>
      </c>
      <c r="L46" s="53" t="str">
        <f si="49" t="shared"/>
        <v/>
      </c>
      <c r="T46" s="93">
        <v>2017</v>
      </c>
      <c r="U46" s="105">
        <v>90359034363</v>
      </c>
      <c r="V46" s="105">
        <v>31808972343</v>
      </c>
      <c r="W46" s="105">
        <v>1441470982</v>
      </c>
      <c r="X46" s="105">
        <v>33404090845</v>
      </c>
      <c r="Y46" s="105">
        <v>8467330667</v>
      </c>
      <c r="Z46" s="101">
        <v>0</v>
      </c>
      <c r="AA46" s="101">
        <v>0</v>
      </c>
      <c r="AB46" s="101">
        <v>0</v>
      </c>
      <c r="AC46" s="101">
        <v>4308946224</v>
      </c>
      <c r="AD46" s="105">
        <v>1876294842</v>
      </c>
      <c r="AE46" s="105">
        <v>2792793957</v>
      </c>
      <c r="AF46" s="105">
        <v>6563035</v>
      </c>
      <c r="AG46" s="104">
        <v>5069957838</v>
      </c>
      <c r="AH46" s="101">
        <f si="17" t="shared"/>
        <v>175226508872</v>
      </c>
      <c r="AI46" s="105">
        <v>264195352</v>
      </c>
      <c r="AJ46" s="105">
        <v>179271259744</v>
      </c>
      <c r="AK46" s="103">
        <f si="15" t="shared"/>
        <v>5</v>
      </c>
      <c r="AL46" s="101">
        <v>174201301906</v>
      </c>
    </row>
    <row r="47" spans="1:38" x14ac:dyDescent="0.2">
      <c r="J47" s="52" t="str">
        <f si="48" t="shared"/>
        <v/>
      </c>
      <c r="L47" s="53" t="str">
        <f si="49" t="shared"/>
        <v/>
      </c>
      <c r="T47" s="93">
        <v>2018</v>
      </c>
      <c r="U47" s="105">
        <v>94711731308</v>
      </c>
      <c r="V47" s="105">
        <v>32774722747</v>
      </c>
      <c r="W47" s="105">
        <v>1562992229</v>
      </c>
      <c r="X47" s="105">
        <v>34533685728</v>
      </c>
      <c r="Y47" s="105">
        <v>9171000969</v>
      </c>
      <c r="Z47" s="101">
        <v>0</v>
      </c>
      <c r="AA47" s="101">
        <v>0</v>
      </c>
      <c r="AB47" s="101">
        <v>0</v>
      </c>
      <c r="AC47" s="101">
        <v>4250943213</v>
      </c>
      <c r="AD47" s="105">
        <v>2026870085</v>
      </c>
      <c r="AE47" s="105">
        <v>3649326640</v>
      </c>
      <c r="AF47" s="105">
        <v>7396037</v>
      </c>
      <c r="AG47" s="104">
        <v>5246069854</v>
      </c>
      <c r="AH47" s="101">
        <f>U47+V47+W47+X47+Y47+Z47+AA47+AB47+AC47+AD47+AE47+AF47+AG47</f>
        <v>187934738810</v>
      </c>
      <c r="AI47" s="105">
        <v>255075488</v>
      </c>
      <c r="AJ47" s="105">
        <f>AL47+AG47</f>
        <v>187679663322</v>
      </c>
      <c r="AK47" s="103">
        <f si="15" t="shared"/>
        <v>4.6899999999999977</v>
      </c>
      <c r="AL47" s="101">
        <v>182433593468</v>
      </c>
    </row>
    <row r="48" spans="1:38" x14ac:dyDescent="0.2">
      <c r="J48" s="52" t="str">
        <f si="48" t="shared"/>
        <v/>
      </c>
      <c r="L48" s="53" t="str">
        <f si="49" t="shared"/>
        <v/>
      </c>
      <c r="T48" s="93">
        <v>2019</v>
      </c>
      <c r="U48" s="97">
        <v>98982964399</v>
      </c>
      <c r="V48" s="97">
        <v>33758962460</v>
      </c>
      <c r="W48" s="97">
        <v>1708458085</v>
      </c>
      <c r="X48" s="97">
        <v>36742449320</v>
      </c>
      <c r="Y48" s="97">
        <v>9811878669</v>
      </c>
      <c r="Z48" s="97">
        <v>0</v>
      </c>
      <c r="AA48" s="97">
        <v>0</v>
      </c>
      <c r="AB48" s="97">
        <v>0</v>
      </c>
      <c r="AC48" s="97">
        <v>4501478958</v>
      </c>
      <c r="AD48" s="97">
        <v>2255549378</v>
      </c>
      <c r="AE48" s="97">
        <v>3774405411</v>
      </c>
      <c r="AF48" s="97">
        <v>11078892</v>
      </c>
      <c r="AG48" s="97">
        <v>5353929599</v>
      </c>
      <c r="AH48" s="97">
        <f>U48+V48+W48+X48+Y48+Z48+AA48+AB48+AC48+AD48+AE48+AF48+AG48</f>
        <v>196901155171</v>
      </c>
      <c r="AI48" s="97">
        <v>246102316</v>
      </c>
      <c r="AJ48" s="97">
        <f>AL48+AG48</f>
        <v>196655053198</v>
      </c>
      <c r="AK48" s="103">
        <f si="15" t="shared"/>
        <v>4.7800000000000011</v>
      </c>
      <c r="AL48" s="97">
        <v>191301123599</v>
      </c>
    </row>
    <row ht="13.8" r="49" spans="10:38" x14ac:dyDescent="0.3">
      <c r="J49" s="52" t="str">
        <f si="48" t="shared"/>
        <v/>
      </c>
      <c r="L49" s="53" t="str">
        <f si="49" t="shared"/>
        <v/>
      </c>
      <c r="T49" s="92"/>
      <c r="U49" s="97"/>
      <c r="V49" s="97"/>
      <c r="W49" s="97"/>
      <c r="X49" s="97"/>
      <c r="Y49" s="97"/>
      <c r="Z49" s="97"/>
      <c r="AA49" s="97"/>
      <c r="AB49" s="97"/>
      <c r="AC49" s="97"/>
      <c r="AD49" s="89"/>
      <c r="AE49" s="89"/>
      <c r="AF49" s="89"/>
      <c r="AG49" s="89"/>
      <c r="AH49" s="89"/>
      <c r="AI49" s="89"/>
      <c r="AJ49" s="89"/>
      <c r="AK49" s="89"/>
      <c r="AL49" s="89"/>
    </row>
    <row ht="13.8" r="50" spans="10:38" x14ac:dyDescent="0.3">
      <c r="J50" s="52" t="str">
        <f si="48" t="shared"/>
        <v/>
      </c>
      <c r="L50" s="53" t="str">
        <f si="49" t="shared"/>
        <v/>
      </c>
      <c r="T50" s="92"/>
      <c r="U50" s="106" t="s">
        <v>66</v>
      </c>
      <c r="V50" s="89"/>
      <c r="W50" s="89"/>
      <c r="X50" s="89"/>
      <c r="Y50" s="89"/>
      <c r="Z50" s="89"/>
      <c r="AA50" s="89"/>
      <c r="AB50" s="89"/>
      <c r="AC50" s="89"/>
      <c r="AD50" s="89"/>
      <c r="AE50" s="90"/>
      <c r="AF50" s="89"/>
      <c r="AG50" s="89"/>
      <c r="AH50" s="89"/>
      <c r="AI50" s="89"/>
      <c r="AJ50" s="89"/>
      <c r="AK50" s="89"/>
      <c r="AL50" s="89"/>
    </row>
    <row ht="13.8" r="51" spans="10:38" x14ac:dyDescent="0.3">
      <c r="J51" s="52" t="str">
        <f si="48" t="shared"/>
        <v/>
      </c>
      <c r="L51" s="53" t="str">
        <f si="49" t="shared"/>
        <v/>
      </c>
      <c r="T51" s="92"/>
      <c r="U51" s="106" t="s">
        <v>67</v>
      </c>
      <c r="V51" s="89"/>
      <c r="W51" s="89"/>
      <c r="X51" s="89"/>
      <c r="Y51" s="89"/>
      <c r="Z51" s="89"/>
      <c r="AA51" s="89"/>
      <c r="AB51" s="89"/>
      <c r="AC51" s="89"/>
      <c r="AD51" s="89"/>
      <c r="AE51" s="90"/>
      <c r="AF51" s="89"/>
      <c r="AG51" s="89"/>
      <c r="AH51" s="89"/>
      <c r="AI51" s="89"/>
      <c r="AJ51" s="89"/>
      <c r="AK51" s="89"/>
      <c r="AL51" s="89"/>
    </row>
    <row ht="13.8" r="52" spans="10:38" x14ac:dyDescent="0.3">
      <c r="J52" s="52" t="str">
        <f si="48" t="shared"/>
        <v/>
      </c>
      <c r="L52" s="53" t="str">
        <f si="49" t="shared"/>
        <v/>
      </c>
      <c r="T52" s="92"/>
      <c r="U52" s="106" t="s">
        <v>68</v>
      </c>
      <c r="V52" s="89"/>
      <c r="W52" s="89"/>
      <c r="X52" s="89"/>
      <c r="Y52" s="89"/>
      <c r="Z52" s="89"/>
      <c r="AA52" s="89"/>
      <c r="AB52" s="89"/>
      <c r="AC52" s="89"/>
      <c r="AD52" s="89"/>
      <c r="AE52" s="90"/>
      <c r="AF52" s="89"/>
      <c r="AG52" s="89"/>
      <c r="AH52" s="107"/>
      <c r="AI52" s="89"/>
      <c r="AJ52" s="89"/>
      <c r="AK52" s="89"/>
      <c r="AL52" s="89"/>
    </row>
    <row ht="13.8" r="53" spans="10:38" x14ac:dyDescent="0.3">
      <c r="J53" s="52" t="str">
        <f si="48" t="shared"/>
        <v/>
      </c>
      <c r="L53" s="53" t="str">
        <f si="49" t="shared"/>
        <v/>
      </c>
      <c r="T53" s="92"/>
      <c r="U53" s="106" t="s">
        <v>69</v>
      </c>
      <c r="V53" s="89"/>
      <c r="W53" s="89"/>
      <c r="X53" s="89"/>
      <c r="Y53" s="89"/>
      <c r="Z53" s="89"/>
      <c r="AA53" s="89"/>
      <c r="AB53" s="89"/>
      <c r="AC53" s="89"/>
      <c r="AD53" s="89"/>
      <c r="AE53" s="90"/>
      <c r="AF53" s="89"/>
      <c r="AG53" s="89"/>
      <c r="AH53" s="89"/>
      <c r="AI53" s="89"/>
      <c r="AJ53" s="89"/>
      <c r="AK53" s="89"/>
      <c r="AL53" s="89"/>
    </row>
    <row ht="13.8" r="54" spans="10:38" x14ac:dyDescent="0.3">
      <c r="J54" s="52" t="str">
        <f si="48" t="shared"/>
        <v/>
      </c>
      <c r="L54" s="53" t="str">
        <f si="49" t="shared"/>
        <v/>
      </c>
      <c r="T54" s="92"/>
      <c r="U54" s="106" t="s">
        <v>70</v>
      </c>
      <c r="V54" s="89"/>
      <c r="W54" s="89"/>
      <c r="X54" s="89"/>
      <c r="Y54" s="89"/>
      <c r="Z54" s="89"/>
      <c r="AA54" s="89"/>
      <c r="AB54" s="89"/>
      <c r="AC54" s="89"/>
      <c r="AD54" s="89"/>
      <c r="AE54" s="90"/>
      <c r="AF54" s="89"/>
      <c r="AG54" s="89"/>
      <c r="AH54" s="89"/>
      <c r="AI54" s="89"/>
      <c r="AJ54" s="89"/>
      <c r="AK54" s="89"/>
      <c r="AL54" s="89"/>
    </row>
    <row ht="13.8" r="55" spans="10:38" x14ac:dyDescent="0.3">
      <c r="J55" s="52" t="str">
        <f si="48" t="shared"/>
        <v/>
      </c>
      <c r="L55" s="53" t="str">
        <f si="49" t="shared"/>
        <v/>
      </c>
      <c r="T55" s="92"/>
      <c r="U55" s="106" t="s">
        <v>71</v>
      </c>
      <c r="V55" s="89"/>
      <c r="W55" s="89"/>
      <c r="X55" s="89"/>
      <c r="Y55" s="89"/>
      <c r="Z55" s="89"/>
      <c r="AA55" s="89"/>
      <c r="AB55" s="89"/>
      <c r="AC55" s="89"/>
      <c r="AD55" s="89"/>
      <c r="AE55" s="90"/>
      <c r="AF55" s="89"/>
      <c r="AG55" s="89"/>
      <c r="AH55" s="89"/>
      <c r="AI55" s="89"/>
      <c r="AJ55" s="89"/>
      <c r="AK55" s="89"/>
      <c r="AL55" s="89"/>
    </row>
    <row ht="13.8" r="56" spans="10:38" x14ac:dyDescent="0.3">
      <c r="J56" s="52" t="str">
        <f si="48" t="shared"/>
        <v/>
      </c>
      <c r="L56" s="53" t="str">
        <f si="49" t="shared"/>
        <v/>
      </c>
      <c r="T56" s="92"/>
      <c r="U56" s="106" t="s">
        <v>72</v>
      </c>
      <c r="V56" s="89"/>
      <c r="W56" s="89"/>
      <c r="X56" s="89"/>
      <c r="Y56" s="89"/>
      <c r="Z56" s="89"/>
      <c r="AA56" s="89"/>
      <c r="AB56" s="89"/>
      <c r="AC56" s="89"/>
      <c r="AD56" s="89"/>
      <c r="AE56" s="89"/>
      <c r="AF56" s="89"/>
      <c r="AG56" s="89"/>
      <c r="AH56" s="89"/>
      <c r="AI56" s="89"/>
      <c r="AJ56" s="89"/>
      <c r="AK56" s="89"/>
      <c r="AL56" s="89"/>
    </row>
    <row ht="13.8" r="57" spans="10:38" x14ac:dyDescent="0.3">
      <c r="J57" s="52" t="str">
        <f si="48" t="shared"/>
        <v/>
      </c>
      <c r="L57" s="53" t="str">
        <f si="49" t="shared"/>
        <v/>
      </c>
      <c r="T57" s="92"/>
      <c r="U57" s="106" t="s">
        <v>73</v>
      </c>
      <c r="V57" s="89"/>
      <c r="W57" s="89"/>
      <c r="X57" s="89"/>
      <c r="Y57" s="89"/>
      <c r="Z57" s="89"/>
      <c r="AA57" s="89"/>
      <c r="AB57" s="89"/>
      <c r="AC57" s="89"/>
      <c r="AD57" s="89"/>
      <c r="AE57" s="89"/>
      <c r="AF57" s="89"/>
      <c r="AG57" s="89"/>
      <c r="AH57" s="89"/>
      <c r="AI57" s="89"/>
      <c r="AJ57" s="89"/>
      <c r="AK57" s="89"/>
      <c r="AL57" s="89"/>
    </row>
    <row ht="13.8" r="58" spans="10:38" x14ac:dyDescent="0.3">
      <c r="J58" s="52" t="str">
        <f si="48" t="shared"/>
        <v/>
      </c>
      <c r="L58" s="53" t="str">
        <f si="49" t="shared"/>
        <v/>
      </c>
      <c r="T58" s="92"/>
      <c r="U58" s="89"/>
      <c r="V58" s="89"/>
      <c r="W58" s="89"/>
      <c r="X58" s="89"/>
      <c r="Y58" s="89"/>
      <c r="Z58" s="89"/>
      <c r="AA58" s="89"/>
      <c r="AB58" s="89"/>
      <c r="AC58" s="89"/>
      <c r="AD58" s="89"/>
      <c r="AE58" s="89"/>
      <c r="AF58" s="89"/>
      <c r="AG58" s="89"/>
      <c r="AH58" s="89"/>
      <c r="AI58" s="89"/>
      <c r="AJ58" s="89"/>
      <c r="AK58" s="89"/>
      <c r="AL58" s="89"/>
    </row>
    <row ht="13.8" r="59" spans="10:38" x14ac:dyDescent="0.3">
      <c r="J59" s="52" t="str">
        <f si="48" t="shared"/>
        <v/>
      </c>
      <c r="L59" s="53" t="str">
        <f si="49" t="shared"/>
        <v/>
      </c>
      <c r="T59" s="92"/>
      <c r="U59" s="89"/>
      <c r="V59" s="89"/>
      <c r="W59" s="89"/>
      <c r="X59" s="89"/>
      <c r="Y59" s="89"/>
      <c r="Z59" s="89"/>
      <c r="AA59" s="89"/>
      <c r="AB59" s="89"/>
      <c r="AC59" s="89"/>
      <c r="AD59" s="89"/>
      <c r="AE59" s="89"/>
      <c r="AF59" s="89"/>
      <c r="AG59" s="89"/>
      <c r="AH59" s="89"/>
      <c r="AI59" s="89"/>
      <c r="AJ59" s="89"/>
      <c r="AK59" s="89"/>
      <c r="AL59" s="89"/>
    </row>
    <row ht="13.8" r="60" spans="10:38" x14ac:dyDescent="0.3">
      <c r="J60" s="52" t="str">
        <f si="48" t="shared"/>
        <v/>
      </c>
      <c r="L60" s="53" t="str">
        <f si="49" t="shared"/>
        <v/>
      </c>
      <c r="T60" s="92"/>
      <c r="U60" s="89"/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89"/>
      <c r="AG60" s="89"/>
      <c r="AH60" s="89"/>
      <c r="AI60" s="89"/>
      <c r="AJ60" s="89"/>
      <c r="AK60" s="89"/>
      <c r="AL60" s="89"/>
    </row>
    <row ht="13.8" r="61" spans="10:38" x14ac:dyDescent="0.3">
      <c r="J61" s="52" t="str">
        <f si="48" t="shared"/>
        <v/>
      </c>
      <c r="L61" s="53" t="str">
        <f si="49" t="shared"/>
        <v/>
      </c>
      <c r="T61" s="92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89"/>
      <c r="AK61" s="89"/>
      <c r="AL61" s="89"/>
    </row>
    <row r="62" spans="10:38" x14ac:dyDescent="0.2">
      <c r="J62" s="52" t="str">
        <f ref="J62:J91" si="50" t="shared">IF(B62&gt;0,SUM(B62:I62),"")</f>
        <v/>
      </c>
      <c r="L62" s="53" t="str">
        <f ref="L62:L91" si="51" t="shared">IF(B62&gt;0,SUM(J62+K62),"")</f>
        <v/>
      </c>
    </row>
    <row r="63" spans="10:38" x14ac:dyDescent="0.2">
      <c r="J63" s="52" t="str">
        <f si="50" t="shared"/>
        <v/>
      </c>
      <c r="L63" s="53" t="str">
        <f si="51" t="shared"/>
        <v/>
      </c>
    </row>
    <row r="64" spans="10:38" x14ac:dyDescent="0.2">
      <c r="J64" s="52" t="str">
        <f si="50" t="shared"/>
        <v/>
      </c>
      <c r="L64" s="53" t="str">
        <f si="51" t="shared"/>
        <v/>
      </c>
    </row>
    <row r="65" spans="10:12" x14ac:dyDescent="0.2">
      <c r="J65" s="52" t="str">
        <f si="50" t="shared"/>
        <v/>
      </c>
      <c r="L65" s="53" t="str">
        <f si="51" t="shared"/>
        <v/>
      </c>
    </row>
    <row r="66" spans="10:12" x14ac:dyDescent="0.2">
      <c r="J66" s="52" t="str">
        <f si="50" t="shared"/>
        <v/>
      </c>
      <c r="L66" s="53" t="str">
        <f si="51" t="shared"/>
        <v/>
      </c>
    </row>
    <row r="67" spans="10:12" x14ac:dyDescent="0.2">
      <c r="J67" s="52" t="str">
        <f si="50" t="shared"/>
        <v/>
      </c>
      <c r="L67" s="53" t="str">
        <f si="51" t="shared"/>
        <v/>
      </c>
    </row>
    <row r="68" spans="10:12" x14ac:dyDescent="0.2">
      <c r="J68" s="52" t="str">
        <f si="50" t="shared"/>
        <v/>
      </c>
      <c r="L68" s="53" t="str">
        <f si="51" t="shared"/>
        <v/>
      </c>
    </row>
    <row r="69" spans="10:12" x14ac:dyDescent="0.2">
      <c r="J69" s="52" t="str">
        <f si="50" t="shared"/>
        <v/>
      </c>
      <c r="L69" s="53" t="str">
        <f si="51" t="shared"/>
        <v/>
      </c>
    </row>
    <row r="70" spans="10:12" x14ac:dyDescent="0.2">
      <c r="J70" s="52" t="str">
        <f si="50" t="shared"/>
        <v/>
      </c>
      <c r="L70" s="53" t="str">
        <f si="51" t="shared"/>
        <v/>
      </c>
    </row>
    <row r="71" spans="10:12" x14ac:dyDescent="0.2">
      <c r="J71" s="52" t="str">
        <f si="50" t="shared"/>
        <v/>
      </c>
      <c r="L71" s="53" t="str">
        <f si="51" t="shared"/>
        <v/>
      </c>
    </row>
    <row r="72" spans="10:12" x14ac:dyDescent="0.2">
      <c r="J72" s="52" t="str">
        <f si="50" t="shared"/>
        <v/>
      </c>
      <c r="L72" s="53" t="str">
        <f si="51" t="shared"/>
        <v/>
      </c>
    </row>
    <row r="73" spans="10:12" x14ac:dyDescent="0.2">
      <c r="J73" s="52" t="str">
        <f si="50" t="shared"/>
        <v/>
      </c>
      <c r="L73" s="53" t="str">
        <f si="51" t="shared"/>
        <v/>
      </c>
    </row>
    <row r="74" spans="10:12" x14ac:dyDescent="0.2">
      <c r="J74" s="52" t="str">
        <f si="50" t="shared"/>
        <v/>
      </c>
      <c r="L74" s="53" t="str">
        <f si="51" t="shared"/>
        <v/>
      </c>
    </row>
    <row r="75" spans="10:12" x14ac:dyDescent="0.2">
      <c r="J75" s="52" t="str">
        <f si="50" t="shared"/>
        <v/>
      </c>
      <c r="L75" s="53" t="str">
        <f si="51" t="shared"/>
        <v/>
      </c>
    </row>
    <row r="76" spans="10:12" x14ac:dyDescent="0.2">
      <c r="J76" s="52" t="str">
        <f si="50" t="shared"/>
        <v/>
      </c>
      <c r="L76" s="53" t="str">
        <f si="51" t="shared"/>
        <v/>
      </c>
    </row>
    <row r="77" spans="10:12" x14ac:dyDescent="0.2">
      <c r="J77" s="52" t="str">
        <f si="50" t="shared"/>
        <v/>
      </c>
      <c r="L77" s="53" t="str">
        <f si="51" t="shared"/>
        <v/>
      </c>
    </row>
    <row r="78" spans="10:12" x14ac:dyDescent="0.2">
      <c r="J78" s="52" t="str">
        <f si="50" t="shared"/>
        <v/>
      </c>
      <c r="L78" s="53" t="str">
        <f si="51" t="shared"/>
        <v/>
      </c>
    </row>
    <row r="79" spans="10:12" x14ac:dyDescent="0.2">
      <c r="J79" s="52" t="str">
        <f si="50" t="shared"/>
        <v/>
      </c>
      <c r="L79" s="53" t="str">
        <f si="51" t="shared"/>
        <v/>
      </c>
    </row>
    <row r="80" spans="10:12" x14ac:dyDescent="0.2">
      <c r="J80" s="52" t="str">
        <f si="50" t="shared"/>
        <v/>
      </c>
      <c r="L80" s="53" t="str">
        <f si="51" t="shared"/>
        <v/>
      </c>
    </row>
    <row r="81" spans="10:12" x14ac:dyDescent="0.2">
      <c r="J81" s="52" t="str">
        <f si="50" t="shared"/>
        <v/>
      </c>
      <c r="L81" s="53" t="str">
        <f si="51" t="shared"/>
        <v/>
      </c>
    </row>
    <row r="82" spans="10:12" x14ac:dyDescent="0.2">
      <c r="J82" s="52" t="str">
        <f si="50" t="shared"/>
        <v/>
      </c>
      <c r="L82" s="53" t="str">
        <f si="51" t="shared"/>
        <v/>
      </c>
    </row>
    <row r="83" spans="10:12" x14ac:dyDescent="0.2">
      <c r="J83" s="52" t="str">
        <f si="50" t="shared"/>
        <v/>
      </c>
      <c r="L83" s="53" t="str">
        <f si="51" t="shared"/>
        <v/>
      </c>
    </row>
    <row r="84" spans="10:12" x14ac:dyDescent="0.2">
      <c r="J84" s="52" t="str">
        <f si="50" t="shared"/>
        <v/>
      </c>
      <c r="L84" s="53" t="str">
        <f si="51" t="shared"/>
        <v/>
      </c>
    </row>
    <row r="85" spans="10:12" x14ac:dyDescent="0.2">
      <c r="J85" s="52" t="str">
        <f si="50" t="shared"/>
        <v/>
      </c>
      <c r="L85" s="53" t="str">
        <f si="51" t="shared"/>
        <v/>
      </c>
    </row>
    <row r="86" spans="10:12" x14ac:dyDescent="0.2">
      <c r="J86" s="52" t="str">
        <f si="50" t="shared"/>
        <v/>
      </c>
      <c r="L86" s="53" t="str">
        <f si="51" t="shared"/>
        <v/>
      </c>
    </row>
    <row r="87" spans="10:12" x14ac:dyDescent="0.2">
      <c r="J87" s="52" t="str">
        <f si="50" t="shared"/>
        <v/>
      </c>
      <c r="L87" s="53" t="str">
        <f si="51" t="shared"/>
        <v/>
      </c>
    </row>
    <row r="88" spans="10:12" x14ac:dyDescent="0.2">
      <c r="J88" s="52" t="str">
        <f si="50" t="shared"/>
        <v/>
      </c>
      <c r="L88" s="53" t="str">
        <f si="51" t="shared"/>
        <v/>
      </c>
    </row>
    <row r="89" spans="10:12" x14ac:dyDescent="0.2">
      <c r="J89" s="52" t="str">
        <f si="50" t="shared"/>
        <v/>
      </c>
      <c r="L89" s="53" t="str">
        <f si="51" t="shared"/>
        <v/>
      </c>
    </row>
    <row r="90" spans="10:12" x14ac:dyDescent="0.2">
      <c r="J90" s="52" t="str">
        <f si="50" t="shared"/>
        <v/>
      </c>
      <c r="L90" s="53" t="str">
        <f si="51" t="shared"/>
        <v/>
      </c>
    </row>
    <row r="91" spans="10:12" x14ac:dyDescent="0.2">
      <c r="J91" s="52" t="str">
        <f si="50" t="shared"/>
        <v/>
      </c>
      <c r="L91" s="53" t="str">
        <f si="51" t="shared"/>
        <v/>
      </c>
    </row>
    <row r="92" spans="10:12" x14ac:dyDescent="0.2">
      <c r="J92" s="52" t="str">
        <f ref="J92:J155" si="52" t="shared">IF(B92&gt;0,SUM(B92:I92),"")</f>
        <v/>
      </c>
      <c r="L92" s="53" t="str">
        <f ref="L92:L155" si="53" t="shared">IF(B92&gt;0,SUM(J92+K92),"")</f>
        <v/>
      </c>
    </row>
    <row r="93" spans="10:12" x14ac:dyDescent="0.2">
      <c r="J93" s="52" t="str">
        <f si="52" t="shared"/>
        <v/>
      </c>
      <c r="L93" s="53" t="str">
        <f si="53" t="shared"/>
        <v/>
      </c>
    </row>
    <row r="94" spans="10:12" x14ac:dyDescent="0.2">
      <c r="J94" s="52" t="str">
        <f si="52" t="shared"/>
        <v/>
      </c>
      <c r="L94" s="53" t="str">
        <f si="53" t="shared"/>
        <v/>
      </c>
    </row>
    <row r="95" spans="10:12" x14ac:dyDescent="0.2">
      <c r="J95" s="52" t="str">
        <f si="52" t="shared"/>
        <v/>
      </c>
      <c r="L95" s="53" t="str">
        <f si="53" t="shared"/>
        <v/>
      </c>
    </row>
    <row r="96" spans="10:12" x14ac:dyDescent="0.2">
      <c r="J96" s="52" t="str">
        <f si="52" t="shared"/>
        <v/>
      </c>
      <c r="L96" s="53" t="str">
        <f si="53" t="shared"/>
        <v/>
      </c>
    </row>
    <row r="97" spans="10:12" x14ac:dyDescent="0.2">
      <c r="J97" s="52" t="str">
        <f si="52" t="shared"/>
        <v/>
      </c>
      <c r="L97" s="53" t="str">
        <f si="53" t="shared"/>
        <v/>
      </c>
    </row>
    <row r="98" spans="10:12" x14ac:dyDescent="0.2">
      <c r="J98" s="52" t="str">
        <f si="52" t="shared"/>
        <v/>
      </c>
      <c r="L98" s="53" t="str">
        <f si="53" t="shared"/>
        <v/>
      </c>
    </row>
    <row r="99" spans="10:12" x14ac:dyDescent="0.2">
      <c r="J99" s="52" t="str">
        <f si="52" t="shared"/>
        <v/>
      </c>
      <c r="L99" s="53" t="str">
        <f si="53" t="shared"/>
        <v/>
      </c>
    </row>
    <row r="100" spans="10:12" x14ac:dyDescent="0.2">
      <c r="J100" s="52" t="str">
        <f si="52" t="shared"/>
        <v/>
      </c>
      <c r="L100" s="53" t="str">
        <f si="53" t="shared"/>
        <v/>
      </c>
    </row>
    <row r="101" spans="10:12" x14ac:dyDescent="0.2">
      <c r="J101" s="52" t="str">
        <f si="52" t="shared"/>
        <v/>
      </c>
      <c r="L101" s="53" t="str">
        <f si="53" t="shared"/>
        <v/>
      </c>
    </row>
    <row r="102" spans="10:12" x14ac:dyDescent="0.2">
      <c r="J102" s="52" t="str">
        <f si="52" t="shared"/>
        <v/>
      </c>
      <c r="L102" s="53" t="str">
        <f si="53" t="shared"/>
        <v/>
      </c>
    </row>
    <row r="103" spans="10:12" x14ac:dyDescent="0.2">
      <c r="J103" s="52" t="str">
        <f si="52" t="shared"/>
        <v/>
      </c>
      <c r="L103" s="53" t="str">
        <f si="53" t="shared"/>
        <v/>
      </c>
    </row>
    <row r="104" spans="10:12" x14ac:dyDescent="0.2">
      <c r="J104" s="52" t="str">
        <f si="52" t="shared"/>
        <v/>
      </c>
      <c r="L104" s="53" t="str">
        <f si="53" t="shared"/>
        <v/>
      </c>
    </row>
    <row r="105" spans="10:12" x14ac:dyDescent="0.2">
      <c r="J105" s="52" t="str">
        <f si="52" t="shared"/>
        <v/>
      </c>
      <c r="L105" s="53" t="str">
        <f si="53" t="shared"/>
        <v/>
      </c>
    </row>
    <row r="106" spans="10:12" x14ac:dyDescent="0.2">
      <c r="J106" s="52" t="str">
        <f si="52" t="shared"/>
        <v/>
      </c>
      <c r="L106" s="53" t="str">
        <f si="53" t="shared"/>
        <v/>
      </c>
    </row>
    <row r="107" spans="10:12" x14ac:dyDescent="0.2">
      <c r="J107" s="52" t="str">
        <f si="52" t="shared"/>
        <v/>
      </c>
      <c r="L107" s="53" t="str">
        <f si="53" t="shared"/>
        <v/>
      </c>
    </row>
    <row r="108" spans="10:12" x14ac:dyDescent="0.2">
      <c r="J108" s="52" t="str">
        <f si="52" t="shared"/>
        <v/>
      </c>
      <c r="L108" s="53" t="str">
        <f si="53" t="shared"/>
        <v/>
      </c>
    </row>
    <row r="109" spans="10:12" x14ac:dyDescent="0.2">
      <c r="J109" s="52" t="str">
        <f si="52" t="shared"/>
        <v/>
      </c>
      <c r="L109" s="53" t="str">
        <f si="53" t="shared"/>
        <v/>
      </c>
    </row>
    <row r="110" spans="10:12" x14ac:dyDescent="0.2">
      <c r="J110" s="52" t="str">
        <f si="52" t="shared"/>
        <v/>
      </c>
      <c r="L110" s="53" t="str">
        <f si="53" t="shared"/>
        <v/>
      </c>
    </row>
    <row r="111" spans="10:12" x14ac:dyDescent="0.2">
      <c r="J111" s="52" t="str">
        <f si="52" t="shared"/>
        <v/>
      </c>
      <c r="L111" s="53" t="str">
        <f si="53" t="shared"/>
        <v/>
      </c>
    </row>
    <row r="112" spans="10:12" x14ac:dyDescent="0.2">
      <c r="J112" s="52" t="str">
        <f si="52" t="shared"/>
        <v/>
      </c>
      <c r="L112" s="53" t="str">
        <f si="53" t="shared"/>
        <v/>
      </c>
    </row>
    <row r="113" spans="10:12" x14ac:dyDescent="0.2">
      <c r="J113" s="52" t="str">
        <f si="52" t="shared"/>
        <v/>
      </c>
      <c r="L113" s="53" t="str">
        <f si="53" t="shared"/>
        <v/>
      </c>
    </row>
    <row r="114" spans="10:12" x14ac:dyDescent="0.2">
      <c r="J114" s="52" t="str">
        <f si="52" t="shared"/>
        <v/>
      </c>
      <c r="L114" s="53" t="str">
        <f si="53" t="shared"/>
        <v/>
      </c>
    </row>
    <row r="115" spans="10:12" x14ac:dyDescent="0.2">
      <c r="J115" s="52" t="str">
        <f si="52" t="shared"/>
        <v/>
      </c>
      <c r="L115" s="53" t="str">
        <f si="53" t="shared"/>
        <v/>
      </c>
    </row>
    <row r="116" spans="10:12" x14ac:dyDescent="0.2">
      <c r="J116" s="52" t="str">
        <f si="52" t="shared"/>
        <v/>
      </c>
      <c r="L116" s="53" t="str">
        <f si="53" t="shared"/>
        <v/>
      </c>
    </row>
    <row r="117" spans="10:12" x14ac:dyDescent="0.2">
      <c r="J117" s="52" t="str">
        <f si="52" t="shared"/>
        <v/>
      </c>
      <c r="L117" s="53" t="str">
        <f si="53" t="shared"/>
        <v/>
      </c>
    </row>
    <row r="118" spans="10:12" x14ac:dyDescent="0.2">
      <c r="J118" s="52" t="str">
        <f si="52" t="shared"/>
        <v/>
      </c>
      <c r="L118" s="53" t="str">
        <f si="53" t="shared"/>
        <v/>
      </c>
    </row>
    <row r="119" spans="10:12" x14ac:dyDescent="0.2">
      <c r="J119" s="52" t="str">
        <f si="52" t="shared"/>
        <v/>
      </c>
      <c r="L119" s="53" t="str">
        <f si="53" t="shared"/>
        <v/>
      </c>
    </row>
    <row r="120" spans="10:12" x14ac:dyDescent="0.2">
      <c r="J120" s="52" t="str">
        <f si="52" t="shared"/>
        <v/>
      </c>
      <c r="L120" s="53" t="str">
        <f si="53" t="shared"/>
        <v/>
      </c>
    </row>
    <row r="121" spans="10:12" x14ac:dyDescent="0.2">
      <c r="J121" s="52" t="str">
        <f si="52" t="shared"/>
        <v/>
      </c>
      <c r="L121" s="53" t="str">
        <f si="53" t="shared"/>
        <v/>
      </c>
    </row>
    <row r="122" spans="10:12" x14ac:dyDescent="0.2">
      <c r="J122" s="52" t="str">
        <f si="52" t="shared"/>
        <v/>
      </c>
      <c r="L122" s="53" t="str">
        <f si="53" t="shared"/>
        <v/>
      </c>
    </row>
    <row r="123" spans="10:12" x14ac:dyDescent="0.2">
      <c r="J123" s="52" t="str">
        <f si="52" t="shared"/>
        <v/>
      </c>
      <c r="L123" s="53" t="str">
        <f si="53" t="shared"/>
        <v/>
      </c>
    </row>
    <row r="124" spans="10:12" x14ac:dyDescent="0.2">
      <c r="J124" s="52" t="str">
        <f si="52" t="shared"/>
        <v/>
      </c>
      <c r="L124" s="53" t="str">
        <f si="53" t="shared"/>
        <v/>
      </c>
    </row>
    <row r="125" spans="10:12" x14ac:dyDescent="0.2">
      <c r="J125" s="52" t="str">
        <f si="52" t="shared"/>
        <v/>
      </c>
      <c r="L125" s="53" t="str">
        <f si="53" t="shared"/>
        <v/>
      </c>
    </row>
    <row r="126" spans="10:12" x14ac:dyDescent="0.2">
      <c r="J126" s="52" t="str">
        <f si="52" t="shared"/>
        <v/>
      </c>
      <c r="L126" s="53" t="str">
        <f si="53" t="shared"/>
        <v/>
      </c>
    </row>
    <row r="127" spans="10:12" x14ac:dyDescent="0.2">
      <c r="J127" s="52" t="str">
        <f si="52" t="shared"/>
        <v/>
      </c>
      <c r="L127" s="53" t="str">
        <f si="53" t="shared"/>
        <v/>
      </c>
    </row>
    <row r="128" spans="10:12" x14ac:dyDescent="0.2">
      <c r="J128" s="52" t="str">
        <f si="52" t="shared"/>
        <v/>
      </c>
      <c r="L128" s="53" t="str">
        <f si="53" t="shared"/>
        <v/>
      </c>
    </row>
    <row r="129" spans="10:12" x14ac:dyDescent="0.2">
      <c r="J129" s="52" t="str">
        <f si="52" t="shared"/>
        <v/>
      </c>
      <c r="L129" s="53" t="str">
        <f si="53" t="shared"/>
        <v/>
      </c>
    </row>
    <row r="130" spans="10:12" x14ac:dyDescent="0.2">
      <c r="J130" s="52" t="str">
        <f si="52" t="shared"/>
        <v/>
      </c>
      <c r="L130" s="53" t="str">
        <f si="53" t="shared"/>
        <v/>
      </c>
    </row>
    <row r="131" spans="10:12" x14ac:dyDescent="0.2">
      <c r="J131" s="52" t="str">
        <f si="52" t="shared"/>
        <v/>
      </c>
      <c r="L131" s="53" t="str">
        <f si="53" t="shared"/>
        <v/>
      </c>
    </row>
    <row r="132" spans="10:12" x14ac:dyDescent="0.2">
      <c r="J132" s="52" t="str">
        <f si="52" t="shared"/>
        <v/>
      </c>
      <c r="L132" s="53" t="str">
        <f si="53" t="shared"/>
        <v/>
      </c>
    </row>
    <row r="133" spans="10:12" x14ac:dyDescent="0.2">
      <c r="J133" s="52" t="str">
        <f si="52" t="shared"/>
        <v/>
      </c>
      <c r="L133" s="53" t="str">
        <f si="53" t="shared"/>
        <v/>
      </c>
    </row>
    <row r="134" spans="10:12" x14ac:dyDescent="0.2">
      <c r="J134" s="52" t="str">
        <f si="52" t="shared"/>
        <v/>
      </c>
      <c r="L134" s="53" t="str">
        <f si="53" t="shared"/>
        <v/>
      </c>
    </row>
    <row r="135" spans="10:12" x14ac:dyDescent="0.2">
      <c r="J135" s="52" t="str">
        <f si="52" t="shared"/>
        <v/>
      </c>
      <c r="L135" s="53" t="str">
        <f si="53" t="shared"/>
        <v/>
      </c>
    </row>
    <row r="136" spans="10:12" x14ac:dyDescent="0.2">
      <c r="J136" s="52" t="str">
        <f si="52" t="shared"/>
        <v/>
      </c>
      <c r="L136" s="53" t="str">
        <f si="53" t="shared"/>
        <v/>
      </c>
    </row>
    <row r="137" spans="10:12" x14ac:dyDescent="0.2">
      <c r="J137" s="52" t="str">
        <f si="52" t="shared"/>
        <v/>
      </c>
      <c r="L137" s="53" t="str">
        <f si="53" t="shared"/>
        <v/>
      </c>
    </row>
    <row r="138" spans="10:12" x14ac:dyDescent="0.2">
      <c r="J138" s="52" t="str">
        <f si="52" t="shared"/>
        <v/>
      </c>
      <c r="L138" s="53" t="str">
        <f si="53" t="shared"/>
        <v/>
      </c>
    </row>
    <row r="139" spans="10:12" x14ac:dyDescent="0.2">
      <c r="J139" s="52" t="str">
        <f si="52" t="shared"/>
        <v/>
      </c>
      <c r="L139" s="53" t="str">
        <f si="53" t="shared"/>
        <v/>
      </c>
    </row>
    <row r="140" spans="10:12" x14ac:dyDescent="0.2">
      <c r="J140" s="52" t="str">
        <f si="52" t="shared"/>
        <v/>
      </c>
      <c r="L140" s="53" t="str">
        <f si="53" t="shared"/>
        <v/>
      </c>
    </row>
    <row r="141" spans="10:12" x14ac:dyDescent="0.2">
      <c r="J141" s="52" t="str">
        <f si="52" t="shared"/>
        <v/>
      </c>
      <c r="L141" s="53" t="str">
        <f si="53" t="shared"/>
        <v/>
      </c>
    </row>
    <row r="142" spans="10:12" x14ac:dyDescent="0.2">
      <c r="J142" s="52" t="str">
        <f si="52" t="shared"/>
        <v/>
      </c>
      <c r="L142" s="53" t="str">
        <f si="53" t="shared"/>
        <v/>
      </c>
    </row>
    <row r="143" spans="10:12" x14ac:dyDescent="0.2">
      <c r="J143" s="52" t="str">
        <f si="52" t="shared"/>
        <v/>
      </c>
      <c r="L143" s="53" t="str">
        <f si="53" t="shared"/>
        <v/>
      </c>
    </row>
    <row r="144" spans="10:12" x14ac:dyDescent="0.2">
      <c r="J144" s="52" t="str">
        <f si="52" t="shared"/>
        <v/>
      </c>
      <c r="L144" s="53" t="str">
        <f si="53" t="shared"/>
        <v/>
      </c>
    </row>
    <row r="145" spans="10:12" x14ac:dyDescent="0.2">
      <c r="J145" s="52" t="str">
        <f si="52" t="shared"/>
        <v/>
      </c>
      <c r="L145" s="53" t="str">
        <f si="53" t="shared"/>
        <v/>
      </c>
    </row>
    <row r="146" spans="10:12" x14ac:dyDescent="0.2">
      <c r="J146" s="52" t="str">
        <f si="52" t="shared"/>
        <v/>
      </c>
      <c r="L146" s="53" t="str">
        <f si="53" t="shared"/>
        <v/>
      </c>
    </row>
    <row r="147" spans="10:12" x14ac:dyDescent="0.2">
      <c r="J147" s="52" t="str">
        <f si="52" t="shared"/>
        <v/>
      </c>
      <c r="L147" s="53" t="str">
        <f si="53" t="shared"/>
        <v/>
      </c>
    </row>
    <row r="148" spans="10:12" x14ac:dyDescent="0.2">
      <c r="J148" s="52" t="str">
        <f si="52" t="shared"/>
        <v/>
      </c>
      <c r="L148" s="53" t="str">
        <f si="53" t="shared"/>
        <v/>
      </c>
    </row>
    <row r="149" spans="10:12" x14ac:dyDescent="0.2">
      <c r="J149" s="52" t="str">
        <f si="52" t="shared"/>
        <v/>
      </c>
      <c r="L149" s="53" t="str">
        <f si="53" t="shared"/>
        <v/>
      </c>
    </row>
    <row r="150" spans="10:12" x14ac:dyDescent="0.2">
      <c r="J150" s="52" t="str">
        <f si="52" t="shared"/>
        <v/>
      </c>
      <c r="L150" s="53" t="str">
        <f si="53" t="shared"/>
        <v/>
      </c>
    </row>
    <row r="151" spans="10:12" x14ac:dyDescent="0.2">
      <c r="J151" s="52" t="str">
        <f si="52" t="shared"/>
        <v/>
      </c>
      <c r="L151" s="53" t="str">
        <f si="53" t="shared"/>
        <v/>
      </c>
    </row>
    <row r="152" spans="10:12" x14ac:dyDescent="0.2">
      <c r="J152" s="52" t="str">
        <f si="52" t="shared"/>
        <v/>
      </c>
      <c r="L152" s="53" t="str">
        <f si="53" t="shared"/>
        <v/>
      </c>
    </row>
    <row r="153" spans="10:12" x14ac:dyDescent="0.2">
      <c r="J153" s="52" t="str">
        <f si="52" t="shared"/>
        <v/>
      </c>
      <c r="L153" s="53" t="str">
        <f si="53" t="shared"/>
        <v/>
      </c>
    </row>
    <row r="154" spans="10:12" x14ac:dyDescent="0.2">
      <c r="J154" s="52" t="str">
        <f si="52" t="shared"/>
        <v/>
      </c>
      <c r="L154" s="53" t="str">
        <f si="53" t="shared"/>
        <v/>
      </c>
    </row>
    <row r="155" spans="10:12" x14ac:dyDescent="0.2">
      <c r="J155" s="52" t="str">
        <f si="52" t="shared"/>
        <v/>
      </c>
      <c r="L155" s="53" t="str">
        <f si="53" t="shared"/>
        <v/>
      </c>
    </row>
    <row r="156" spans="10:12" x14ac:dyDescent="0.2">
      <c r="J156" s="52" t="str">
        <f ref="J156:J219" si="54" t="shared">IF(B156&gt;0,SUM(B156:I156),"")</f>
        <v/>
      </c>
      <c r="L156" s="53" t="str">
        <f ref="L156:L219" si="55" t="shared">IF(B156&gt;0,SUM(J156+K156),"")</f>
        <v/>
      </c>
    </row>
    <row r="157" spans="10:12" x14ac:dyDescent="0.2">
      <c r="J157" s="52" t="str">
        <f si="54" t="shared"/>
        <v/>
      </c>
      <c r="L157" s="53" t="str">
        <f si="55" t="shared"/>
        <v/>
      </c>
    </row>
    <row r="158" spans="10:12" x14ac:dyDescent="0.2">
      <c r="J158" s="52" t="str">
        <f si="54" t="shared"/>
        <v/>
      </c>
      <c r="L158" s="53" t="str">
        <f si="55" t="shared"/>
        <v/>
      </c>
    </row>
    <row r="159" spans="10:12" x14ac:dyDescent="0.2">
      <c r="J159" s="52" t="str">
        <f si="54" t="shared"/>
        <v/>
      </c>
      <c r="L159" s="53" t="str">
        <f si="55" t="shared"/>
        <v/>
      </c>
    </row>
    <row r="160" spans="10:12" x14ac:dyDescent="0.2">
      <c r="J160" s="52" t="str">
        <f si="54" t="shared"/>
        <v/>
      </c>
      <c r="L160" s="53" t="str">
        <f si="55" t="shared"/>
        <v/>
      </c>
    </row>
    <row r="161" spans="10:12" x14ac:dyDescent="0.2">
      <c r="J161" s="52" t="str">
        <f si="54" t="shared"/>
        <v/>
      </c>
      <c r="L161" s="53" t="str">
        <f si="55" t="shared"/>
        <v/>
      </c>
    </row>
    <row r="162" spans="10:12" x14ac:dyDescent="0.2">
      <c r="J162" s="52" t="str">
        <f si="54" t="shared"/>
        <v/>
      </c>
      <c r="L162" s="53" t="str">
        <f si="55" t="shared"/>
        <v/>
      </c>
    </row>
    <row r="163" spans="10:12" x14ac:dyDescent="0.2">
      <c r="J163" s="52" t="str">
        <f si="54" t="shared"/>
        <v/>
      </c>
      <c r="L163" s="53" t="str">
        <f si="55" t="shared"/>
        <v/>
      </c>
    </row>
    <row r="164" spans="10:12" x14ac:dyDescent="0.2">
      <c r="J164" s="52" t="str">
        <f si="54" t="shared"/>
        <v/>
      </c>
      <c r="L164" s="53" t="str">
        <f si="55" t="shared"/>
        <v/>
      </c>
    </row>
    <row r="165" spans="10:12" x14ac:dyDescent="0.2">
      <c r="J165" s="52" t="str">
        <f si="54" t="shared"/>
        <v/>
      </c>
      <c r="L165" s="53" t="str">
        <f si="55" t="shared"/>
        <v/>
      </c>
    </row>
    <row r="166" spans="10:12" x14ac:dyDescent="0.2">
      <c r="J166" s="52" t="str">
        <f si="54" t="shared"/>
        <v/>
      </c>
      <c r="L166" s="53" t="str">
        <f si="55" t="shared"/>
        <v/>
      </c>
    </row>
    <row r="167" spans="10:12" x14ac:dyDescent="0.2">
      <c r="J167" s="52" t="str">
        <f si="54" t="shared"/>
        <v/>
      </c>
      <c r="L167" s="53" t="str">
        <f si="55" t="shared"/>
        <v/>
      </c>
    </row>
    <row r="168" spans="10:12" x14ac:dyDescent="0.2">
      <c r="J168" s="52" t="str">
        <f si="54" t="shared"/>
        <v/>
      </c>
      <c r="L168" s="53" t="str">
        <f si="55" t="shared"/>
        <v/>
      </c>
    </row>
    <row r="169" spans="10:12" x14ac:dyDescent="0.2">
      <c r="J169" s="52" t="str">
        <f si="54" t="shared"/>
        <v/>
      </c>
      <c r="L169" s="53" t="str">
        <f si="55" t="shared"/>
        <v/>
      </c>
    </row>
    <row r="170" spans="10:12" x14ac:dyDescent="0.2">
      <c r="J170" s="52" t="str">
        <f si="54" t="shared"/>
        <v/>
      </c>
      <c r="L170" s="53" t="str">
        <f si="55" t="shared"/>
        <v/>
      </c>
    </row>
    <row r="171" spans="10:12" x14ac:dyDescent="0.2">
      <c r="J171" s="52" t="str">
        <f si="54" t="shared"/>
        <v/>
      </c>
      <c r="L171" s="53" t="str">
        <f si="55" t="shared"/>
        <v/>
      </c>
    </row>
    <row r="172" spans="10:12" x14ac:dyDescent="0.2">
      <c r="J172" s="52" t="str">
        <f si="54" t="shared"/>
        <v/>
      </c>
      <c r="L172" s="53" t="str">
        <f si="55" t="shared"/>
        <v/>
      </c>
    </row>
    <row r="173" spans="10:12" x14ac:dyDescent="0.2">
      <c r="J173" s="52" t="str">
        <f si="54" t="shared"/>
        <v/>
      </c>
      <c r="L173" s="53" t="str">
        <f si="55" t="shared"/>
        <v/>
      </c>
    </row>
    <row r="174" spans="10:12" x14ac:dyDescent="0.2">
      <c r="J174" s="52" t="str">
        <f si="54" t="shared"/>
        <v/>
      </c>
      <c r="L174" s="53" t="str">
        <f si="55" t="shared"/>
        <v/>
      </c>
    </row>
    <row r="175" spans="10:12" x14ac:dyDescent="0.2">
      <c r="J175" s="52" t="str">
        <f si="54" t="shared"/>
        <v/>
      </c>
      <c r="L175" s="53" t="str">
        <f si="55" t="shared"/>
        <v/>
      </c>
    </row>
    <row r="176" spans="10:12" x14ac:dyDescent="0.2">
      <c r="J176" s="52" t="str">
        <f si="54" t="shared"/>
        <v/>
      </c>
      <c r="L176" s="53" t="str">
        <f si="55" t="shared"/>
        <v/>
      </c>
    </row>
    <row r="177" spans="10:12" x14ac:dyDescent="0.2">
      <c r="J177" s="52" t="str">
        <f si="54" t="shared"/>
        <v/>
      </c>
      <c r="L177" s="53" t="str">
        <f si="55" t="shared"/>
        <v/>
      </c>
    </row>
    <row r="178" spans="10:12" x14ac:dyDescent="0.2">
      <c r="J178" s="52" t="str">
        <f si="54" t="shared"/>
        <v/>
      </c>
      <c r="L178" s="53" t="str">
        <f si="55" t="shared"/>
        <v/>
      </c>
    </row>
    <row r="179" spans="10:12" x14ac:dyDescent="0.2">
      <c r="J179" s="52" t="str">
        <f si="54" t="shared"/>
        <v/>
      </c>
      <c r="L179" s="53" t="str">
        <f si="55" t="shared"/>
        <v/>
      </c>
    </row>
    <row r="180" spans="10:12" x14ac:dyDescent="0.2">
      <c r="J180" s="52" t="str">
        <f si="54" t="shared"/>
        <v/>
      </c>
      <c r="L180" s="53" t="str">
        <f si="55" t="shared"/>
        <v/>
      </c>
    </row>
    <row r="181" spans="10:12" x14ac:dyDescent="0.2">
      <c r="J181" s="52" t="str">
        <f si="54" t="shared"/>
        <v/>
      </c>
      <c r="L181" s="53" t="str">
        <f si="55" t="shared"/>
        <v/>
      </c>
    </row>
    <row r="182" spans="10:12" x14ac:dyDescent="0.2">
      <c r="J182" s="52" t="str">
        <f si="54" t="shared"/>
        <v/>
      </c>
      <c r="L182" s="53" t="str">
        <f si="55" t="shared"/>
        <v/>
      </c>
    </row>
    <row r="183" spans="10:12" x14ac:dyDescent="0.2">
      <c r="J183" s="52" t="str">
        <f si="54" t="shared"/>
        <v/>
      </c>
      <c r="L183" s="53" t="str">
        <f si="55" t="shared"/>
        <v/>
      </c>
    </row>
    <row r="184" spans="10:12" x14ac:dyDescent="0.2">
      <c r="J184" s="52" t="str">
        <f si="54" t="shared"/>
        <v/>
      </c>
      <c r="L184" s="53" t="str">
        <f si="55" t="shared"/>
        <v/>
      </c>
    </row>
    <row r="185" spans="10:12" x14ac:dyDescent="0.2">
      <c r="J185" s="52" t="str">
        <f si="54" t="shared"/>
        <v/>
      </c>
      <c r="L185" s="53" t="str">
        <f si="55" t="shared"/>
        <v/>
      </c>
    </row>
    <row r="186" spans="10:12" x14ac:dyDescent="0.2">
      <c r="J186" s="52" t="str">
        <f si="54" t="shared"/>
        <v/>
      </c>
      <c r="L186" s="53" t="str">
        <f si="55" t="shared"/>
        <v/>
      </c>
    </row>
    <row r="187" spans="10:12" x14ac:dyDescent="0.2">
      <c r="J187" s="52" t="str">
        <f si="54" t="shared"/>
        <v/>
      </c>
      <c r="L187" s="53" t="str">
        <f si="55" t="shared"/>
        <v/>
      </c>
    </row>
    <row r="188" spans="10:12" x14ac:dyDescent="0.2">
      <c r="J188" s="52" t="str">
        <f si="54" t="shared"/>
        <v/>
      </c>
      <c r="L188" s="53" t="str">
        <f si="55" t="shared"/>
        <v/>
      </c>
    </row>
    <row r="189" spans="10:12" x14ac:dyDescent="0.2">
      <c r="J189" s="52" t="str">
        <f si="54" t="shared"/>
        <v/>
      </c>
      <c r="L189" s="53" t="str">
        <f si="55" t="shared"/>
        <v/>
      </c>
    </row>
    <row r="190" spans="10:12" x14ac:dyDescent="0.2">
      <c r="J190" s="52" t="str">
        <f si="54" t="shared"/>
        <v/>
      </c>
      <c r="L190" s="53" t="str">
        <f si="55" t="shared"/>
        <v/>
      </c>
    </row>
    <row r="191" spans="10:12" x14ac:dyDescent="0.2">
      <c r="J191" s="52" t="str">
        <f si="54" t="shared"/>
        <v/>
      </c>
      <c r="L191" s="53" t="str">
        <f si="55" t="shared"/>
        <v/>
      </c>
    </row>
    <row r="192" spans="10:12" x14ac:dyDescent="0.2">
      <c r="J192" s="52" t="str">
        <f si="54" t="shared"/>
        <v/>
      </c>
      <c r="L192" s="53" t="str">
        <f si="55" t="shared"/>
        <v/>
      </c>
    </row>
    <row r="193" spans="10:12" x14ac:dyDescent="0.2">
      <c r="J193" s="52" t="str">
        <f si="54" t="shared"/>
        <v/>
      </c>
      <c r="L193" s="53" t="str">
        <f si="55" t="shared"/>
        <v/>
      </c>
    </row>
    <row r="194" spans="10:12" x14ac:dyDescent="0.2">
      <c r="J194" s="52" t="str">
        <f si="54" t="shared"/>
        <v/>
      </c>
      <c r="L194" s="53" t="str">
        <f si="55" t="shared"/>
        <v/>
      </c>
    </row>
    <row r="195" spans="10:12" x14ac:dyDescent="0.2">
      <c r="J195" s="52" t="str">
        <f si="54" t="shared"/>
        <v/>
      </c>
      <c r="L195" s="53" t="str">
        <f si="55" t="shared"/>
        <v/>
      </c>
    </row>
    <row r="196" spans="10:12" x14ac:dyDescent="0.2">
      <c r="J196" s="52" t="str">
        <f si="54" t="shared"/>
        <v/>
      </c>
      <c r="L196" s="53" t="str">
        <f si="55" t="shared"/>
        <v/>
      </c>
    </row>
    <row r="197" spans="10:12" x14ac:dyDescent="0.2">
      <c r="J197" s="52" t="str">
        <f si="54" t="shared"/>
        <v/>
      </c>
      <c r="L197" s="53" t="str">
        <f si="55" t="shared"/>
        <v/>
      </c>
    </row>
    <row r="198" spans="10:12" x14ac:dyDescent="0.2">
      <c r="J198" s="52" t="str">
        <f si="54" t="shared"/>
        <v/>
      </c>
      <c r="L198" s="53" t="str">
        <f si="55" t="shared"/>
        <v/>
      </c>
    </row>
    <row r="199" spans="10:12" x14ac:dyDescent="0.2">
      <c r="J199" s="52" t="str">
        <f si="54" t="shared"/>
        <v/>
      </c>
      <c r="L199" s="53" t="str">
        <f si="55" t="shared"/>
        <v/>
      </c>
    </row>
    <row r="200" spans="10:12" x14ac:dyDescent="0.2">
      <c r="J200" s="52" t="str">
        <f si="54" t="shared"/>
        <v/>
      </c>
      <c r="L200" s="53" t="str">
        <f si="55" t="shared"/>
        <v/>
      </c>
    </row>
    <row r="201" spans="10:12" x14ac:dyDescent="0.2">
      <c r="J201" s="52" t="str">
        <f si="54" t="shared"/>
        <v/>
      </c>
      <c r="L201" s="53" t="str">
        <f si="55" t="shared"/>
        <v/>
      </c>
    </row>
    <row r="202" spans="10:12" x14ac:dyDescent="0.2">
      <c r="J202" s="52" t="str">
        <f si="54" t="shared"/>
        <v/>
      </c>
      <c r="L202" s="53" t="str">
        <f si="55" t="shared"/>
        <v/>
      </c>
    </row>
    <row r="203" spans="10:12" x14ac:dyDescent="0.2">
      <c r="J203" s="52" t="str">
        <f si="54" t="shared"/>
        <v/>
      </c>
      <c r="L203" s="53" t="str">
        <f si="55" t="shared"/>
        <v/>
      </c>
    </row>
    <row r="204" spans="10:12" x14ac:dyDescent="0.2">
      <c r="J204" s="52" t="str">
        <f si="54" t="shared"/>
        <v/>
      </c>
      <c r="L204" s="53" t="str">
        <f si="55" t="shared"/>
        <v/>
      </c>
    </row>
    <row r="205" spans="10:12" x14ac:dyDescent="0.2">
      <c r="J205" s="52" t="str">
        <f si="54" t="shared"/>
        <v/>
      </c>
      <c r="L205" s="53" t="str">
        <f si="55" t="shared"/>
        <v/>
      </c>
    </row>
    <row r="206" spans="10:12" x14ac:dyDescent="0.2">
      <c r="J206" s="52" t="str">
        <f si="54" t="shared"/>
        <v/>
      </c>
      <c r="L206" s="53" t="str">
        <f si="55" t="shared"/>
        <v/>
      </c>
    </row>
    <row r="207" spans="10:12" x14ac:dyDescent="0.2">
      <c r="J207" s="52" t="str">
        <f si="54" t="shared"/>
        <v/>
      </c>
      <c r="L207" s="53" t="str">
        <f si="55" t="shared"/>
        <v/>
      </c>
    </row>
    <row r="208" spans="10:12" x14ac:dyDescent="0.2">
      <c r="J208" s="52" t="str">
        <f si="54" t="shared"/>
        <v/>
      </c>
      <c r="L208" s="53" t="str">
        <f si="55" t="shared"/>
        <v/>
      </c>
    </row>
    <row r="209" spans="10:12" x14ac:dyDescent="0.2">
      <c r="J209" s="52" t="str">
        <f si="54" t="shared"/>
        <v/>
      </c>
      <c r="L209" s="53" t="str">
        <f si="55" t="shared"/>
        <v/>
      </c>
    </row>
    <row r="210" spans="10:12" x14ac:dyDescent="0.2">
      <c r="J210" s="52" t="str">
        <f si="54" t="shared"/>
        <v/>
      </c>
      <c r="L210" s="53" t="str">
        <f si="55" t="shared"/>
        <v/>
      </c>
    </row>
    <row r="211" spans="10:12" x14ac:dyDescent="0.2">
      <c r="J211" s="52" t="str">
        <f si="54" t="shared"/>
        <v/>
      </c>
      <c r="L211" s="53" t="str">
        <f si="55" t="shared"/>
        <v/>
      </c>
    </row>
    <row r="212" spans="10:12" x14ac:dyDescent="0.2">
      <c r="J212" s="52" t="str">
        <f si="54" t="shared"/>
        <v/>
      </c>
      <c r="L212" s="53" t="str">
        <f si="55" t="shared"/>
        <v/>
      </c>
    </row>
    <row r="213" spans="10:12" x14ac:dyDescent="0.2">
      <c r="J213" s="52" t="str">
        <f si="54" t="shared"/>
        <v/>
      </c>
      <c r="L213" s="53" t="str">
        <f si="55" t="shared"/>
        <v/>
      </c>
    </row>
    <row r="214" spans="10:12" x14ac:dyDescent="0.2">
      <c r="J214" s="52" t="str">
        <f si="54" t="shared"/>
        <v/>
      </c>
      <c r="L214" s="53" t="str">
        <f si="55" t="shared"/>
        <v/>
      </c>
    </row>
    <row r="215" spans="10:12" x14ac:dyDescent="0.2">
      <c r="J215" s="52" t="str">
        <f si="54" t="shared"/>
        <v/>
      </c>
      <c r="L215" s="53" t="str">
        <f si="55" t="shared"/>
        <v/>
      </c>
    </row>
    <row r="216" spans="10:12" x14ac:dyDescent="0.2">
      <c r="J216" s="52" t="str">
        <f si="54" t="shared"/>
        <v/>
      </c>
      <c r="L216" s="53" t="str">
        <f si="55" t="shared"/>
        <v/>
      </c>
    </row>
    <row r="217" spans="10:12" x14ac:dyDescent="0.2">
      <c r="J217" s="52" t="str">
        <f si="54" t="shared"/>
        <v/>
      </c>
      <c r="L217" s="53" t="str">
        <f si="55" t="shared"/>
        <v/>
      </c>
    </row>
    <row r="218" spans="10:12" x14ac:dyDescent="0.2">
      <c r="J218" s="52" t="str">
        <f si="54" t="shared"/>
        <v/>
      </c>
      <c r="L218" s="53" t="str">
        <f si="55" t="shared"/>
        <v/>
      </c>
    </row>
    <row r="219" spans="10:12" x14ac:dyDescent="0.2">
      <c r="J219" s="52" t="str">
        <f si="54" t="shared"/>
        <v/>
      </c>
      <c r="L219" s="53" t="str">
        <f si="55" t="shared"/>
        <v/>
      </c>
    </row>
    <row r="220" spans="10:12" x14ac:dyDescent="0.2">
      <c r="J220" s="52" t="str">
        <f ref="J220:J258" si="56" t="shared">IF(B220&gt;0,SUM(B220:I220),"")</f>
        <v/>
      </c>
      <c r="L220" s="53" t="str">
        <f ref="L220:L258" si="57" t="shared">IF(B220&gt;0,SUM(J220+K220),"")</f>
        <v/>
      </c>
    </row>
    <row r="221" spans="10:12" x14ac:dyDescent="0.2">
      <c r="J221" s="52" t="str">
        <f si="56" t="shared"/>
        <v/>
      </c>
      <c r="L221" s="53" t="str">
        <f si="57" t="shared"/>
        <v/>
      </c>
    </row>
    <row r="222" spans="10:12" x14ac:dyDescent="0.2">
      <c r="J222" s="52" t="str">
        <f si="56" t="shared"/>
        <v/>
      </c>
      <c r="L222" s="53" t="str">
        <f si="57" t="shared"/>
        <v/>
      </c>
    </row>
    <row r="223" spans="10:12" x14ac:dyDescent="0.2">
      <c r="J223" s="52" t="str">
        <f si="56" t="shared"/>
        <v/>
      </c>
      <c r="L223" s="53" t="str">
        <f si="57" t="shared"/>
        <v/>
      </c>
    </row>
    <row r="224" spans="10:12" x14ac:dyDescent="0.2">
      <c r="J224" s="52" t="str">
        <f si="56" t="shared"/>
        <v/>
      </c>
      <c r="L224" s="53" t="str">
        <f si="57" t="shared"/>
        <v/>
      </c>
    </row>
    <row r="225" spans="10:12" x14ac:dyDescent="0.2">
      <c r="J225" s="52" t="str">
        <f si="56" t="shared"/>
        <v/>
      </c>
      <c r="L225" s="53" t="str">
        <f si="57" t="shared"/>
        <v/>
      </c>
    </row>
    <row r="226" spans="10:12" x14ac:dyDescent="0.2">
      <c r="J226" s="52" t="str">
        <f si="56" t="shared"/>
        <v/>
      </c>
      <c r="L226" s="53" t="str">
        <f si="57" t="shared"/>
        <v/>
      </c>
    </row>
    <row r="227" spans="10:12" x14ac:dyDescent="0.2">
      <c r="J227" s="52" t="str">
        <f si="56" t="shared"/>
        <v/>
      </c>
      <c r="L227" s="53" t="str">
        <f si="57" t="shared"/>
        <v/>
      </c>
    </row>
    <row r="228" spans="10:12" x14ac:dyDescent="0.2">
      <c r="J228" s="52" t="str">
        <f si="56" t="shared"/>
        <v/>
      </c>
      <c r="L228" s="53" t="str">
        <f si="57" t="shared"/>
        <v/>
      </c>
    </row>
    <row r="229" spans="10:12" x14ac:dyDescent="0.2">
      <c r="J229" s="52" t="str">
        <f si="56" t="shared"/>
        <v/>
      </c>
      <c r="L229" s="53" t="str">
        <f si="57" t="shared"/>
        <v/>
      </c>
    </row>
    <row r="230" spans="10:12" x14ac:dyDescent="0.2">
      <c r="J230" s="52" t="str">
        <f si="56" t="shared"/>
        <v/>
      </c>
      <c r="L230" s="53" t="str">
        <f si="57" t="shared"/>
        <v/>
      </c>
    </row>
    <row r="231" spans="10:12" x14ac:dyDescent="0.2">
      <c r="J231" s="52" t="str">
        <f si="56" t="shared"/>
        <v/>
      </c>
      <c r="L231" s="53" t="str">
        <f si="57" t="shared"/>
        <v/>
      </c>
    </row>
    <row r="232" spans="10:12" x14ac:dyDescent="0.2">
      <c r="J232" s="52" t="str">
        <f si="56" t="shared"/>
        <v/>
      </c>
      <c r="L232" s="53" t="str">
        <f si="57" t="shared"/>
        <v/>
      </c>
    </row>
    <row r="233" spans="10:12" x14ac:dyDescent="0.2">
      <c r="J233" s="52" t="str">
        <f si="56" t="shared"/>
        <v/>
      </c>
      <c r="L233" s="53" t="str">
        <f si="57" t="shared"/>
        <v/>
      </c>
    </row>
    <row r="234" spans="10:12" x14ac:dyDescent="0.2">
      <c r="J234" s="52" t="str">
        <f si="56" t="shared"/>
        <v/>
      </c>
      <c r="L234" s="53" t="str">
        <f si="57" t="shared"/>
        <v/>
      </c>
    </row>
    <row r="235" spans="10:12" x14ac:dyDescent="0.2">
      <c r="J235" s="52" t="str">
        <f si="56" t="shared"/>
        <v/>
      </c>
      <c r="L235" s="53" t="str">
        <f si="57" t="shared"/>
        <v/>
      </c>
    </row>
    <row r="236" spans="10:12" x14ac:dyDescent="0.2">
      <c r="J236" s="52" t="str">
        <f si="56" t="shared"/>
        <v/>
      </c>
      <c r="L236" s="53" t="str">
        <f si="57" t="shared"/>
        <v/>
      </c>
    </row>
    <row r="237" spans="10:12" x14ac:dyDescent="0.2">
      <c r="J237" s="52" t="str">
        <f si="56" t="shared"/>
        <v/>
      </c>
      <c r="L237" s="53" t="str">
        <f si="57" t="shared"/>
        <v/>
      </c>
    </row>
    <row r="238" spans="10:12" x14ac:dyDescent="0.2">
      <c r="J238" s="52" t="str">
        <f si="56" t="shared"/>
        <v/>
      </c>
      <c r="L238" s="53" t="str">
        <f si="57" t="shared"/>
        <v/>
      </c>
    </row>
    <row r="239" spans="10:12" x14ac:dyDescent="0.2">
      <c r="J239" s="52" t="str">
        <f si="56" t="shared"/>
        <v/>
      </c>
      <c r="L239" s="53" t="str">
        <f si="57" t="shared"/>
        <v/>
      </c>
    </row>
    <row r="240" spans="10:12" x14ac:dyDescent="0.2">
      <c r="J240" s="52" t="str">
        <f si="56" t="shared"/>
        <v/>
      </c>
      <c r="L240" s="53" t="str">
        <f si="57" t="shared"/>
        <v/>
      </c>
    </row>
    <row r="241" spans="10:12" x14ac:dyDescent="0.2">
      <c r="J241" s="52" t="str">
        <f si="56" t="shared"/>
        <v/>
      </c>
      <c r="L241" s="53" t="str">
        <f si="57" t="shared"/>
        <v/>
      </c>
    </row>
    <row r="242" spans="10:12" x14ac:dyDescent="0.2">
      <c r="J242" s="52" t="str">
        <f si="56" t="shared"/>
        <v/>
      </c>
      <c r="L242" s="53" t="str">
        <f si="57" t="shared"/>
        <v/>
      </c>
    </row>
    <row r="243" spans="10:12" x14ac:dyDescent="0.2">
      <c r="J243" s="52" t="str">
        <f si="56" t="shared"/>
        <v/>
      </c>
      <c r="L243" s="53" t="str">
        <f si="57" t="shared"/>
        <v/>
      </c>
    </row>
    <row r="244" spans="10:12" x14ac:dyDescent="0.2">
      <c r="J244" s="52" t="str">
        <f si="56" t="shared"/>
        <v/>
      </c>
      <c r="L244" s="53" t="str">
        <f si="57" t="shared"/>
        <v/>
      </c>
    </row>
    <row r="245" spans="10:12" x14ac:dyDescent="0.2">
      <c r="J245" s="52" t="str">
        <f si="56" t="shared"/>
        <v/>
      </c>
      <c r="L245" s="53" t="str">
        <f si="57" t="shared"/>
        <v/>
      </c>
    </row>
    <row r="246" spans="10:12" x14ac:dyDescent="0.2">
      <c r="J246" s="52" t="str">
        <f si="56" t="shared"/>
        <v/>
      </c>
      <c r="L246" s="53" t="str">
        <f si="57" t="shared"/>
        <v/>
      </c>
    </row>
    <row r="247" spans="10:12" x14ac:dyDescent="0.2">
      <c r="J247" s="52" t="str">
        <f si="56" t="shared"/>
        <v/>
      </c>
      <c r="L247" s="53" t="str">
        <f si="57" t="shared"/>
        <v/>
      </c>
    </row>
    <row r="248" spans="10:12" x14ac:dyDescent="0.2">
      <c r="J248" s="52" t="str">
        <f si="56" t="shared"/>
        <v/>
      </c>
      <c r="L248" s="53" t="str">
        <f si="57" t="shared"/>
        <v/>
      </c>
    </row>
    <row r="249" spans="10:12" x14ac:dyDescent="0.2">
      <c r="J249" s="52" t="str">
        <f si="56" t="shared"/>
        <v/>
      </c>
      <c r="L249" s="53" t="str">
        <f si="57" t="shared"/>
        <v/>
      </c>
    </row>
    <row r="250" spans="10:12" x14ac:dyDescent="0.2">
      <c r="J250" s="52" t="str">
        <f si="56" t="shared"/>
        <v/>
      </c>
      <c r="L250" s="53" t="str">
        <f si="57" t="shared"/>
        <v/>
      </c>
    </row>
    <row r="251" spans="10:12" x14ac:dyDescent="0.2">
      <c r="J251" s="52" t="str">
        <f si="56" t="shared"/>
        <v/>
      </c>
      <c r="L251" s="53" t="str">
        <f si="57" t="shared"/>
        <v/>
      </c>
    </row>
    <row r="252" spans="10:12" x14ac:dyDescent="0.2">
      <c r="J252" s="52" t="str">
        <f si="56" t="shared"/>
        <v/>
      </c>
      <c r="L252" s="53" t="str">
        <f si="57" t="shared"/>
        <v/>
      </c>
    </row>
    <row r="253" spans="10:12" x14ac:dyDescent="0.2">
      <c r="J253" s="52" t="str">
        <f si="56" t="shared"/>
        <v/>
      </c>
      <c r="L253" s="53" t="str">
        <f si="57" t="shared"/>
        <v/>
      </c>
    </row>
    <row r="254" spans="10:12" x14ac:dyDescent="0.2">
      <c r="J254" s="52" t="str">
        <f si="56" t="shared"/>
        <v/>
      </c>
      <c r="L254" s="53" t="str">
        <f si="57" t="shared"/>
        <v/>
      </c>
    </row>
    <row r="255" spans="10:12" x14ac:dyDescent="0.2">
      <c r="J255" s="52" t="str">
        <f si="56" t="shared"/>
        <v/>
      </c>
      <c r="L255" s="53" t="str">
        <f si="57" t="shared"/>
        <v/>
      </c>
    </row>
    <row r="256" spans="10:12" x14ac:dyDescent="0.2">
      <c r="J256" s="52" t="str">
        <f si="56" t="shared"/>
        <v/>
      </c>
      <c r="L256" s="53" t="str">
        <f si="57" t="shared"/>
        <v/>
      </c>
    </row>
    <row r="257" spans="10:12" x14ac:dyDescent="0.2">
      <c r="J257" s="52" t="str">
        <f si="56" t="shared"/>
        <v/>
      </c>
      <c r="L257" s="53" t="str">
        <f si="57" t="shared"/>
        <v/>
      </c>
    </row>
    <row r="258" spans="10:12" x14ac:dyDescent="0.2">
      <c r="J258" s="52" t="str">
        <f si="56" t="shared"/>
        <v/>
      </c>
      <c r="L258" s="53" t="str">
        <f si="57" t="shared"/>
        <v/>
      </c>
    </row>
  </sheetData>
  <pageMargins bottom="0.75" footer="0.3" header="0.3" left="0.7" right="0.7" top="0.75"/>
  <ignoredErrors>
    <ignoredError formulaRange="1" sqref="J62:K258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baseType="lpstr" size="4">
      <vt:lpstr>Factbook</vt:lpstr>
      <vt:lpstr>Data</vt:lpstr>
      <vt:lpstr>Notes</vt:lpstr>
      <vt:lpstr>Factbook!Print_Area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2007-01-16T14:28:00Z</dcterms:created>
  <dc:creator>Thompson, Megan [LEGIS]</dc:creator>
  <cp:lastModifiedBy>Broich, Adam [LEGIS]</cp:lastModifiedBy>
  <cp:lastPrinted>2020-11-13T21:29:31Z</cp:lastPrinted>
  <dcterms:modified xsi:type="dcterms:W3CDTF">2020-11-13T21:30:37Z</dcterms:modified>
</cp:coreProperties>
</file>