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/>
  <mc:AlternateContent>
    <mc:Choice Requires="x15">
      <x15ac:absPath xmlns:x15ac="http://schemas.microsoft.com/office/spreadsheetml/2010/11/ac" url="\\legislature.intranet\prod\LINC\LINCCLIENT\users\temp\KENNETH.OHMS\"/>
    </mc:Choice>
  </mc:AlternateContent>
  <bookViews>
    <workbookView windowHeight="11385" windowWidth="13500" xWindow="6870" yWindow="420"/>
  </bookViews>
  <sheets>
    <sheet name="Factbook" r:id="rId1" sheetId="1" state="veryHidden"/>
    <sheet name="Data" r:id="rId2" sheetId="2"/>
    <sheet name="Notes" r:id="rId3" sheetId="3" state="veryHidden"/>
  </sheets>
  <definedNames>
    <definedName name="Memo_Note">Factbook!#REF!</definedName>
    <definedName localSheetId="0" name="_xlnm.Print_Area">Factbook!$A$1:$R$44</definedName>
  </definedNames>
  <calcPr calcId="162913"/>
</workbook>
</file>

<file path=xl/calcChain.xml><?xml version="1.0" encoding="utf-8"?>
<calcChain xmlns="http://schemas.openxmlformats.org/spreadsheetml/2006/main">
  <c i="2" l="1" r="G37"/>
  <c i="2" r="G38"/>
  <c i="2" r="G39"/>
  <c i="2" r="G40"/>
  <c i="2" r="G41"/>
  <c i="2" r="G42"/>
  <c i="2" r="G43"/>
  <c i="2" r="G44"/>
  <c i="2" r="G45"/>
  <c i="2" r="G46"/>
  <c i="2" r="G47"/>
  <c i="2" r="G48"/>
  <c i="2" r="G49"/>
  <c i="2" r="G50"/>
  <c i="2" r="G51"/>
  <c i="2" r="G52"/>
  <c i="2" r="G53"/>
  <c i="2" r="G54"/>
  <c i="2" r="G55"/>
  <c i="2" r="G56"/>
  <c i="2" r="G57"/>
  <c i="2" r="G58"/>
  <c i="2" r="G59"/>
  <c i="2" r="G60"/>
  <c i="2" r="G61"/>
  <c i="2" r="G62"/>
  <c i="2" r="G63"/>
  <c i="2" r="G64"/>
  <c i="2" r="G65"/>
  <c i="2" r="G66"/>
  <c i="2" r="G67"/>
  <c i="2" r="G68"/>
  <c i="2" r="G69"/>
  <c i="2" r="G70"/>
  <c i="2" r="G71"/>
  <c i="2" r="G72"/>
  <c i="2" r="G73"/>
  <c i="2" r="G74"/>
  <c i="2" r="G75"/>
  <c i="2" r="G76"/>
  <c i="2" r="G77"/>
  <c i="2" r="G78"/>
  <c i="2" r="G79"/>
  <c i="2" r="G80"/>
  <c i="2" r="G81"/>
  <c i="2" r="G82"/>
  <c i="2" r="G83"/>
  <c i="2" r="G84"/>
  <c i="2" r="G85"/>
  <c i="2" r="G86"/>
  <c i="2" r="G87"/>
  <c i="2" r="G88"/>
  <c i="2" r="G89"/>
  <c i="2" r="G90"/>
  <c i="2" r="G91"/>
  <c i="2" r="G92"/>
  <c i="2" r="G93"/>
  <c i="2" r="G94"/>
  <c i="2" r="G95"/>
  <c i="2" r="G96"/>
  <c i="2" r="G97"/>
  <c i="2" r="G98"/>
  <c i="2" r="G99"/>
  <c i="2" r="G100"/>
  <c i="2" r="G101"/>
  <c i="2" r="G102"/>
  <c i="2" r="G103"/>
  <c i="2" r="G104"/>
  <c i="2" r="G105"/>
  <c i="2" r="G106"/>
  <c i="2" r="G107"/>
  <c i="2" r="G108"/>
  <c i="2" r="G109"/>
  <c i="2" r="G110"/>
  <c i="2" r="G111"/>
  <c i="2" r="G112"/>
  <c i="2" r="G113"/>
  <c i="2" r="G114"/>
  <c i="2" r="G115"/>
  <c i="2" r="G116"/>
  <c i="2" r="G117"/>
  <c i="2" r="G118"/>
  <c i="2" r="G119"/>
  <c i="2" r="G120"/>
  <c i="2" r="G121"/>
  <c i="2" r="G122"/>
  <c i="2" r="G123"/>
  <c i="2" r="G124"/>
  <c i="2" r="G125"/>
  <c i="2" r="G126"/>
  <c i="2" r="G127"/>
  <c i="2" r="G128"/>
  <c i="2" r="G129"/>
  <c i="2" r="G130"/>
  <c i="2" r="G131"/>
  <c i="2" r="G132"/>
  <c i="2" r="G133"/>
  <c i="2" r="G134"/>
  <c i="2" r="G135"/>
  <c i="2" r="G136"/>
  <c i="2" r="G137"/>
  <c i="2" r="G138"/>
  <c i="2" r="G139"/>
  <c i="2" r="G140"/>
  <c i="2" r="G141"/>
  <c i="2" r="G142"/>
  <c i="2" r="G143"/>
  <c i="2" r="G144"/>
  <c i="2" r="G145"/>
  <c i="2" r="G146"/>
  <c i="2" r="G147"/>
  <c i="2" r="G148"/>
  <c i="2" r="G149"/>
  <c i="2" r="G150"/>
  <c i="2" r="G151"/>
  <c i="2" r="G152"/>
  <c i="2" r="G153"/>
  <c i="2" r="G154"/>
  <c i="2" r="G155"/>
  <c i="2" r="G156"/>
  <c i="2" r="G157"/>
  <c i="2" r="G158"/>
  <c i="2" r="G159"/>
  <c i="2" r="G160"/>
  <c i="2" r="G161"/>
  <c i="2" r="G162"/>
  <c i="2" r="G163"/>
  <c i="2" r="G164"/>
  <c i="2" r="G165"/>
  <c i="2" r="G166"/>
  <c i="2" r="G167"/>
  <c i="2" r="G168"/>
  <c i="2" r="G169"/>
  <c i="2" r="G170"/>
  <c i="2" r="G171"/>
  <c i="2" r="G172"/>
  <c i="2" r="G173"/>
  <c i="2" r="G174"/>
  <c i="2" r="G175"/>
  <c i="2" r="G176"/>
  <c i="2" r="G177"/>
  <c i="2" r="G178"/>
  <c i="2" r="G179"/>
  <c i="2" r="G180"/>
  <c i="2" r="G3"/>
  <c i="2" r="G4"/>
  <c i="2" r="G5"/>
  <c i="2" r="G6"/>
  <c i="2" r="G7"/>
  <c i="2" r="G8"/>
  <c i="2" r="G9"/>
  <c i="2" r="G10"/>
  <c i="2" r="G11"/>
  <c i="2" r="G12"/>
  <c i="2" r="G13"/>
  <c i="2" r="G14"/>
  <c i="2" r="G15"/>
  <c i="2" r="G17"/>
  <c i="2" r="G19"/>
  <c i="2" r="G20"/>
  <c i="2" r="G21"/>
  <c i="2" r="G22"/>
  <c i="2" r="G23"/>
  <c i="2" r="G24"/>
  <c i="2" r="G25"/>
  <c i="2" r="G26"/>
  <c i="2" r="G27"/>
  <c i="2" r="G28"/>
  <c i="2" r="G29"/>
  <c i="2" r="G30"/>
  <c i="2" r="G31"/>
  <c i="2" r="G32"/>
  <c i="2" r="G33"/>
  <c i="2" r="G34"/>
  <c i="2" r="G35"/>
  <c i="2" r="G36"/>
  <c i="2" r="G2"/>
  <c i="1" l="1" r="B38"/>
  <c i="1" r="N38" s="1"/>
  <c i="1" r="B37"/>
  <c i="1" r="S37" s="1"/>
  <c i="1" r="B36"/>
  <c i="1" r="L36" s="1"/>
  <c i="1" r="B35"/>
  <c i="1" r="D35" s="1"/>
  <c i="1" r="B34"/>
  <c i="1" r="N34" s="1"/>
  <c i="1" r="B33"/>
  <c i="1" r="S33" s="1"/>
  <c i="1" r="B32"/>
  <c i="1" r="L32" s="1"/>
  <c i="1" r="B31"/>
  <c i="1" r="D31" s="1"/>
  <c i="1" r="B30"/>
  <c i="1" r="N30" s="1"/>
  <c i="1" r="B29"/>
  <c i="1" r="S29" s="1"/>
  <c i="1" r="B28"/>
  <c i="1" r="H28" s="1"/>
  <c i="1" l="1" r="F35"/>
  <c i="1" r="D38"/>
  <c i="1" r="D34"/>
  <c i="1" r="D30"/>
  <c i="1" r="J28"/>
  <c i="1" r="F37"/>
  <c i="1" r="F33"/>
  <c i="1" r="F29"/>
  <c i="1" r="H35"/>
  <c i="1" r="H31"/>
  <c i="1" r="J37"/>
  <c i="1" r="J33"/>
  <c i="1" r="J29"/>
  <c i="1" r="L35"/>
  <c i="1" r="L31"/>
  <c i="1" r="N37"/>
  <c i="1" r="N33"/>
  <c i="1" r="N29"/>
  <c i="1" r="S36"/>
  <c i="1" r="S32"/>
  <c i="1" r="D37"/>
  <c i="1" r="D33"/>
  <c i="1" r="D29"/>
  <c i="1" r="L28"/>
  <c i="1" r="F36"/>
  <c i="1" r="F32"/>
  <c i="1" r="H38"/>
  <c i="1" r="H34"/>
  <c i="1" r="H30"/>
  <c i="1" r="J36"/>
  <c i="1" r="J32"/>
  <c i="1" r="L38"/>
  <c i="1" r="L34"/>
  <c i="1" r="L30"/>
  <c i="1" r="N36"/>
  <c i="1" r="N32"/>
  <c i="1" r="S28"/>
  <c i="1" r="S35"/>
  <c i="1" r="S31"/>
  <c i="1" r="F31"/>
  <c i="1" r="H37"/>
  <c i="1" r="H33"/>
  <c i="1" r="H29"/>
  <c i="1" r="J35"/>
  <c i="1" r="J31"/>
  <c i="1" r="L37"/>
  <c i="1" r="L33"/>
  <c i="1" r="L29"/>
  <c i="1" r="N35"/>
  <c i="1" r="N31"/>
  <c i="1" r="S38"/>
  <c i="1" r="S34"/>
  <c i="1" r="S30"/>
  <c i="1" r="D36"/>
  <c i="1" r="D32"/>
  <c i="1" r="F28"/>
  <c i="1" r="N28"/>
  <c i="1" r="D28"/>
  <c i="1" r="F38"/>
  <c i="1" r="F34"/>
  <c i="1" r="F30"/>
  <c i="1" r="H36"/>
  <c i="1" r="H32"/>
  <c i="1" r="J38"/>
  <c i="1" r="J34"/>
  <c i="1" r="J30"/>
</calcChain>
</file>

<file path=xl/sharedStrings.xml><?xml version="1.0" encoding="utf-8"?>
<sst xmlns="http://schemas.openxmlformats.org/spreadsheetml/2006/main" count="31" uniqueCount="29">
  <si>
    <t xml:space="preserve">Fiscal </t>
  </si>
  <si>
    <t>Gambling Treatment Fund</t>
  </si>
  <si>
    <t>Total</t>
  </si>
  <si>
    <t>Gambler</t>
  </si>
  <si>
    <t>Year</t>
  </si>
  <si>
    <t>Revenues</t>
  </si>
  <si>
    <t>Expenditures</t>
  </si>
  <si>
    <t>Hours</t>
  </si>
  <si>
    <t>Clients</t>
  </si>
  <si>
    <t>Service</t>
  </si>
  <si>
    <t>Concerned</t>
  </si>
  <si>
    <t>FundRevenues</t>
  </si>
  <si>
    <t>FundExpenditures</t>
  </si>
  <si>
    <t>ServiceHours</t>
  </si>
  <si>
    <t>GamblerClients</t>
  </si>
  <si>
    <t>ConcernedPersonClients</t>
  </si>
  <si>
    <t>TotalClients</t>
  </si>
  <si>
    <t>FiscalYear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</si>
  <si>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</si>
  <si>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</si>
  <si>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</si>
  <si>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</si>
  <si>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</si>
  <si>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</si>
  <si>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</si>
  <si>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</si>
  <si>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Person Clients</t>
  </si>
  <si>
    <t>Gambling Treatment Fund and Service Levels in Iowa</t>
  </si>
  <si>
    <t>Note:  Concerned Persons includes spouses, children, parents, and friends.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</si>
</sst>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* #,##0"/>
    <numFmt numFmtId="165" formatCode="#,##0;"/>
  </numFmts>
  <fonts count="6" x14ac:knownFonts="1">
    <font>
      <sz val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theme="0" tint="-0.249977111117893"/>
      </bottom>
      <diagonal/>
    </border>
  </borders>
  <cellStyleXfs count="1">
    <xf borderId="0" fillId="0" fontId="0" numFmtId="0"/>
  </cellStyleXfs>
  <cellXfs count="67">
    <xf borderId="0" fillId="0" fontId="0" numFmtId="0" xfId="0"/>
    <xf applyFont="1" borderId="0" fillId="0" fontId="2" numFmtId="0" xfId="0"/>
    <xf applyFont="1" borderId="0" fillId="0" fontId="3" numFmtId="0" xfId="0"/>
    <xf applyAlignment="1" applyBorder="1" applyFill="1" applyFont="1" applyProtection="1" borderId="0" fillId="0" fontId="3" numFmtId="0" xfId="0">
      <alignment horizontal="center" vertical="top"/>
      <protection locked="0"/>
    </xf>
    <xf applyAlignment="1" applyFont="1" borderId="0" fillId="0" fontId="3" numFmtId="0" xfId="0"/>
    <xf applyFont="1" borderId="0" fillId="0" fontId="4" numFmtId="0" xfId="0"/>
    <xf applyAlignment="1" applyFont="1" borderId="0" fillId="0" fontId="4" numFmtId="0" xfId="0"/>
    <xf applyAlignment="1" applyBorder="1" applyFill="1" applyFont="1" applyNumberFormat="1" borderId="0" fillId="0" fontId="3" numFmtId="3" xfId="0">
      <alignment vertical="top"/>
    </xf>
    <xf applyAlignment="1" borderId="0" fillId="0" fontId="0" numFmtId="0" xfId="0"/>
    <xf applyAlignment="1" applyBorder="1" applyFill="1" applyFont="1" applyNumberFormat="1" borderId="0" fillId="0" fontId="3" numFmtId="165" xfId="0">
      <alignment horizontal="right" vertical="top"/>
    </xf>
    <xf applyBorder="1" applyFont="1" borderId="0" fillId="0" fontId="3" numFmtId="0" xfId="0"/>
    <xf applyAlignment="1" applyFont="1" borderId="0" fillId="0" fontId="0" numFmtId="0" xfId="0">
      <alignment horizontal="left"/>
    </xf>
    <xf applyAlignment="1" applyFont="1" borderId="0" fillId="0" fontId="1" numFmtId="0" xfId="0">
      <alignment horizontal="center"/>
    </xf>
    <xf applyAlignment="1" applyFont="1" borderId="0" fillId="0" fontId="3" numFmtId="0" xfId="0">
      <alignment horizontal="left"/>
    </xf>
    <xf applyBorder="1" borderId="0" fillId="0" fontId="0" numFmtId="0" xfId="0"/>
    <xf applyAlignment="1" applyBorder="1" applyFill="1" applyFont="1" applyNumberFormat="1" borderId="0" fillId="0" fontId="3" numFmtId="3" xfId="0">
      <alignment horizontal="right" vertical="top"/>
    </xf>
    <xf applyAlignment="1" applyBorder="1" applyFill="1" applyFont="1" applyNumberFormat="1" borderId="0" fillId="0" fontId="2" numFmtId="3" xfId="0">
      <alignment horizontal="right" vertical="top"/>
    </xf>
    <xf applyAlignment="1" applyBorder="1" applyFill="1" applyFont="1" applyNumberFormat="1" applyProtection="1" borderId="0" fillId="0" fontId="3" numFmtId="1" xfId="0">
      <alignment horizontal="right" vertical="top"/>
      <protection locked="0"/>
    </xf>
    <xf applyAlignment="1" applyBorder="1" applyNumberFormat="1" borderId="0" fillId="0" fontId="0" numFmtId="1" xfId="0">
      <alignment horizontal="right"/>
    </xf>
    <xf applyAlignment="1" applyBorder="1" applyNumberFormat="1" borderId="0" fillId="0" fontId="0" numFmtId="3" xfId="0">
      <alignment horizontal="right"/>
    </xf>
    <xf applyAlignment="1" applyBorder="1" applyFont="1" applyNumberFormat="1" borderId="0" fillId="0" fontId="0" numFmtId="1" xfId="0">
      <alignment horizontal="left"/>
    </xf>
    <xf applyAlignment="1" applyBorder="1" applyFont="1" applyNumberFormat="1" borderId="0" fillId="0" fontId="0" numFmtId="3" xfId="0">
      <alignment horizontal="left"/>
    </xf>
    <xf applyAlignment="1" applyBorder="1" applyFont="1" applyNumberFormat="1" borderId="0" fillId="0" fontId="4" numFmtId="3" xfId="0">
      <alignment horizontal="left"/>
    </xf>
    <xf applyAlignment="1" applyBorder="1" applyFont="1" borderId="0" fillId="0" fontId="3" numFmtId="0" xfId="0">
      <alignment horizontal="left"/>
    </xf>
    <xf applyAlignment="1" applyBorder="1" borderId="0" fillId="0" fontId="0" numFmtId="0" xfId="0">
      <alignment horizontal="left"/>
    </xf>
    <xf applyFont="1" borderId="0" fillId="0" fontId="5" numFmtId="0" xfId="0"/>
    <xf applyAlignment="1" applyFont="1" borderId="0" fillId="0" fontId="5" numFmtId="0" xfId="0">
      <alignment wrapText="1"/>
    </xf>
    <xf applyAlignment="1" applyBorder="1" applyFont="1" applyNumberFormat="1" borderId="0" fillId="0" fontId="5" numFmtId="1" xfId="0">
      <alignment horizontal="left" vertical="top" wrapText="1"/>
    </xf>
    <xf applyFont="1" applyProtection="1" borderId="0" fillId="0" fontId="4" numFmtId="0" xfId="0">
      <protection hidden="1"/>
    </xf>
    <xf applyFont="1" applyProtection="1" borderId="0" fillId="0" fontId="0" numFmtId="0" xfId="0">
      <protection hidden="1"/>
    </xf>
    <xf applyAlignment="1" applyFont="1" applyProtection="1" borderId="0" fillId="0" fontId="4" numFmtId="0" xfId="0">
      <alignment horizontal="center"/>
      <protection hidden="1"/>
    </xf>
    <xf applyAlignment="1" applyFont="1" applyProtection="1" borderId="0" fillId="0" fontId="4" numFmtId="0" xfId="0">
      <protection hidden="1"/>
    </xf>
    <xf applyAlignment="1" applyBorder="1" applyFont="1" applyProtection="1" borderId="0" fillId="0" fontId="4" numFmtId="0" xfId="0">
      <alignment horizontal="centerContinuous"/>
      <protection hidden="1"/>
    </xf>
    <xf applyAlignment="1" applyProtection="1" borderId="0" fillId="0" fontId="0" numFmtId="0" xfId="0">
      <protection hidden="1"/>
    </xf>
    <xf applyAlignment="1" applyBorder="1" applyFont="1" applyProtection="1" borderId="1" fillId="0" fontId="4" numFmtId="0" xfId="0">
      <alignment horizontal="center"/>
      <protection hidden="1"/>
    </xf>
    <xf applyAlignment="1" applyBorder="1" applyFont="1" applyProtection="1" borderId="1" fillId="0" fontId="2" numFmtId="0" xfId="0">
      <alignment horizontal="center"/>
      <protection hidden="1"/>
    </xf>
    <xf applyAlignment="1" applyFont="1" applyProtection="1" borderId="0" fillId="0" fontId="3" numFmtId="0" xfId="0">
      <alignment horizontal="center"/>
      <protection hidden="1"/>
    </xf>
    <xf applyAlignment="1" applyBorder="1" applyFont="1" applyProtection="1" borderId="0" fillId="0" fontId="2" numFmtId="0" xfId="0">
      <alignment horizontal="center"/>
      <protection hidden="1"/>
    </xf>
    <xf applyAlignment="1" applyFont="1" applyProtection="1" borderId="0" fillId="0" fontId="3" numFmtId="0" xfId="0">
      <protection hidden="1"/>
    </xf>
    <xf applyAlignment="1" applyBorder="1" applyFont="1" applyProtection="1" borderId="1" fillId="0" fontId="3" numFmtId="0" xfId="0">
      <alignment horizontal="center"/>
      <protection hidden="1"/>
    </xf>
    <xf applyAlignment="1" applyBorder="1" applyFont="1" applyProtection="1" borderId="0" fillId="0" fontId="3" numFmtId="0" xfId="0">
      <alignment horizontal="center"/>
      <protection hidden="1"/>
    </xf>
    <xf applyAlignment="1" applyBorder="1" applyFill="1" applyFont="1" applyProtection="1" borderId="0" fillId="0" fontId="3" numFmtId="0" xfId="0">
      <alignment horizontal="center" vertical="top"/>
      <protection hidden="1"/>
    </xf>
    <xf applyAlignment="1" applyBorder="1" applyFill="1" applyFont="1" applyProtection="1" borderId="0" fillId="0" fontId="3" numFmtId="0" xfId="0">
      <alignment vertical="top"/>
      <protection hidden="1"/>
    </xf>
    <xf applyAlignment="1" applyBorder="1" applyFill="1" applyFont="1" applyNumberFormat="1" applyProtection="1" borderId="0" fillId="0" fontId="3" numFmtId="164" xfId="0">
      <alignment vertical="top"/>
      <protection hidden="1"/>
    </xf>
    <xf applyAlignment="1" applyBorder="1" applyFill="1" applyFont="1" applyNumberFormat="1" applyProtection="1" borderId="0" fillId="0" fontId="3" numFmtId="165" xfId="0">
      <alignment horizontal="right" vertical="top"/>
      <protection hidden="1"/>
    </xf>
    <xf applyAlignment="1" applyBorder="1" applyFill="1" applyFont="1" applyNumberFormat="1" applyProtection="1" borderId="0" fillId="0" fontId="3" numFmtId="3" xfId="0">
      <alignment vertical="top"/>
      <protection hidden="1"/>
    </xf>
    <xf applyBorder="1" applyFont="1" applyNumberFormat="1" applyProtection="1" borderId="0" fillId="0" fontId="3" numFmtId="3" xfId="0">
      <protection hidden="1"/>
    </xf>
    <xf applyProtection="1" borderId="0" fillId="0" fontId="0" numFmtId="0" xfId="0">
      <protection hidden="1"/>
    </xf>
    <xf applyFont="1" applyProtection="1" borderId="0" fillId="0" fontId="3" numFmtId="0" xfId="0">
      <protection hidden="1"/>
    </xf>
    <xf applyAlignment="1" applyBorder="1" applyFill="1" applyFont="1" applyProtection="1" borderId="2" fillId="0" fontId="3" numFmtId="0" xfId="0">
      <alignment horizontal="center" vertical="top"/>
      <protection hidden="1"/>
    </xf>
    <xf applyAlignment="1" applyBorder="1" applyFill="1" applyFont="1" applyProtection="1" borderId="2" fillId="0" fontId="3" numFmtId="0" xfId="0">
      <alignment vertical="top"/>
      <protection hidden="1"/>
    </xf>
    <xf applyAlignment="1" applyBorder="1" applyFill="1" applyFont="1" applyNumberFormat="1" applyProtection="1" borderId="2" fillId="0" fontId="3" numFmtId="3" xfId="0">
      <alignment vertical="top"/>
      <protection hidden="1"/>
    </xf>
    <xf applyAlignment="1" applyBorder="1" applyFill="1" applyFont="1" applyNumberFormat="1" applyProtection="1" borderId="2" fillId="0" fontId="3" numFmtId="165" xfId="0">
      <alignment horizontal="right" vertical="top"/>
      <protection hidden="1"/>
    </xf>
    <xf applyBorder="1" applyFont="1" applyNumberFormat="1" applyProtection="1" borderId="2" fillId="0" fontId="3" numFmtId="3" xfId="0">
      <protection hidden="1"/>
    </xf>
    <xf applyBorder="1" applyFont="1" applyProtection="1" borderId="0" fillId="0" fontId="3" numFmtId="0" xfId="0">
      <protection hidden="1"/>
    </xf>
    <xf applyBorder="1" applyFont="1" applyProtection="1" borderId="2" fillId="0" fontId="3" numFmtId="0" xfId="0">
      <protection hidden="1"/>
    </xf>
    <xf applyFont="1" applyNumberFormat="1" applyProtection="1" borderId="0" fillId="0" fontId="3" numFmtId="3" xfId="0">
      <protection hidden="1"/>
    </xf>
    <xf applyFont="1" applyNumberFormat="1" applyProtection="1" borderId="0" fillId="0" fontId="2" numFmtId="3" xfId="0">
      <protection hidden="1"/>
    </xf>
    <xf applyFont="1" applyProtection="1" borderId="0" fillId="0" fontId="2" numFmtId="0" xfId="0">
      <protection hidden="1"/>
    </xf>
    <xf applyAlignment="1" applyBorder="1" applyFill="1" applyFont="1" applyNumberFormat="1" applyProtection="1" borderId="0" fillId="0" fontId="2" numFmtId="3" xfId="0">
      <alignment vertical="top"/>
      <protection hidden="1"/>
    </xf>
    <xf applyAlignment="1" applyBorder="1" applyFont="1" applyProtection="1" borderId="1" fillId="0" fontId="0" numFmtId="0" xfId="0">
      <alignment horizontal="center"/>
      <protection hidden="1"/>
    </xf>
    <xf applyAlignment="1" applyFont="1" applyProtection="1" borderId="0" fillId="0" fontId="0" numFmtId="0" xfId="0">
      <alignment horizontal="center"/>
      <protection hidden="1"/>
    </xf>
    <xf applyAlignment="1" applyFont="1" borderId="0" fillId="0" fontId="1" numFmtId="0" xfId="0">
      <alignment horizontal="left"/>
    </xf>
    <xf applyAlignment="1" applyFont="1" borderId="0" fillId="0" fontId="0" numFmtId="0" xfId="0">
      <alignment horizontal="left"/>
    </xf>
    <xf applyAlignment="1" applyFont="1" borderId="0" fillId="0" fontId="3" numFmtId="0" xfId="0">
      <alignment horizontal="left"/>
    </xf>
    <xf applyAlignment="1" applyBorder="1" applyFont="1" applyProtection="1" borderId="1" fillId="0" fontId="0" numFmtId="0" xfId="0">
      <alignment horizontal="center"/>
      <protection hidden="1"/>
    </xf>
    <xf applyAlignment="1" applyFont="1" borderId="0" fillId="0" fontId="1" numFmtId="0" xfId="0">
      <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harts/chart1.xml><?xml version="1.0" encoding="utf-8"?>
<c:chartSpace xmlns:a="http://schemas.openxmlformats.org/drawingml/2006/main" xmlns:c="http://schemas.openxmlformats.org/drawingml/2006/chart" xmlns:c16r2="http://schemas.microsoft.com/office/drawing/2015/06/chart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65806873150762E-2"/>
          <c:y val="6.4617749987133974E-2"/>
          <c:w val="0.84981435914260717"/>
          <c:h val="0.78552838789888102"/>
        </c:manualLayout>
      </c:layout>
      <c:barChart>
        <c:barDir val="col"/>
        <c:grouping val="clustered"/>
        <c:varyColors val="0"/>
        <c:ser>
          <c:idx val="2"/>
          <c:order val="0"/>
          <c:tx>
            <c:v>Revenues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Factbook!$S$28:$S$38</c:f>
              <c:strCache>
                <c:ptCount val="11"/>
                <c:pt idx="0">
                  <c:v>FY 2008</c:v>
                </c:pt>
                <c:pt idx="1">
                  <c:v>FY 2009</c:v>
                </c:pt>
                <c:pt idx="2">
                  <c:v>FY 2010</c:v>
                </c:pt>
                <c:pt idx="3">
                  <c:v>FY 2011</c:v>
                </c:pt>
                <c:pt idx="4">
                  <c:v>FY 2012</c:v>
                </c:pt>
                <c:pt idx="5">
                  <c:v>FY 2013</c:v>
                </c:pt>
                <c:pt idx="6">
                  <c:v>FY 2014</c:v>
                </c:pt>
                <c:pt idx="7">
                  <c:v>FY 2015</c:v>
                </c:pt>
                <c:pt idx="8">
                  <c:v>FY 2016</c:v>
                </c:pt>
                <c:pt idx="9">
                  <c:v>FY 2017</c:v>
                </c:pt>
                <c:pt idx="10">
                  <c:v>FY 2018</c:v>
                </c:pt>
              </c:strCache>
            </c:strRef>
          </c:cat>
          <c:val>
            <c:numRef>
              <c:f>Factbook!$D$28:$D$38</c:f>
              <c:numCache>
                <c:formatCode>#,##0</c:formatCode>
                <c:ptCount val="11"/>
                <c:pt formatCode="&quot;$&quot;* #,##0" idx="0">
                  <c:v>8524954</c:v>
                </c:pt>
                <c:pt idx="1">
                  <c:v>8546763</c:v>
                </c:pt>
                <c:pt idx="2">
                  <c:v>4082050</c:v>
                </c:pt>
                <c:pt idx="3">
                  <c:v>3324436</c:v>
                </c:pt>
                <c:pt idx="4">
                  <c:v>3116852</c:v>
                </c:pt>
                <c:pt idx="5">
                  <c:v>3111614</c:v>
                </c:pt>
                <c:pt idx="6">
                  <c:v>3111614</c:v>
                </c:pt>
                <c:pt idx="7">
                  <c:v>3111614</c:v>
                </c:pt>
                <c:pt idx="8">
                  <c:v>3111614</c:v>
                </c:pt>
                <c:pt idx="9">
                  <c:v>2687114</c:v>
                </c:pt>
                <c:pt idx="10">
                  <c:v>2539127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3-48D7-B72B-042675A7F16A}"/>
            </c:ext>
          </c:extLst>
        </c:ser>
        <c:ser>
          <c:idx val="3"/>
          <c:order val="1"/>
          <c:tx>
            <c:v>Expenditures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F3-48D7-B72B-042675A7F16A}"/>
              </c:ext>
            </c:extLst>
          </c:dPt>
          <c:cat>
            <c:strRef>
              <c:f>Factbook!$S$28:$S$38</c:f>
              <c:strCache>
                <c:ptCount val="11"/>
                <c:pt idx="0">
                  <c:v>FY 2008</c:v>
                </c:pt>
                <c:pt idx="1">
                  <c:v>FY 2009</c:v>
                </c:pt>
                <c:pt idx="2">
                  <c:v>FY 2010</c:v>
                </c:pt>
                <c:pt idx="3">
                  <c:v>FY 2011</c:v>
                </c:pt>
                <c:pt idx="4">
                  <c:v>FY 2012</c:v>
                </c:pt>
                <c:pt idx="5">
                  <c:v>FY 2013</c:v>
                </c:pt>
                <c:pt idx="6">
                  <c:v>FY 2014</c:v>
                </c:pt>
                <c:pt idx="7">
                  <c:v>FY 2015</c:v>
                </c:pt>
                <c:pt idx="8">
                  <c:v>FY 2016</c:v>
                </c:pt>
                <c:pt idx="9">
                  <c:v>FY 2017</c:v>
                </c:pt>
                <c:pt idx="10">
                  <c:v>FY 2018</c:v>
                </c:pt>
              </c:strCache>
            </c:strRef>
          </c:cat>
          <c:val>
            <c:numRef>
              <c:f>Factbook!$F$28:$F$38</c:f>
              <c:numCache>
                <c:formatCode>#,##0</c:formatCode>
                <c:ptCount val="11"/>
                <c:pt formatCode="&quot;$&quot;* #,##0" idx="0">
                  <c:v>6187433</c:v>
                </c:pt>
                <c:pt idx="1">
                  <c:v>6420102</c:v>
                </c:pt>
                <c:pt idx="2">
                  <c:v>3743778</c:v>
                </c:pt>
                <c:pt idx="3">
                  <c:v>3222897</c:v>
                </c:pt>
                <c:pt idx="4">
                  <c:v>3066989</c:v>
                </c:pt>
                <c:pt idx="5">
                  <c:v>2740089</c:v>
                </c:pt>
                <c:pt idx="6">
                  <c:v>2812321</c:v>
                </c:pt>
                <c:pt idx="7">
                  <c:v>2574622</c:v>
                </c:pt>
                <c:pt idx="8">
                  <c:v>2886310</c:v>
                </c:pt>
                <c:pt idx="9">
                  <c:v>2645058</c:v>
                </c:pt>
                <c:pt idx="10">
                  <c:v>2463283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F3-48D7-B72B-042675A7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0220672"/>
        <c:axId val="310222848"/>
      </c:barChart>
      <c:lineChart>
        <c:grouping val="standard"/>
        <c:varyColors val="0"/>
        <c:ser>
          <c:idx val="0"/>
          <c:order val="2"/>
          <c:tx>
            <c:v>Service Hours</c:v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cat>
            <c:multiLvlStrRef>
              <c:f>Factbook!#REF!</c:f>
            </c:multiLvlStrRef>
          </c:cat>
          <c:val>
            <c:numRef>
              <c:f>Factbook!$H$28:$H$38</c:f>
              <c:numCache>
                <c:formatCode>#,##0</c:formatCode>
                <c:ptCount val="11"/>
                <c:pt idx="0">
                  <c:v>20410</c:v>
                </c:pt>
                <c:pt idx="1">
                  <c:v>21020</c:v>
                </c:pt>
                <c:pt idx="2">
                  <c:v>22911</c:v>
                </c:pt>
                <c:pt idx="3">
                  <c:v>20876</c:v>
                </c:pt>
                <c:pt idx="4">
                  <c:v>17707</c:v>
                </c:pt>
                <c:pt idx="5">
                  <c:v>18845</c:v>
                </c:pt>
                <c:pt idx="6">
                  <c:v>17892</c:v>
                </c:pt>
                <c:pt idx="7">
                  <c:v>17574</c:v>
                </c:pt>
                <c:pt idx="8">
                  <c:v>16274</c:v>
                </c:pt>
                <c:pt idx="9">
                  <c:v>13600</c:v>
                </c:pt>
                <c:pt idx="10">
                  <c:v>13090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F3-48D7-B72B-042675A7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25152"/>
        <c:axId val="310239232"/>
      </c:lineChart>
      <c:catAx>
        <c:axId val="31022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0" baseline="0" i="0" strike="noStrike" sz="90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222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222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 baseline="0" i="0" strike="noStrike" sz="900" u="non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b="0" lang="en-US"/>
                  <a:t>Millions</a:t>
                </a:r>
              </a:p>
            </c:rich>
          </c:tx>
          <c:layout>
            <c:manualLayout>
              <c:xMode val="edge"/>
              <c:yMode val="edge"/>
              <c:x val="1.1368557623478883E-2"/>
              <c:y val="5.6949547973170048E-2"/>
            </c:manualLayout>
          </c:layout>
          <c:overlay val="0"/>
        </c:title>
        <c:numFmt formatCode="&quot;$&quot;#,##0.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0" baseline="0" i="0" strike="noStrike" sz="90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220672"/>
        <c:crosses val="autoZero"/>
        <c:crossBetween val="between"/>
        <c:dispUnits>
          <c:builtInUnit val="millions"/>
        </c:dispUnits>
      </c:valAx>
      <c:catAx>
        <c:axId val="31022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310239232"/>
        <c:crosses val="autoZero"/>
        <c:auto val="0"/>
        <c:lblAlgn val="ctr"/>
        <c:lblOffset val="100"/>
        <c:noMultiLvlLbl val="0"/>
      </c:catAx>
      <c:valAx>
        <c:axId val="310239232"/>
        <c:scaling>
          <c:orientation val="minMax"/>
          <c:max val="2500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0" baseline="0" i="0" strike="noStrike" sz="90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0225152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6848842758291576"/>
                <c:y val="4.9023345765989768E-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b="0" lang="en-US" sz="900">
                      <a:latin charset="0" panose="020B0604020202020204" pitchFamily="34" typeface="Arial"/>
                      <a:cs charset="0" panose="020B0604020202020204" pitchFamily="34" typeface="Arial"/>
                    </a:rPr>
                    <a:t>Counseling Hours in Thousands</a:t>
                  </a:r>
                </a:p>
              </c:rich>
            </c:tx>
          </c:dispUnitsLbl>
        </c:dispUnits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9855082217286941E-2"/>
          <c:y val="0.93910053522721415"/>
          <c:w val="0.77135473450434078"/>
          <c:h val="6.0899464772785739E-2"/>
        </c:manualLayout>
      </c:layout>
      <c:overlay val="0"/>
      <c:txPr>
        <a:bodyPr/>
        <a:lstStyle/>
        <a:p>
          <a:pPr>
            <a:defRPr b="0" baseline="0" i="0" strike="noStrike" sz="900" u="non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 b="0" baseline="0" i="0" strike="noStrike" sz="1000" u="none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&amp;A</c:oddHeader>
      <c:oddFooter>&amp;C&amp;8Iowa LSA Staff Contact: Deborah Thompson (515-281-5279)
&amp;Udeborah.thompson@legis.state.ia.us</c:oddFooter>
    </c:headerFooter>
    <c:pageMargins b="1" footer="0.5" header="0.5" l="0.75" r="0.75" t="1"/>
    <c:pageSetup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vmlDrawing1.v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53340</xdr:rowOff>
    </xdr:from>
    <xdr:to>
      <xdr:col>17</xdr:col>
      <xdr:colOff>628650</xdr:colOff>
      <xdr:row>23</xdr:row>
      <xdr:rowOff>91440</xdr:rowOff>
    </xdr:to>
    <xdr:graphicFrame macro="">
      <xdr:nvGraphicFramePr>
        <xdr:cNvPr id="1958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U57"/>
  <sheetViews>
    <sheetView tabSelected="1" topLeftCell="B36" view="pageLayout" workbookViewId="0" zoomScaleNormal="100">
      <selection activeCell="J53" sqref="J53"/>
    </sheetView>
  </sheetViews>
  <sheetFormatPr defaultRowHeight="12" x14ac:dyDescent="0.2"/>
  <cols>
    <col min="1" max="1" customWidth="true" hidden="true" width="2.140625" collapsed="false"/>
    <col min="3" max="3" customWidth="true" width="1.28515625" collapsed="false"/>
    <col min="4" max="4" customWidth="true" width="10.85546875" collapsed="false"/>
    <col min="5" max="5" customWidth="true" width="1.42578125" collapsed="false"/>
    <col min="6" max="6" customWidth="true" width="11.140625" collapsed="false"/>
    <col min="7" max="7" customWidth="true" width="2.0" collapsed="false"/>
    <col min="8" max="8" customWidth="true" width="10.7109375" collapsed="false"/>
    <col min="9" max="9" customWidth="true" width="1.5703125" collapsed="false"/>
    <col min="11" max="11" customWidth="true" width="1.28515625" collapsed="false"/>
    <col min="12" max="12" bestFit="true" customWidth="true" width="12.7109375" collapsed="false"/>
    <col min="13" max="13" customWidth="true" width="1.28515625" collapsed="false"/>
    <col min="14" max="14" customWidth="true" width="8.85546875" collapsed="false"/>
    <col min="15" max="15" customWidth="true" width="2.140625" collapsed="false"/>
    <col min="17" max="17" customWidth="true" width="10.5703125" collapsed="false"/>
    <col min="18" max="18" customWidth="true" width="1.5703125" collapsed="false"/>
    <col min="19" max="19" customWidth="true" width="9.140625" collapsed="false"/>
  </cols>
  <sheetData>
    <row customFormat="1" customHeight="1" ht="15.6" r="1" s="8" spans="1:15" x14ac:dyDescent="0.25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"/>
    </row>
    <row customFormat="1" customHeight="1" ht="5.45" r="2" s="5" spans="1:1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customFormat="1" r="3" s="5" spans="1:15" x14ac:dyDescent="0.2"/>
    <row customFormat="1" r="4" s="5" spans="1:15" x14ac:dyDescent="0.2"/>
    <row customFormat="1" r="5" s="5" spans="1:15" x14ac:dyDescent="0.2"/>
    <row customFormat="1" r="6" s="5" spans="1:15" x14ac:dyDescent="0.2"/>
    <row customFormat="1" r="7" s="5" spans="1:15" x14ac:dyDescent="0.2"/>
    <row customFormat="1" r="8" s="5" spans="1:15" x14ac:dyDescent="0.2"/>
    <row customFormat="1" r="9" s="5" spans="1:15" x14ac:dyDescent="0.2"/>
    <row customFormat="1" r="10" s="5" spans="1:15" x14ac:dyDescent="0.2"/>
    <row customFormat="1" r="11" s="5" spans="1:15" x14ac:dyDescent="0.2"/>
    <row customFormat="1" r="12" s="5" spans="1:15" x14ac:dyDescent="0.2"/>
    <row customFormat="1" r="13" s="5" spans="1:15" x14ac:dyDescent="0.2"/>
    <row customFormat="1" r="14" s="5" spans="1:15" x14ac:dyDescent="0.2"/>
    <row customFormat="1" r="15" s="5" spans="1:15" x14ac:dyDescent="0.2"/>
    <row customFormat="1" r="16" s="5" spans="1:15" x14ac:dyDescent="0.2"/>
    <row customFormat="1" r="17" s="5" spans="1:20" x14ac:dyDescent="0.2"/>
    <row customFormat="1" r="18" s="5" spans="1:20" x14ac:dyDescent="0.2"/>
    <row customFormat="1" r="19" s="5" spans="1:20" x14ac:dyDescent="0.2"/>
    <row customFormat="1" r="20" s="5" spans="1:20" x14ac:dyDescent="0.2"/>
    <row customFormat="1" r="21" s="5" spans="1:20" x14ac:dyDescent="0.2"/>
    <row customFormat="1" customHeight="1" ht="13.5" r="22" s="5" spans="1:20" x14ac:dyDescent="0.2"/>
    <row customFormat="1" customHeight="1" ht="12" r="23" s="5" spans="1:20" x14ac:dyDescent="0.2"/>
    <row customFormat="1" customHeight="1" ht="12" r="24" s="5" spans="1:20" x14ac:dyDescent="0.2"/>
    <row customFormat="1" customHeight="1" ht="12" r="25" s="5" spans="1:20" x14ac:dyDescent="0.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9"/>
      <c r="M25" s="29"/>
      <c r="N25" s="28"/>
      <c r="O25" s="28"/>
      <c r="P25" s="28"/>
      <c r="Q25" s="28"/>
      <c r="R25" s="28"/>
      <c r="S25" s="28"/>
      <c r="T25" s="28"/>
    </row>
    <row customFormat="1" customHeight="1" ht="12" r="26" s="6" spans="1:20" x14ac:dyDescent="0.2">
      <c r="B26" s="30" t="s">
        <v>0</v>
      </c>
      <c r="C26" s="31"/>
      <c r="D26" s="65" t="s">
        <v>1</v>
      </c>
      <c r="E26" s="65"/>
      <c r="F26" s="65"/>
      <c r="G26" s="32"/>
      <c r="H26" s="30" t="s">
        <v>9</v>
      </c>
      <c r="I26" s="31"/>
      <c r="J26" s="30" t="s">
        <v>3</v>
      </c>
      <c r="K26" s="31"/>
      <c r="L26" s="61" t="s">
        <v>10</v>
      </c>
      <c r="M26" s="30"/>
      <c r="N26" s="30" t="s">
        <v>2</v>
      </c>
      <c r="O26" s="30"/>
      <c r="P26" s="33"/>
      <c r="Q26" s="31"/>
      <c r="R26" s="31"/>
      <c r="S26" s="31"/>
      <c r="T26" s="31"/>
    </row>
    <row customFormat="1" customHeight="1" ht="12" r="27" s="4" spans="1:20" x14ac:dyDescent="0.2">
      <c r="A27" s="6"/>
      <c r="B27" s="34" t="s">
        <v>4</v>
      </c>
      <c r="C27" s="31"/>
      <c r="D27" s="35" t="s">
        <v>5</v>
      </c>
      <c r="E27" s="36"/>
      <c r="F27" s="35" t="s">
        <v>6</v>
      </c>
      <c r="G27" s="37"/>
      <c r="H27" s="35" t="s">
        <v>7</v>
      </c>
      <c r="I27" s="38"/>
      <c r="J27" s="39" t="s">
        <v>8</v>
      </c>
      <c r="K27" s="38"/>
      <c r="L27" s="60" t="s">
        <v>26</v>
      </c>
      <c r="M27" s="38"/>
      <c r="N27" s="39" t="s">
        <v>8</v>
      </c>
      <c r="O27" s="40"/>
      <c r="P27" s="33"/>
      <c r="Q27" s="38"/>
      <c r="R27" s="38"/>
      <c r="S27" s="38"/>
      <c r="T27" s="38"/>
    </row>
    <row customFormat="1" customHeight="1" ht="12" r="28" s="2" spans="1:20" x14ac:dyDescent="0.2">
      <c r="B28" s="41">
        <f>LARGE(Data!$A$2:$A$99,11)</f>
        <v>2008</v>
      </c>
      <c r="C28" s="42"/>
      <c r="D28" s="43">
        <f>INDEX(Data!$A$2:$G$99,MATCH($B28,Data!$A$2:$A$99,0),2)</f>
        <v>8524954</v>
      </c>
      <c r="E28" s="42"/>
      <c r="F28" s="43">
        <f>INDEX(Data!$A$2:$G$99,MATCH($B28,Data!$A$2:$A$99,0),3)</f>
        <v>6187433</v>
      </c>
      <c r="G28" s="44"/>
      <c r="H28" s="45">
        <f>INDEX(Data!$A$2:$G$99,MATCH($B28,Data!$A$2:$A$99,0),4)</f>
        <v>20410</v>
      </c>
      <c r="I28" s="46"/>
      <c r="J28" s="45">
        <f>INDEX(Data!$A$2:$G$99,MATCH($B28,Data!$A$2:$A$99,0),5)</f>
        <v>853</v>
      </c>
      <c r="K28" s="46"/>
      <c r="L28" s="45">
        <f>INDEX(Data!$A$2:$G$99,MATCH($B28,Data!$A$2:$A$99,0),6)</f>
        <v>87</v>
      </c>
      <c r="M28" s="45"/>
      <c r="N28" s="45">
        <f>INDEX(Data!$A$2:$G$99,MATCH($B28,Data!$A$2:$A$99,0),7)</f>
        <v>940</v>
      </c>
      <c r="O28" s="45"/>
      <c r="P28" s="47"/>
      <c r="Q28" s="48"/>
      <c r="R28" s="48"/>
      <c r="S28" s="48" t="str">
        <f>CONCATENATE("FY ",B28)</f>
        <v>FY 2008</v>
      </c>
      <c r="T28" s="48"/>
    </row>
    <row customFormat="1" customHeight="1" ht="12" r="29" s="2" spans="1:20" x14ac:dyDescent="0.2">
      <c r="B29" s="41">
        <f>LARGE(Data!$A$2:$A$99,10)</f>
        <v>2009</v>
      </c>
      <c r="C29" s="42"/>
      <c r="D29" s="45">
        <f>INDEX(Data!$A$2:$G$99,MATCH($B29,Data!$A$2:$A$99,0),2)</f>
        <v>8546763</v>
      </c>
      <c r="E29" s="45"/>
      <c r="F29" s="45">
        <f>INDEX(Data!$A$2:$G$99,MATCH($B29,Data!$A$2:$A$99,0),3)</f>
        <v>6420102</v>
      </c>
      <c r="G29" s="44"/>
      <c r="H29" s="45">
        <f>INDEX(Data!$A$2:$G$99,MATCH($B29,Data!$A$2:$A$99,0),4)</f>
        <v>21020</v>
      </c>
      <c r="I29" s="46"/>
      <c r="J29" s="45">
        <f>INDEX(Data!$A$2:$G$99,MATCH($B29,Data!$A$2:$A$99,0),5)</f>
        <v>820</v>
      </c>
      <c r="K29" s="46"/>
      <c r="L29" s="45">
        <f>INDEX(Data!$A$2:$G$99,MATCH($B29,Data!$A$2:$A$99,0),6)</f>
        <v>75</v>
      </c>
      <c r="M29" s="45"/>
      <c r="N29" s="45">
        <f>INDEX(Data!$A$2:$G$99,MATCH($B29,Data!$A$2:$A$99,0),7)</f>
        <v>895</v>
      </c>
      <c r="O29" s="45"/>
      <c r="P29" s="47"/>
      <c r="Q29" s="48"/>
      <c r="R29" s="48"/>
      <c r="S29" s="48" t="str">
        <f ref="S29:S38" si="0" t="shared">CONCATENATE("FY ",B29)</f>
        <v>FY 2009</v>
      </c>
      <c r="T29" s="48"/>
    </row>
    <row customFormat="1" customHeight="1" ht="12" r="30" s="2" spans="1:20" x14ac:dyDescent="0.2">
      <c r="B30" s="49">
        <f>LARGE(Data!$A$2:$A$99,9)</f>
        <v>2010</v>
      </c>
      <c r="C30" s="50"/>
      <c r="D30" s="51">
        <f>INDEX(Data!$A$2:$G$99,MATCH($B30,Data!$A$2:$A$99,0),2)</f>
        <v>4082050</v>
      </c>
      <c r="E30" s="51"/>
      <c r="F30" s="51">
        <f>INDEX(Data!$A$2:$G$99,MATCH($B30,Data!$A$2:$A$99,0),3)</f>
        <v>3743778</v>
      </c>
      <c r="G30" s="52"/>
      <c r="H30" s="51">
        <f>INDEX(Data!$A$2:$G$99,MATCH($B30,Data!$A$2:$A$99,0),4)</f>
        <v>22911</v>
      </c>
      <c r="I30" s="53"/>
      <c r="J30" s="51">
        <f>INDEX(Data!$A$2:$G$99,MATCH($B30,Data!$A$2:$A$99,0),5)</f>
        <v>873</v>
      </c>
      <c r="K30" s="53"/>
      <c r="L30" s="51">
        <f>INDEX(Data!$A$2:$G$99,MATCH($B30,Data!$A$2:$A$99,0),6)</f>
        <v>75</v>
      </c>
      <c r="M30" s="51"/>
      <c r="N30" s="51">
        <f>INDEX(Data!$A$2:$G$99,MATCH($B30,Data!$A$2:$A$99,0),7)</f>
        <v>948</v>
      </c>
      <c r="O30" s="45"/>
      <c r="P30" s="47"/>
      <c r="Q30" s="48"/>
      <c r="R30" s="48"/>
      <c r="S30" s="48" t="str">
        <f si="0" t="shared"/>
        <v>FY 2010</v>
      </c>
      <c r="T30" s="48"/>
    </row>
    <row customFormat="1" customHeight="1" ht="12" r="31" s="2" spans="1:20" x14ac:dyDescent="0.2">
      <c r="B31" s="41">
        <f>LARGE(Data!$A$2:$A$99,8)</f>
        <v>2011</v>
      </c>
      <c r="C31" s="42"/>
      <c r="D31" s="45">
        <f>INDEX(Data!$A$2:$G$99,MATCH($B31,Data!$A$2:$A$99,0),2)</f>
        <v>3324436</v>
      </c>
      <c r="E31" s="45"/>
      <c r="F31" s="45">
        <f>INDEX(Data!$A$2:$G$99,MATCH($B31,Data!$A$2:$A$99,0),3)</f>
        <v>3222897</v>
      </c>
      <c r="G31" s="44"/>
      <c r="H31" s="45">
        <f>INDEX(Data!$A$2:$G$99,MATCH($B31,Data!$A$2:$A$99,0),4)</f>
        <v>20876</v>
      </c>
      <c r="I31" s="46"/>
      <c r="J31" s="45">
        <f>INDEX(Data!$A$2:$G$99,MATCH($B31,Data!$A$2:$A$99,0),5)</f>
        <v>713</v>
      </c>
      <c r="K31" s="46"/>
      <c r="L31" s="45">
        <f>INDEX(Data!$A$2:$G$99,MATCH($B31,Data!$A$2:$A$99,0),6)</f>
        <v>77</v>
      </c>
      <c r="M31" s="45"/>
      <c r="N31" s="45">
        <f>INDEX(Data!$A$2:$G$99,MATCH($B31,Data!$A$2:$A$99,0),7)</f>
        <v>790</v>
      </c>
      <c r="O31" s="45"/>
      <c r="P31" s="47"/>
      <c r="Q31" s="48"/>
      <c r="R31" s="48"/>
      <c r="S31" s="48" t="str">
        <f si="0" t="shared"/>
        <v>FY 2011</v>
      </c>
      <c r="T31" s="48"/>
    </row>
    <row customFormat="1" customHeight="1" ht="12" r="32" s="2" spans="1:20" x14ac:dyDescent="0.2">
      <c r="B32" s="41">
        <f>LARGE(Data!$A$2:$A$99,7)</f>
        <v>2012</v>
      </c>
      <c r="C32" s="54"/>
      <c r="D32" s="45">
        <f>INDEX(Data!$A$2:$G$99,MATCH($B32,Data!$A$2:$A$99,0),2)</f>
        <v>3116852</v>
      </c>
      <c r="E32" s="46"/>
      <c r="F32" s="45">
        <f>INDEX(Data!$A$2:$G$99,MATCH($B32,Data!$A$2:$A$99,0),3)</f>
        <v>3066989</v>
      </c>
      <c r="G32" s="54"/>
      <c r="H32" s="45">
        <f>INDEX(Data!$A$2:$G$99,MATCH($B32,Data!$A$2:$A$99,0),4)</f>
        <v>17707</v>
      </c>
      <c r="I32" s="46"/>
      <c r="J32" s="45">
        <f>INDEX(Data!$A$2:$G$99,MATCH($B32,Data!$A$2:$A$99,0),5)</f>
        <v>677</v>
      </c>
      <c r="K32" s="46"/>
      <c r="L32" s="45">
        <f>INDEX(Data!$A$2:$G$99,MATCH($B32,Data!$A$2:$A$99,0),6)</f>
        <v>51</v>
      </c>
      <c r="M32" s="45"/>
      <c r="N32" s="45">
        <f>INDEX(Data!$A$2:$G$99,MATCH($B32,Data!$A$2:$A$99,0),7)</f>
        <v>728</v>
      </c>
      <c r="O32" s="45"/>
      <c r="P32" s="47"/>
      <c r="Q32" s="48"/>
      <c r="R32" s="48"/>
      <c r="S32" s="48" t="str">
        <f si="0" t="shared"/>
        <v>FY 2012</v>
      </c>
      <c r="T32" s="48"/>
    </row>
    <row customFormat="1" customHeight="1" ht="12" r="33" s="2" spans="2:20" x14ac:dyDescent="0.2">
      <c r="B33" s="49">
        <f>LARGE(Data!$A$2:$A$99,6)</f>
        <v>2013</v>
      </c>
      <c r="C33" s="55"/>
      <c r="D33" s="51">
        <f>INDEX(Data!$A$2:$G$99,MATCH($B33,Data!$A$2:$A$99,0),2)</f>
        <v>3111614</v>
      </c>
      <c r="E33" s="53"/>
      <c r="F33" s="51">
        <f>INDEX(Data!$A$2:$G$99,MATCH($B33,Data!$A$2:$A$99,0),3)</f>
        <v>2740089</v>
      </c>
      <c r="G33" s="55"/>
      <c r="H33" s="51">
        <f>INDEX(Data!$A$2:$G$99,MATCH($B33,Data!$A$2:$A$99,0),4)</f>
        <v>18845</v>
      </c>
      <c r="I33" s="53"/>
      <c r="J33" s="51">
        <f>INDEX(Data!$A$2:$G$99,MATCH($B33,Data!$A$2:$A$99,0),5)</f>
        <v>628</v>
      </c>
      <c r="K33" s="53"/>
      <c r="L33" s="51">
        <f>INDEX(Data!$A$2:$G$99,MATCH($B33,Data!$A$2:$A$99,0),6)</f>
        <v>50</v>
      </c>
      <c r="M33" s="51"/>
      <c r="N33" s="51">
        <f>INDEX(Data!$A$2:$G$99,MATCH($B33,Data!$A$2:$A$99,0),7)</f>
        <v>678</v>
      </c>
      <c r="O33" s="45"/>
      <c r="P33" s="47"/>
      <c r="Q33" s="48"/>
      <c r="R33" s="48"/>
      <c r="S33" s="48" t="str">
        <f si="0" t="shared"/>
        <v>FY 2013</v>
      </c>
      <c r="T33" s="48"/>
    </row>
    <row customFormat="1" customHeight="1" ht="12" r="34" s="2" spans="2:20" x14ac:dyDescent="0.2">
      <c r="B34" s="41">
        <f>LARGE(Data!$A$2:$A$99,5)</f>
        <v>2014</v>
      </c>
      <c r="C34" s="48"/>
      <c r="D34" s="45">
        <f>INDEX(Data!$A$2:$G$99,MATCH($B34,Data!$A$2:$A$99,0),2)</f>
        <v>3111614</v>
      </c>
      <c r="E34" s="56"/>
      <c r="F34" s="45">
        <f>INDEX(Data!$A$2:$G$99,MATCH($B34,Data!$A$2:$A$99,0),3)</f>
        <v>2812321</v>
      </c>
      <c r="G34" s="48"/>
      <c r="H34" s="45">
        <f>INDEX(Data!$A$2:$G$99,MATCH($B34,Data!$A$2:$A$99,0),4)</f>
        <v>17892</v>
      </c>
      <c r="I34" s="56"/>
      <c r="J34" s="45">
        <f>INDEX(Data!$A$2:$G$99,MATCH($B34,Data!$A$2:$A$99,0),5)</f>
        <v>549</v>
      </c>
      <c r="K34" s="56"/>
      <c r="L34" s="45">
        <f>INDEX(Data!$A$2:$G$99,MATCH($B34,Data!$A$2:$A$99,0),6)</f>
        <v>53</v>
      </c>
      <c r="M34" s="45"/>
      <c r="N34" s="45">
        <f>INDEX(Data!$A$2:$G$99,MATCH($B34,Data!$A$2:$A$99,0),7)</f>
        <v>602</v>
      </c>
      <c r="O34" s="45"/>
      <c r="P34" s="47"/>
      <c r="Q34" s="48"/>
      <c r="R34" s="48"/>
      <c r="S34" s="48" t="str">
        <f si="0" t="shared"/>
        <v>FY 2014</v>
      </c>
      <c r="T34" s="48"/>
    </row>
    <row customFormat="1" customHeight="1" ht="12" r="35" s="2" spans="2:20" x14ac:dyDescent="0.2">
      <c r="B35" s="41">
        <f>LARGE(Data!$A$2:$A$99,4)</f>
        <v>2015</v>
      </c>
      <c r="C35" s="54"/>
      <c r="D35" s="45">
        <f>INDEX(Data!$A$2:$G$99,MATCH($B35,Data!$A$2:$A$99,0),2)</f>
        <v>3111614</v>
      </c>
      <c r="E35" s="46"/>
      <c r="F35" s="45">
        <f>INDEX(Data!$A$2:$G$99,MATCH($B35,Data!$A$2:$A$99,0),3)</f>
        <v>2574622</v>
      </c>
      <c r="G35" s="54"/>
      <c r="H35" s="45">
        <f>INDEX(Data!$A$2:$G$99,MATCH($B35,Data!$A$2:$A$99,0),4)</f>
        <v>17574</v>
      </c>
      <c r="I35" s="46"/>
      <c r="J35" s="45">
        <f>INDEX(Data!$A$2:$G$99,MATCH($B35,Data!$A$2:$A$99,0),5)</f>
        <v>710</v>
      </c>
      <c r="K35" s="46"/>
      <c r="L35" s="45">
        <f>INDEX(Data!$A$2:$G$99,MATCH($B35,Data!$A$2:$A$99,0),6)</f>
        <v>184</v>
      </c>
      <c r="M35" s="45"/>
      <c r="N35" s="45">
        <f>INDEX(Data!$A$2:$G$99,MATCH($B35,Data!$A$2:$A$99,0),7)</f>
        <v>894</v>
      </c>
      <c r="O35" s="45"/>
      <c r="P35" s="47"/>
      <c r="Q35" s="48"/>
      <c r="R35" s="48"/>
      <c r="S35" s="48" t="str">
        <f si="0" t="shared"/>
        <v>FY 2015</v>
      </c>
      <c r="T35" s="48"/>
    </row>
    <row customFormat="1" customHeight="1" ht="12" r="36" s="2" spans="2:20" x14ac:dyDescent="0.2">
      <c r="B36" s="49">
        <f>LARGE(Data!$A$2:$A$99,3)</f>
        <v>2016</v>
      </c>
      <c r="C36" s="55"/>
      <c r="D36" s="51">
        <f>INDEX(Data!$A$2:$G$99,MATCH($B36,Data!$A$2:$A$99,0),2)</f>
        <v>3111614</v>
      </c>
      <c r="E36" s="53"/>
      <c r="F36" s="51">
        <f>INDEX(Data!$A$2:$G$99,MATCH($B36,Data!$A$2:$A$99,0),3)</f>
        <v>2886310</v>
      </c>
      <c r="G36" s="55"/>
      <c r="H36" s="51">
        <f>INDEX(Data!$A$2:$G$99,MATCH($B36,Data!$A$2:$A$99,0),4)</f>
        <v>16274</v>
      </c>
      <c r="I36" s="53"/>
      <c r="J36" s="51">
        <f>INDEX(Data!$A$2:$G$99,MATCH($B36,Data!$A$2:$A$99,0),5)</f>
        <v>623</v>
      </c>
      <c r="K36" s="53"/>
      <c r="L36" s="51">
        <f>INDEX(Data!$A$2:$G$99,MATCH($B36,Data!$A$2:$A$99,0),6)</f>
        <v>74</v>
      </c>
      <c r="M36" s="51"/>
      <c r="N36" s="51">
        <f>INDEX(Data!$A$2:$G$99,MATCH($B36,Data!$A$2:$A$99,0),7)</f>
        <v>697</v>
      </c>
      <c r="O36" s="45"/>
      <c r="P36" s="47"/>
      <c r="Q36" s="48"/>
      <c r="R36" s="48"/>
      <c r="S36" s="48" t="str">
        <f si="0" t="shared"/>
        <v>FY 2016</v>
      </c>
      <c r="T36" s="48"/>
    </row>
    <row customFormat="1" customHeight="1" ht="12" r="37" s="2" spans="2:20" x14ac:dyDescent="0.2">
      <c r="B37" s="41">
        <f>LARGE(Data!$A$2:$A$99,2)</f>
        <v>2017</v>
      </c>
      <c r="C37" s="48"/>
      <c r="D37" s="45">
        <f>INDEX(Data!$A$2:$G$99,MATCH($B37,Data!$A$2:$A$99,0),2)</f>
        <v>2687114</v>
      </c>
      <c r="E37" s="56"/>
      <c r="F37" s="45">
        <f>INDEX(Data!$A$2:$G$99,MATCH($B37,Data!$A$2:$A$99,0),3)</f>
        <v>2645058</v>
      </c>
      <c r="G37" s="48"/>
      <c r="H37" s="45">
        <f>INDEX(Data!$A$2:$G$99,MATCH($B37,Data!$A$2:$A$99,0),4)</f>
        <v>13600</v>
      </c>
      <c r="I37" s="56"/>
      <c r="J37" s="45">
        <f>INDEX(Data!$A$2:$G$99,MATCH($B37,Data!$A$2:$A$99,0),5)</f>
        <v>555</v>
      </c>
      <c r="K37" s="56"/>
      <c r="L37" s="45">
        <f>INDEX(Data!$A$2:$G$99,MATCH($B37,Data!$A$2:$A$99,0),6)</f>
        <v>35</v>
      </c>
      <c r="M37" s="45"/>
      <c r="N37" s="45">
        <f>INDEX(Data!$A$2:$G$99,MATCH($B37,Data!$A$2:$A$99,0),7)</f>
        <v>590</v>
      </c>
      <c r="O37" s="45"/>
      <c r="P37" s="47"/>
      <c r="Q37" s="48"/>
      <c r="R37" s="48"/>
      <c r="S37" s="48" t="str">
        <f si="0" t="shared"/>
        <v>FY 2017</v>
      </c>
      <c r="T37" s="48"/>
    </row>
    <row customFormat="1" customHeight="1" ht="12" r="38" s="2" spans="2:20" x14ac:dyDescent="0.2">
      <c r="B38" s="41">
        <f>LARGE(Data!$A$2:$A$99,1)</f>
        <v>2018</v>
      </c>
      <c r="C38" s="48"/>
      <c r="D38" s="45">
        <f>INDEX(Data!$A$2:$G$99,MATCH($B38,Data!$A$2:$A$99,0),2)</f>
        <v>2539127</v>
      </c>
      <c r="E38" s="57"/>
      <c r="F38" s="45">
        <f>INDEX(Data!$A$2:$G$99,MATCH($B38,Data!$A$2:$A$99,0),3)</f>
        <v>2463283</v>
      </c>
      <c r="G38" s="58"/>
      <c r="H38" s="45">
        <f>INDEX(Data!$A$2:$G$99,MATCH($B38,Data!$A$2:$A$99,0),4)</f>
        <v>13090</v>
      </c>
      <c r="I38" s="57"/>
      <c r="J38" s="45">
        <f>INDEX(Data!$A$2:$G$99,MATCH($B38,Data!$A$2:$A$99,0),5)</f>
        <v>739</v>
      </c>
      <c r="K38" s="57"/>
      <c r="L38" s="45">
        <f>INDEX(Data!$A$2:$G$99,MATCH($B38,Data!$A$2:$A$99,0),6)</f>
        <v>20</v>
      </c>
      <c r="M38" s="59"/>
      <c r="N38" s="45">
        <f>INDEX(Data!$A$2:$G$99,MATCH($B38,Data!$A$2:$A$99,0),7)</f>
        <v>759</v>
      </c>
      <c r="O38" s="45"/>
      <c r="P38" s="47"/>
      <c r="Q38" s="48"/>
      <c r="R38" s="48"/>
      <c r="S38" s="48" t="str">
        <f si="0" t="shared"/>
        <v>FY 2018</v>
      </c>
      <c r="T38" s="48"/>
    </row>
    <row customFormat="1" customHeight="1" ht="10.15" r="39" s="2" spans="2:20" x14ac:dyDescent="0.2">
      <c r="B39" s="3"/>
      <c r="D39" s="7"/>
      <c r="F39" s="9"/>
      <c r="H39" s="7"/>
      <c r="J39" s="7"/>
      <c r="L39" s="7"/>
      <c r="M39" s="7"/>
      <c r="N39"/>
      <c r="O39"/>
      <c r="P39"/>
    </row>
    <row customFormat="1" customHeight="1" ht="12" r="40" s="2" spans="2:20" x14ac:dyDescent="0.2">
      <c r="B40" s="63" t="s">
        <v>28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13"/>
    </row>
    <row customFormat="1" customHeight="1" ht="8.4499999999999993" r="41" s="2" spans="2:20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customFormat="1" customHeight="1" ht="12.75" r="42" s="2" spans="2:20" x14ac:dyDescent="0.2">
      <c r="B42" s="1"/>
      <c r="C42" s="1"/>
      <c r="D42" s="1"/>
      <c r="E42" s="1"/>
      <c r="F42" s="1"/>
      <c r="G42" s="1"/>
      <c r="H42" s="1"/>
      <c r="I42" s="1"/>
    </row>
    <row customFormat="1" customHeight="1" ht="12" r="43" s="2" spans="2:20" x14ac:dyDescent="0.2">
      <c r="J43" s="1"/>
      <c r="K43" s="1"/>
      <c r="L43" s="1"/>
      <c r="M43" s="1"/>
      <c r="N43" s="1"/>
      <c r="O43" s="1"/>
      <c r="P43" s="1"/>
    </row>
    <row customFormat="1" customHeight="1" ht="11.45" r="44" s="2" spans="2:20" x14ac:dyDescent="0.2">
      <c r="S44"/>
    </row>
    <row customFormat="1" customHeight="1" ht="11.45" r="45" s="2" spans="2:20" x14ac:dyDescent="0.2">
      <c r="S45" s="7"/>
    </row>
    <row customFormat="1" customHeight="1" ht="11.45" r="46" s="2" spans="2:20" x14ac:dyDescent="0.2">
      <c r="S46" s="7"/>
    </row>
    <row r="47" spans="2:20" x14ac:dyDescent="0.2">
      <c r="S47" s="7"/>
    </row>
    <row r="48" spans="2:20" x14ac:dyDescent="0.2">
      <c r="G48" s="7"/>
      <c r="S48" s="7"/>
    </row>
    <row r="49" spans="7:19" x14ac:dyDescent="0.2">
      <c r="G49" s="7"/>
      <c r="S49" s="7"/>
    </row>
    <row r="50" spans="7:19" x14ac:dyDescent="0.2">
      <c r="G50" s="7"/>
      <c r="S50" s="7"/>
    </row>
    <row r="51" spans="7:19" x14ac:dyDescent="0.2">
      <c r="G51" s="7"/>
      <c r="S51" s="7"/>
    </row>
    <row r="52" spans="7:19" x14ac:dyDescent="0.2">
      <c r="G52" s="7"/>
      <c r="S52" s="7"/>
    </row>
    <row r="53" spans="7:19" x14ac:dyDescent="0.2">
      <c r="G53" s="7"/>
      <c r="S53" s="7"/>
    </row>
    <row r="54" spans="7:19" x14ac:dyDescent="0.2">
      <c r="G54" s="7"/>
      <c r="S54" s="7"/>
    </row>
    <row r="55" spans="7:19" x14ac:dyDescent="0.2">
      <c r="G55" s="7"/>
    </row>
    <row r="56" spans="7:19" x14ac:dyDescent="0.2">
      <c r="G56" s="7"/>
    </row>
    <row r="57" spans="7:19" x14ac:dyDescent="0.2">
      <c r="G57" s="7"/>
    </row>
  </sheetData>
  <mergeCells count="4">
    <mergeCell ref="A1:N1"/>
    <mergeCell ref="B40:L40"/>
    <mergeCell ref="D26:F26"/>
    <mergeCell ref="A2:O2"/>
  </mergeCells>
  <phoneticPr fontId="0" type="noConversion"/>
  <pageMargins bottom="1" footer="0.25" header="0.5" left="0.5" right="0.5" top="0.7"/>
  <pageSetup cellComments="atEnd" orientation="portrait" r:id="rId1"/>
  <headerFooter>
    <oddFooter><![CDATA[&L&8Source:  Department of Public Health, Division of Behavioral Health
LSA Staff Contact:  Kent Ohms (515.725.2200) &Ukenneth.ohms@legis.iowa.gov
&U
&C&G
&R&G]]></oddFooter>
  </headerFooter>
  <ignoredErrors>
    <ignoredError sqref="B28:B38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180"/>
  <sheetViews>
    <sheetView workbookViewId="0">
      <pane activePane="bottomLeft" state="frozen" topLeftCell="A2" ySplit="1"/>
      <selection activeCell="A17" pane="bottomLeft" sqref="A17"/>
    </sheetView>
  </sheetViews>
  <sheetFormatPr defaultColWidth="9" defaultRowHeight="12" x14ac:dyDescent="0.2"/>
  <cols>
    <col min="1" max="1" bestFit="true" customWidth="true" style="18" width="10.0" collapsed="false"/>
    <col min="2" max="2" bestFit="true" customWidth="true" style="19" width="13.42578125" collapsed="false"/>
    <col min="3" max="3" bestFit="true" customWidth="true" style="19" width="15.7109375" collapsed="false"/>
    <col min="4" max="4" bestFit="true" customWidth="true" style="19" width="11.85546875" collapsed="false"/>
    <col min="5" max="5" bestFit="true" customWidth="true" style="19" width="13.5703125" collapsed="false"/>
    <col min="6" max="6" bestFit="true" customWidth="true" style="19" width="21.7109375" collapsed="false"/>
    <col min="7" max="7" bestFit="true" customWidth="true" style="19" width="10.42578125" collapsed="false"/>
    <col min="8" max="16384" style="14" width="9.0" collapsed="false"/>
  </cols>
  <sheetData>
    <row customFormat="1" customHeight="1" ht="12" r="1" s="23" spans="1:9" x14ac:dyDescent="0.2">
      <c r="A1" s="20" t="s">
        <v>17</v>
      </c>
      <c r="B1" s="21" t="s">
        <v>11</v>
      </c>
      <c r="C1" s="21" t="s">
        <v>12</v>
      </c>
      <c r="D1" s="22" t="s">
        <v>13</v>
      </c>
      <c r="E1" s="22" t="s">
        <v>14</v>
      </c>
      <c r="F1" s="21" t="s">
        <v>15</v>
      </c>
      <c r="G1" s="22" t="s">
        <v>16</v>
      </c>
      <c r="I1" s="24"/>
    </row>
    <row customFormat="1" customHeight="1" ht="12" r="2" s="10" spans="1:9" x14ac:dyDescent="0.2">
      <c r="A2" s="17">
        <v>2002</v>
      </c>
      <c r="B2" s="15">
        <v>3503005</v>
      </c>
      <c r="C2" s="15">
        <v>1714443</v>
      </c>
      <c r="D2" s="15">
        <v>15651</v>
      </c>
      <c r="E2" s="15">
        <v>742</v>
      </c>
      <c r="F2" s="15">
        <v>100</v>
      </c>
      <c r="G2" s="15">
        <f>IF(E2&gt;0,SUM(E2:F2),"")</f>
        <v>842</v>
      </c>
      <c r="H2" s="7"/>
      <c r="I2" s="14"/>
    </row>
    <row customFormat="1" customHeight="1" ht="12" r="3" s="10" spans="1:9" x14ac:dyDescent="0.2">
      <c r="A3" s="17">
        <v>2003</v>
      </c>
      <c r="B3" s="15">
        <v>3579350</v>
      </c>
      <c r="C3" s="15">
        <v>1714479</v>
      </c>
      <c r="D3" s="15">
        <v>14478</v>
      </c>
      <c r="E3" s="15">
        <v>790</v>
      </c>
      <c r="F3" s="15">
        <v>129</v>
      </c>
      <c r="G3" s="15">
        <f ref="G3:G66" si="0" t="shared">IF(E3&gt;0,SUM(E3:F3),"")</f>
        <v>919</v>
      </c>
      <c r="H3" s="7"/>
      <c r="I3" s="14"/>
    </row>
    <row customFormat="1" customHeight="1" ht="12" r="4" s="10" spans="1:9" x14ac:dyDescent="0.2">
      <c r="A4" s="17">
        <v>2004</v>
      </c>
      <c r="B4" s="15">
        <v>3875436</v>
      </c>
      <c r="C4" s="15">
        <v>1970428</v>
      </c>
      <c r="D4" s="15">
        <v>15989</v>
      </c>
      <c r="E4" s="15">
        <v>821</v>
      </c>
      <c r="F4" s="15">
        <v>117</v>
      </c>
      <c r="G4" s="15">
        <f si="0" t="shared"/>
        <v>938</v>
      </c>
      <c r="H4" s="7"/>
      <c r="I4" s="14"/>
    </row>
    <row customFormat="1" customHeight="1" ht="12" r="5" s="10" spans="1:9" x14ac:dyDescent="0.2">
      <c r="A5" s="17">
        <v>2005</v>
      </c>
      <c r="B5" s="15">
        <v>6824226</v>
      </c>
      <c r="C5" s="15">
        <v>3377244</v>
      </c>
      <c r="D5" s="15">
        <v>18594</v>
      </c>
      <c r="E5" s="15">
        <v>893</v>
      </c>
      <c r="F5" s="15">
        <v>116</v>
      </c>
      <c r="G5" s="15">
        <f si="0" t="shared"/>
        <v>1009</v>
      </c>
      <c r="H5" s="7"/>
      <c r="I5" s="14"/>
    </row>
    <row customFormat="1" customHeight="1" ht="12" r="6" s="10" spans="1:9" x14ac:dyDescent="0.2">
      <c r="A6" s="17">
        <v>2006</v>
      </c>
      <c r="B6" s="15">
        <v>7751847</v>
      </c>
      <c r="C6" s="15">
        <v>4299459</v>
      </c>
      <c r="D6" s="15">
        <v>20764</v>
      </c>
      <c r="E6" s="15">
        <v>1081</v>
      </c>
      <c r="F6" s="15">
        <v>124</v>
      </c>
      <c r="G6" s="15">
        <f si="0" t="shared"/>
        <v>1205</v>
      </c>
      <c r="H6" s="7"/>
      <c r="I6" s="14"/>
    </row>
    <row customFormat="1" customHeight="1" ht="12" r="7" s="10" spans="1:9" x14ac:dyDescent="0.2">
      <c r="A7" s="17">
        <v>2007</v>
      </c>
      <c r="B7" s="15">
        <v>8067936</v>
      </c>
      <c r="C7" s="15">
        <v>6076936</v>
      </c>
      <c r="D7" s="15">
        <v>20824</v>
      </c>
      <c r="E7" s="15">
        <v>1027</v>
      </c>
      <c r="F7" s="15">
        <v>119</v>
      </c>
      <c r="G7" s="15">
        <f si="0" t="shared"/>
        <v>1146</v>
      </c>
      <c r="H7" s="7"/>
      <c r="I7" s="14"/>
    </row>
    <row customFormat="1" customHeight="1" ht="12" r="8" s="10" spans="1:9" x14ac:dyDescent="0.2">
      <c r="A8" s="17">
        <v>2008</v>
      </c>
      <c r="B8" s="15">
        <v>8524954</v>
      </c>
      <c r="C8" s="15">
        <v>6187433</v>
      </c>
      <c r="D8" s="15">
        <v>20410</v>
      </c>
      <c r="E8" s="15">
        <v>853</v>
      </c>
      <c r="F8" s="15">
        <v>87</v>
      </c>
      <c r="G8" s="15">
        <f si="0" t="shared"/>
        <v>940</v>
      </c>
      <c r="H8" s="7"/>
      <c r="I8" s="14"/>
    </row>
    <row customFormat="1" customHeight="1" ht="12" r="9" s="10" spans="1:9" x14ac:dyDescent="0.2">
      <c r="A9" s="17">
        <v>2009</v>
      </c>
      <c r="B9" s="15">
        <v>8546763</v>
      </c>
      <c r="C9" s="15">
        <v>6420102</v>
      </c>
      <c r="D9" s="15">
        <v>21020</v>
      </c>
      <c r="E9" s="15">
        <v>820</v>
      </c>
      <c r="F9" s="15">
        <v>75</v>
      </c>
      <c r="G9" s="15">
        <f si="0" t="shared"/>
        <v>895</v>
      </c>
      <c r="H9" s="7"/>
      <c r="I9" s="14"/>
    </row>
    <row customFormat="1" customHeight="1" ht="12" r="10" s="10" spans="1:9" x14ac:dyDescent="0.2">
      <c r="A10" s="17">
        <v>2010</v>
      </c>
      <c r="B10" s="15">
        <v>4082050</v>
      </c>
      <c r="C10" s="15">
        <v>3743778</v>
      </c>
      <c r="D10" s="15">
        <v>22911</v>
      </c>
      <c r="E10" s="15">
        <v>873</v>
      </c>
      <c r="F10" s="15">
        <v>75</v>
      </c>
      <c r="G10" s="15">
        <f si="0" t="shared"/>
        <v>948</v>
      </c>
      <c r="H10" s="7"/>
      <c r="I10" s="14"/>
    </row>
    <row customFormat="1" customHeight="1" ht="12" r="11" s="10" spans="1:9" x14ac:dyDescent="0.2">
      <c r="A11" s="17">
        <v>2011</v>
      </c>
      <c r="B11" s="15">
        <v>3324436</v>
      </c>
      <c r="C11" s="15">
        <v>3222897</v>
      </c>
      <c r="D11" s="15">
        <v>20876</v>
      </c>
      <c r="E11" s="15">
        <v>713</v>
      </c>
      <c r="F11" s="15">
        <v>77</v>
      </c>
      <c r="G11" s="15">
        <f si="0" t="shared"/>
        <v>790</v>
      </c>
      <c r="H11" s="7"/>
      <c r="I11" s="14"/>
    </row>
    <row customFormat="1" customHeight="1" ht="12" r="12" s="10" spans="1:9" x14ac:dyDescent="0.2">
      <c r="A12" s="17">
        <v>2012</v>
      </c>
      <c r="B12" s="15">
        <v>3116852</v>
      </c>
      <c r="C12" s="15">
        <v>3066989</v>
      </c>
      <c r="D12" s="15">
        <v>17707</v>
      </c>
      <c r="E12" s="15">
        <v>677</v>
      </c>
      <c r="F12" s="15">
        <v>51</v>
      </c>
      <c r="G12" s="15">
        <f si="0" t="shared"/>
        <v>728</v>
      </c>
      <c r="H12" s="7"/>
      <c r="I12" s="14"/>
    </row>
    <row customFormat="1" customHeight="1" ht="12" r="13" s="10" spans="1:9" x14ac:dyDescent="0.2">
      <c r="A13" s="17">
        <v>2013</v>
      </c>
      <c r="B13" s="15">
        <v>3111614</v>
      </c>
      <c r="C13" s="15">
        <v>2740089</v>
      </c>
      <c r="D13" s="15">
        <v>18845</v>
      </c>
      <c r="E13" s="15">
        <v>628</v>
      </c>
      <c r="F13" s="15">
        <v>50</v>
      </c>
      <c r="G13" s="15">
        <f si="0" t="shared"/>
        <v>678</v>
      </c>
      <c r="H13" s="7"/>
      <c r="I13" s="14"/>
    </row>
    <row customFormat="1" customHeight="1" ht="12" r="14" s="10" spans="1:9" x14ac:dyDescent="0.2">
      <c r="A14" s="17">
        <v>2014</v>
      </c>
      <c r="B14" s="15">
        <v>3111614</v>
      </c>
      <c r="C14" s="15">
        <v>2812321</v>
      </c>
      <c r="D14" s="15">
        <v>17892</v>
      </c>
      <c r="E14" s="15">
        <v>549</v>
      </c>
      <c r="F14" s="15">
        <v>53</v>
      </c>
      <c r="G14" s="15">
        <f si="0" t="shared"/>
        <v>602</v>
      </c>
      <c r="H14" s="7"/>
      <c r="I14" s="14"/>
    </row>
    <row customFormat="1" customHeight="1" ht="12" r="15" s="10" spans="1:9" x14ac:dyDescent="0.2">
      <c r="A15" s="17">
        <v>2015</v>
      </c>
      <c r="B15" s="16">
        <v>3111614</v>
      </c>
      <c r="C15" s="16">
        <v>2574622</v>
      </c>
      <c r="D15" s="16">
        <v>17574</v>
      </c>
      <c r="E15" s="16">
        <v>710</v>
      </c>
      <c r="F15" s="16">
        <v>184</v>
      </c>
      <c r="G15" s="15">
        <f si="0" t="shared"/>
        <v>894</v>
      </c>
      <c r="H15" s="7"/>
      <c r="I15" s="14"/>
    </row>
    <row r="16" spans="1:9" x14ac:dyDescent="0.2">
      <c r="A16" s="18">
        <v>2016</v>
      </c>
      <c r="B16" s="19">
        <v>3111614</v>
      </c>
      <c r="C16" s="19">
        <v>2886310</v>
      </c>
      <c r="D16" s="19">
        <v>16274</v>
      </c>
      <c r="E16" s="19">
        <v>623</v>
      </c>
      <c r="F16" s="19">
        <v>74</v>
      </c>
      <c r="G16" s="15">
        <v>697</v>
      </c>
    </row>
    <row r="17" spans="1:7" x14ac:dyDescent="0.2">
      <c r="A17" s="18">
        <v>2017</v>
      </c>
      <c r="B17" s="19">
        <v>2687114</v>
      </c>
      <c r="C17" s="19">
        <v>2645058</v>
      </c>
      <c r="D17" s="19">
        <v>13600</v>
      </c>
      <c r="E17" s="19">
        <v>555</v>
      </c>
      <c r="F17" s="19">
        <v>35</v>
      </c>
      <c r="G17" s="15">
        <f si="0" t="shared"/>
        <v>590</v>
      </c>
    </row>
    <row r="18" spans="1:7" x14ac:dyDescent="0.2">
      <c r="A18" s="18">
        <v>2018</v>
      </c>
      <c r="B18" s="19">
        <v>2539127</v>
      </c>
      <c r="C18" s="19">
        <v>2463283</v>
      </c>
      <c r="D18" s="19">
        <v>13090</v>
      </c>
      <c r="E18" s="19">
        <v>739</v>
      </c>
      <c r="F18" s="19">
        <v>20</v>
      </c>
      <c r="G18" s="15">
        <v>759</v>
      </c>
    </row>
    <row r="19" spans="1:7" x14ac:dyDescent="0.2">
      <c r="G19" s="15" t="str">
        <f si="0" t="shared"/>
        <v/>
      </c>
    </row>
    <row r="20" spans="1:7" x14ac:dyDescent="0.2">
      <c r="G20" s="15" t="str">
        <f si="0" t="shared"/>
        <v/>
      </c>
    </row>
    <row r="21" spans="1:7" x14ac:dyDescent="0.2">
      <c r="G21" s="15" t="str">
        <f si="0" t="shared"/>
        <v/>
      </c>
    </row>
    <row r="22" spans="1:7" x14ac:dyDescent="0.2">
      <c r="G22" s="15" t="str">
        <f si="0" t="shared"/>
        <v/>
      </c>
    </row>
    <row r="23" spans="1:7" x14ac:dyDescent="0.2">
      <c r="G23" s="15" t="str">
        <f si="0" t="shared"/>
        <v/>
      </c>
    </row>
    <row r="24" spans="1:7" x14ac:dyDescent="0.2">
      <c r="G24" s="15" t="str">
        <f si="0" t="shared"/>
        <v/>
      </c>
    </row>
    <row r="25" spans="1:7" x14ac:dyDescent="0.2">
      <c r="G25" s="15" t="str">
        <f si="0" t="shared"/>
        <v/>
      </c>
    </row>
    <row r="26" spans="1:7" x14ac:dyDescent="0.2">
      <c r="G26" s="15" t="str">
        <f si="0" t="shared"/>
        <v/>
      </c>
    </row>
    <row r="27" spans="1:7" x14ac:dyDescent="0.2">
      <c r="G27" s="15" t="str">
        <f si="0" t="shared"/>
        <v/>
      </c>
    </row>
    <row r="28" spans="1:7" x14ac:dyDescent="0.2">
      <c r="G28" s="15" t="str">
        <f si="0" t="shared"/>
        <v/>
      </c>
    </row>
    <row r="29" spans="1:7" x14ac:dyDescent="0.2">
      <c r="G29" s="15" t="str">
        <f si="0" t="shared"/>
        <v/>
      </c>
    </row>
    <row r="30" spans="1:7" x14ac:dyDescent="0.2">
      <c r="G30" s="15" t="str">
        <f si="0" t="shared"/>
        <v/>
      </c>
    </row>
    <row r="31" spans="1:7" x14ac:dyDescent="0.2">
      <c r="G31" s="15" t="str">
        <f si="0" t="shared"/>
        <v/>
      </c>
    </row>
    <row r="32" spans="1:7" x14ac:dyDescent="0.2">
      <c r="G32" s="15" t="str">
        <f si="0" t="shared"/>
        <v/>
      </c>
    </row>
    <row r="33" spans="7:7" x14ac:dyDescent="0.2">
      <c r="G33" s="15" t="str">
        <f si="0" t="shared"/>
        <v/>
      </c>
    </row>
    <row r="34" spans="7:7" x14ac:dyDescent="0.2">
      <c r="G34" s="15" t="str">
        <f si="0" t="shared"/>
        <v/>
      </c>
    </row>
    <row r="35" spans="7:7" x14ac:dyDescent="0.2">
      <c r="G35" s="15" t="str">
        <f si="0" t="shared"/>
        <v/>
      </c>
    </row>
    <row r="36" spans="7:7" x14ac:dyDescent="0.2">
      <c r="G36" s="15" t="str">
        <f si="0" t="shared"/>
        <v/>
      </c>
    </row>
    <row r="37" spans="7:7" x14ac:dyDescent="0.2">
      <c r="G37" s="15" t="str">
        <f si="0" t="shared"/>
        <v/>
      </c>
    </row>
    <row r="38" spans="7:7" x14ac:dyDescent="0.2">
      <c r="G38" s="15" t="str">
        <f si="0" t="shared"/>
        <v/>
      </c>
    </row>
    <row r="39" spans="7:7" x14ac:dyDescent="0.2">
      <c r="G39" s="15" t="str">
        <f si="0" t="shared"/>
        <v/>
      </c>
    </row>
    <row r="40" spans="7:7" x14ac:dyDescent="0.2">
      <c r="G40" s="15" t="str">
        <f si="0" t="shared"/>
        <v/>
      </c>
    </row>
    <row r="41" spans="7:7" x14ac:dyDescent="0.2">
      <c r="G41" s="15" t="str">
        <f si="0" t="shared"/>
        <v/>
      </c>
    </row>
    <row r="42" spans="7:7" x14ac:dyDescent="0.2">
      <c r="G42" s="15" t="str">
        <f si="0" t="shared"/>
        <v/>
      </c>
    </row>
    <row r="43" spans="7:7" x14ac:dyDescent="0.2">
      <c r="G43" s="15" t="str">
        <f si="0" t="shared"/>
        <v/>
      </c>
    </row>
    <row r="44" spans="7:7" x14ac:dyDescent="0.2">
      <c r="G44" s="15" t="str">
        <f si="0" t="shared"/>
        <v/>
      </c>
    </row>
    <row r="45" spans="7:7" x14ac:dyDescent="0.2">
      <c r="G45" s="15" t="str">
        <f si="0" t="shared"/>
        <v/>
      </c>
    </row>
    <row r="46" spans="7:7" x14ac:dyDescent="0.2">
      <c r="G46" s="15" t="str">
        <f si="0" t="shared"/>
        <v/>
      </c>
    </row>
    <row r="47" spans="7:7" x14ac:dyDescent="0.2">
      <c r="G47" s="15" t="str">
        <f si="0" t="shared"/>
        <v/>
      </c>
    </row>
    <row r="48" spans="7:7" x14ac:dyDescent="0.2">
      <c r="G48" s="15" t="str">
        <f si="0" t="shared"/>
        <v/>
      </c>
    </row>
    <row r="49" spans="7:7" x14ac:dyDescent="0.2">
      <c r="G49" s="15" t="str">
        <f si="0" t="shared"/>
        <v/>
      </c>
    </row>
    <row r="50" spans="7:7" x14ac:dyDescent="0.2">
      <c r="G50" s="15" t="str">
        <f si="0" t="shared"/>
        <v/>
      </c>
    </row>
    <row r="51" spans="7:7" x14ac:dyDescent="0.2">
      <c r="G51" s="15" t="str">
        <f si="0" t="shared"/>
        <v/>
      </c>
    </row>
    <row r="52" spans="7:7" x14ac:dyDescent="0.2">
      <c r="G52" s="15" t="str">
        <f si="0" t="shared"/>
        <v/>
      </c>
    </row>
    <row r="53" spans="7:7" x14ac:dyDescent="0.2">
      <c r="G53" s="15" t="str">
        <f si="0" t="shared"/>
        <v/>
      </c>
    </row>
    <row r="54" spans="7:7" x14ac:dyDescent="0.2">
      <c r="G54" s="15" t="str">
        <f si="0" t="shared"/>
        <v/>
      </c>
    </row>
    <row r="55" spans="7:7" x14ac:dyDescent="0.2">
      <c r="G55" s="15" t="str">
        <f si="0" t="shared"/>
        <v/>
      </c>
    </row>
    <row r="56" spans="7:7" x14ac:dyDescent="0.2">
      <c r="G56" s="15" t="str">
        <f si="0" t="shared"/>
        <v/>
      </c>
    </row>
    <row r="57" spans="7:7" x14ac:dyDescent="0.2">
      <c r="G57" s="15" t="str">
        <f si="0" t="shared"/>
        <v/>
      </c>
    </row>
    <row r="58" spans="7:7" x14ac:dyDescent="0.2">
      <c r="G58" s="15" t="str">
        <f si="0" t="shared"/>
        <v/>
      </c>
    </row>
    <row r="59" spans="7:7" x14ac:dyDescent="0.2">
      <c r="G59" s="15" t="str">
        <f si="0" t="shared"/>
        <v/>
      </c>
    </row>
    <row r="60" spans="7:7" x14ac:dyDescent="0.2">
      <c r="G60" s="15" t="str">
        <f si="0" t="shared"/>
        <v/>
      </c>
    </row>
    <row r="61" spans="7:7" x14ac:dyDescent="0.2">
      <c r="G61" s="15" t="str">
        <f si="0" t="shared"/>
        <v/>
      </c>
    </row>
    <row r="62" spans="7:7" x14ac:dyDescent="0.2">
      <c r="G62" s="15" t="str">
        <f si="0" t="shared"/>
        <v/>
      </c>
    </row>
    <row r="63" spans="7:7" x14ac:dyDescent="0.2">
      <c r="G63" s="15" t="str">
        <f si="0" t="shared"/>
        <v/>
      </c>
    </row>
    <row r="64" spans="7:7" x14ac:dyDescent="0.2">
      <c r="G64" s="15" t="str">
        <f si="0" t="shared"/>
        <v/>
      </c>
    </row>
    <row r="65" spans="7:7" x14ac:dyDescent="0.2">
      <c r="G65" s="15" t="str">
        <f si="0" t="shared"/>
        <v/>
      </c>
    </row>
    <row r="66" spans="7:7" x14ac:dyDescent="0.2">
      <c r="G66" s="15" t="str">
        <f si="0" t="shared"/>
        <v/>
      </c>
    </row>
    <row r="67" spans="7:7" x14ac:dyDescent="0.2">
      <c r="G67" s="15" t="str">
        <f ref="G67:G130" si="1" t="shared">IF(E67&gt;0,SUM(E67:F67),"")</f>
        <v/>
      </c>
    </row>
    <row r="68" spans="7:7" x14ac:dyDescent="0.2">
      <c r="G68" s="15" t="str">
        <f si="1" t="shared"/>
        <v/>
      </c>
    </row>
    <row r="69" spans="7:7" x14ac:dyDescent="0.2">
      <c r="G69" s="15" t="str">
        <f si="1" t="shared"/>
        <v/>
      </c>
    </row>
    <row r="70" spans="7:7" x14ac:dyDescent="0.2">
      <c r="G70" s="15" t="str">
        <f si="1" t="shared"/>
        <v/>
      </c>
    </row>
    <row r="71" spans="7:7" x14ac:dyDescent="0.2">
      <c r="G71" s="15" t="str">
        <f si="1" t="shared"/>
        <v/>
      </c>
    </row>
    <row r="72" spans="7:7" x14ac:dyDescent="0.2">
      <c r="G72" s="15" t="str">
        <f si="1" t="shared"/>
        <v/>
      </c>
    </row>
    <row r="73" spans="7:7" x14ac:dyDescent="0.2">
      <c r="G73" s="15" t="str">
        <f si="1" t="shared"/>
        <v/>
      </c>
    </row>
    <row r="74" spans="7:7" x14ac:dyDescent="0.2">
      <c r="G74" s="15" t="str">
        <f si="1" t="shared"/>
        <v/>
      </c>
    </row>
    <row r="75" spans="7:7" x14ac:dyDescent="0.2">
      <c r="G75" s="15" t="str">
        <f si="1" t="shared"/>
        <v/>
      </c>
    </row>
    <row r="76" spans="7:7" x14ac:dyDescent="0.2">
      <c r="G76" s="15" t="str">
        <f si="1" t="shared"/>
        <v/>
      </c>
    </row>
    <row r="77" spans="7:7" x14ac:dyDescent="0.2">
      <c r="G77" s="15" t="str">
        <f si="1" t="shared"/>
        <v/>
      </c>
    </row>
    <row r="78" spans="7:7" x14ac:dyDescent="0.2">
      <c r="G78" s="15" t="str">
        <f si="1" t="shared"/>
        <v/>
      </c>
    </row>
    <row r="79" spans="7:7" x14ac:dyDescent="0.2">
      <c r="G79" s="15" t="str">
        <f si="1" t="shared"/>
        <v/>
      </c>
    </row>
    <row r="80" spans="7:7" x14ac:dyDescent="0.2">
      <c r="G80" s="15" t="str">
        <f si="1" t="shared"/>
        <v/>
      </c>
    </row>
    <row r="81" spans="7:7" x14ac:dyDescent="0.2">
      <c r="G81" s="15" t="str">
        <f si="1" t="shared"/>
        <v/>
      </c>
    </row>
    <row r="82" spans="7:7" x14ac:dyDescent="0.2">
      <c r="G82" s="15" t="str">
        <f si="1" t="shared"/>
        <v/>
      </c>
    </row>
    <row r="83" spans="7:7" x14ac:dyDescent="0.2">
      <c r="G83" s="15" t="str">
        <f si="1" t="shared"/>
        <v/>
      </c>
    </row>
    <row r="84" spans="7:7" x14ac:dyDescent="0.2">
      <c r="G84" s="15" t="str">
        <f si="1" t="shared"/>
        <v/>
      </c>
    </row>
    <row r="85" spans="7:7" x14ac:dyDescent="0.2">
      <c r="G85" s="15" t="str">
        <f si="1" t="shared"/>
        <v/>
      </c>
    </row>
    <row r="86" spans="7:7" x14ac:dyDescent="0.2">
      <c r="G86" s="15" t="str">
        <f si="1" t="shared"/>
        <v/>
      </c>
    </row>
    <row r="87" spans="7:7" x14ac:dyDescent="0.2">
      <c r="G87" s="15" t="str">
        <f si="1" t="shared"/>
        <v/>
      </c>
    </row>
    <row r="88" spans="7:7" x14ac:dyDescent="0.2">
      <c r="G88" s="15" t="str">
        <f si="1" t="shared"/>
        <v/>
      </c>
    </row>
    <row r="89" spans="7:7" x14ac:dyDescent="0.2">
      <c r="G89" s="15" t="str">
        <f si="1" t="shared"/>
        <v/>
      </c>
    </row>
    <row r="90" spans="7:7" x14ac:dyDescent="0.2">
      <c r="G90" s="15" t="str">
        <f si="1" t="shared"/>
        <v/>
      </c>
    </row>
    <row r="91" spans="7:7" x14ac:dyDescent="0.2">
      <c r="G91" s="15" t="str">
        <f si="1" t="shared"/>
        <v/>
      </c>
    </row>
    <row r="92" spans="7:7" x14ac:dyDescent="0.2">
      <c r="G92" s="15" t="str">
        <f si="1" t="shared"/>
        <v/>
      </c>
    </row>
    <row r="93" spans="7:7" x14ac:dyDescent="0.2">
      <c r="G93" s="15" t="str">
        <f si="1" t="shared"/>
        <v/>
      </c>
    </row>
    <row r="94" spans="7:7" x14ac:dyDescent="0.2">
      <c r="G94" s="15" t="str">
        <f si="1" t="shared"/>
        <v/>
      </c>
    </row>
    <row r="95" spans="7:7" x14ac:dyDescent="0.2">
      <c r="G95" s="15" t="str">
        <f si="1" t="shared"/>
        <v/>
      </c>
    </row>
    <row r="96" spans="7:7" x14ac:dyDescent="0.2">
      <c r="G96" s="15" t="str">
        <f si="1" t="shared"/>
        <v/>
      </c>
    </row>
    <row r="97" spans="7:7" x14ac:dyDescent="0.2">
      <c r="G97" s="15" t="str">
        <f si="1" t="shared"/>
        <v/>
      </c>
    </row>
    <row r="98" spans="7:7" x14ac:dyDescent="0.2">
      <c r="G98" s="15" t="str">
        <f si="1" t="shared"/>
        <v/>
      </c>
    </row>
    <row r="99" spans="7:7" x14ac:dyDescent="0.2">
      <c r="G99" s="15" t="str">
        <f si="1" t="shared"/>
        <v/>
      </c>
    </row>
    <row r="100" spans="7:7" x14ac:dyDescent="0.2">
      <c r="G100" s="15" t="str">
        <f si="1" t="shared"/>
        <v/>
      </c>
    </row>
    <row r="101" spans="7:7" x14ac:dyDescent="0.2">
      <c r="G101" s="15" t="str">
        <f si="1" t="shared"/>
        <v/>
      </c>
    </row>
    <row r="102" spans="7:7" x14ac:dyDescent="0.2">
      <c r="G102" s="15" t="str">
        <f si="1" t="shared"/>
        <v/>
      </c>
    </row>
    <row r="103" spans="7:7" x14ac:dyDescent="0.2">
      <c r="G103" s="15" t="str">
        <f si="1" t="shared"/>
        <v/>
      </c>
    </row>
    <row r="104" spans="7:7" x14ac:dyDescent="0.2">
      <c r="G104" s="15" t="str">
        <f si="1" t="shared"/>
        <v/>
      </c>
    </row>
    <row r="105" spans="7:7" x14ac:dyDescent="0.2">
      <c r="G105" s="15" t="str">
        <f si="1" t="shared"/>
        <v/>
      </c>
    </row>
    <row r="106" spans="7:7" x14ac:dyDescent="0.2">
      <c r="G106" s="15" t="str">
        <f si="1" t="shared"/>
        <v/>
      </c>
    </row>
    <row r="107" spans="7:7" x14ac:dyDescent="0.2">
      <c r="G107" s="15" t="str">
        <f si="1" t="shared"/>
        <v/>
      </c>
    </row>
    <row r="108" spans="7:7" x14ac:dyDescent="0.2">
      <c r="G108" s="15" t="str">
        <f si="1" t="shared"/>
        <v/>
      </c>
    </row>
    <row r="109" spans="7:7" x14ac:dyDescent="0.2">
      <c r="G109" s="15" t="str">
        <f si="1" t="shared"/>
        <v/>
      </c>
    </row>
    <row r="110" spans="7:7" x14ac:dyDescent="0.2">
      <c r="G110" s="15" t="str">
        <f si="1" t="shared"/>
        <v/>
      </c>
    </row>
    <row r="111" spans="7:7" x14ac:dyDescent="0.2">
      <c r="G111" s="15" t="str">
        <f si="1" t="shared"/>
        <v/>
      </c>
    </row>
    <row r="112" spans="7:7" x14ac:dyDescent="0.2">
      <c r="G112" s="15" t="str">
        <f si="1" t="shared"/>
        <v/>
      </c>
    </row>
    <row r="113" spans="7:7" x14ac:dyDescent="0.2">
      <c r="G113" s="15" t="str">
        <f si="1" t="shared"/>
        <v/>
      </c>
    </row>
    <row r="114" spans="7:7" x14ac:dyDescent="0.2">
      <c r="G114" s="15" t="str">
        <f si="1" t="shared"/>
        <v/>
      </c>
    </row>
    <row r="115" spans="7:7" x14ac:dyDescent="0.2">
      <c r="G115" s="15" t="str">
        <f si="1" t="shared"/>
        <v/>
      </c>
    </row>
    <row r="116" spans="7:7" x14ac:dyDescent="0.2">
      <c r="G116" s="15" t="str">
        <f si="1" t="shared"/>
        <v/>
      </c>
    </row>
    <row r="117" spans="7:7" x14ac:dyDescent="0.2">
      <c r="G117" s="15" t="str">
        <f si="1" t="shared"/>
        <v/>
      </c>
    </row>
    <row r="118" spans="7:7" x14ac:dyDescent="0.2">
      <c r="G118" s="15" t="str">
        <f si="1" t="shared"/>
        <v/>
      </c>
    </row>
    <row r="119" spans="7:7" x14ac:dyDescent="0.2">
      <c r="G119" s="15" t="str">
        <f si="1" t="shared"/>
        <v/>
      </c>
    </row>
    <row r="120" spans="7:7" x14ac:dyDescent="0.2">
      <c r="G120" s="15" t="str">
        <f si="1" t="shared"/>
        <v/>
      </c>
    </row>
    <row r="121" spans="7:7" x14ac:dyDescent="0.2">
      <c r="G121" s="15" t="str">
        <f si="1" t="shared"/>
        <v/>
      </c>
    </row>
    <row r="122" spans="7:7" x14ac:dyDescent="0.2">
      <c r="G122" s="15" t="str">
        <f si="1" t="shared"/>
        <v/>
      </c>
    </row>
    <row r="123" spans="7:7" x14ac:dyDescent="0.2">
      <c r="G123" s="15" t="str">
        <f si="1" t="shared"/>
        <v/>
      </c>
    </row>
    <row r="124" spans="7:7" x14ac:dyDescent="0.2">
      <c r="G124" s="15" t="str">
        <f si="1" t="shared"/>
        <v/>
      </c>
    </row>
    <row r="125" spans="7:7" x14ac:dyDescent="0.2">
      <c r="G125" s="15" t="str">
        <f si="1" t="shared"/>
        <v/>
      </c>
    </row>
    <row r="126" spans="7:7" x14ac:dyDescent="0.2">
      <c r="G126" s="15" t="str">
        <f si="1" t="shared"/>
        <v/>
      </c>
    </row>
    <row r="127" spans="7:7" x14ac:dyDescent="0.2">
      <c r="G127" s="15" t="str">
        <f si="1" t="shared"/>
        <v/>
      </c>
    </row>
    <row r="128" spans="7:7" x14ac:dyDescent="0.2">
      <c r="G128" s="15" t="str">
        <f si="1" t="shared"/>
        <v/>
      </c>
    </row>
    <row r="129" spans="7:7" x14ac:dyDescent="0.2">
      <c r="G129" s="15" t="str">
        <f si="1" t="shared"/>
        <v/>
      </c>
    </row>
    <row r="130" spans="7:7" x14ac:dyDescent="0.2">
      <c r="G130" s="15" t="str">
        <f si="1" t="shared"/>
        <v/>
      </c>
    </row>
    <row r="131" spans="7:7" x14ac:dyDescent="0.2">
      <c r="G131" s="15" t="str">
        <f ref="G131:G180" si="2" t="shared">IF(E131&gt;0,SUM(E131:F131),"")</f>
        <v/>
      </c>
    </row>
    <row r="132" spans="7:7" x14ac:dyDescent="0.2">
      <c r="G132" s="15" t="str">
        <f si="2" t="shared"/>
        <v/>
      </c>
    </row>
    <row r="133" spans="7:7" x14ac:dyDescent="0.2">
      <c r="G133" s="15" t="str">
        <f si="2" t="shared"/>
        <v/>
      </c>
    </row>
    <row r="134" spans="7:7" x14ac:dyDescent="0.2">
      <c r="G134" s="15" t="str">
        <f si="2" t="shared"/>
        <v/>
      </c>
    </row>
    <row r="135" spans="7:7" x14ac:dyDescent="0.2">
      <c r="G135" s="15" t="str">
        <f si="2" t="shared"/>
        <v/>
      </c>
    </row>
    <row r="136" spans="7:7" x14ac:dyDescent="0.2">
      <c r="G136" s="15" t="str">
        <f si="2" t="shared"/>
        <v/>
      </c>
    </row>
    <row r="137" spans="7:7" x14ac:dyDescent="0.2">
      <c r="G137" s="15" t="str">
        <f si="2" t="shared"/>
        <v/>
      </c>
    </row>
    <row r="138" spans="7:7" x14ac:dyDescent="0.2">
      <c r="G138" s="15" t="str">
        <f si="2" t="shared"/>
        <v/>
      </c>
    </row>
    <row r="139" spans="7:7" x14ac:dyDescent="0.2">
      <c r="G139" s="15" t="str">
        <f si="2" t="shared"/>
        <v/>
      </c>
    </row>
    <row r="140" spans="7:7" x14ac:dyDescent="0.2">
      <c r="G140" s="15" t="str">
        <f si="2" t="shared"/>
        <v/>
      </c>
    </row>
    <row r="141" spans="7:7" x14ac:dyDescent="0.2">
      <c r="G141" s="15" t="str">
        <f si="2" t="shared"/>
        <v/>
      </c>
    </row>
    <row r="142" spans="7:7" x14ac:dyDescent="0.2">
      <c r="G142" s="15" t="str">
        <f si="2" t="shared"/>
        <v/>
      </c>
    </row>
    <row r="143" spans="7:7" x14ac:dyDescent="0.2">
      <c r="G143" s="15" t="str">
        <f si="2" t="shared"/>
        <v/>
      </c>
    </row>
    <row r="144" spans="7:7" x14ac:dyDescent="0.2">
      <c r="G144" s="15" t="str">
        <f si="2" t="shared"/>
        <v/>
      </c>
    </row>
    <row r="145" spans="7:7" x14ac:dyDescent="0.2">
      <c r="G145" s="15" t="str">
        <f si="2" t="shared"/>
        <v/>
      </c>
    </row>
    <row r="146" spans="7:7" x14ac:dyDescent="0.2">
      <c r="G146" s="15" t="str">
        <f si="2" t="shared"/>
        <v/>
      </c>
    </row>
    <row r="147" spans="7:7" x14ac:dyDescent="0.2">
      <c r="G147" s="15" t="str">
        <f si="2" t="shared"/>
        <v/>
      </c>
    </row>
    <row r="148" spans="7:7" x14ac:dyDescent="0.2">
      <c r="G148" s="15" t="str">
        <f si="2" t="shared"/>
        <v/>
      </c>
    </row>
    <row r="149" spans="7:7" x14ac:dyDescent="0.2">
      <c r="G149" s="15" t="str">
        <f si="2" t="shared"/>
        <v/>
      </c>
    </row>
    <row r="150" spans="7:7" x14ac:dyDescent="0.2">
      <c r="G150" s="15" t="str">
        <f si="2" t="shared"/>
        <v/>
      </c>
    </row>
    <row r="151" spans="7:7" x14ac:dyDescent="0.2">
      <c r="G151" s="15" t="str">
        <f si="2" t="shared"/>
        <v/>
      </c>
    </row>
    <row r="152" spans="7:7" x14ac:dyDescent="0.2">
      <c r="G152" s="15" t="str">
        <f si="2" t="shared"/>
        <v/>
      </c>
    </row>
    <row r="153" spans="7:7" x14ac:dyDescent="0.2">
      <c r="G153" s="15" t="str">
        <f si="2" t="shared"/>
        <v/>
      </c>
    </row>
    <row r="154" spans="7:7" x14ac:dyDescent="0.2">
      <c r="G154" s="15" t="str">
        <f si="2" t="shared"/>
        <v/>
      </c>
    </row>
    <row r="155" spans="7:7" x14ac:dyDescent="0.2">
      <c r="G155" s="15" t="str">
        <f si="2" t="shared"/>
        <v/>
      </c>
    </row>
    <row r="156" spans="7:7" x14ac:dyDescent="0.2">
      <c r="G156" s="15" t="str">
        <f si="2" t="shared"/>
        <v/>
      </c>
    </row>
    <row r="157" spans="7:7" x14ac:dyDescent="0.2">
      <c r="G157" s="15" t="str">
        <f si="2" t="shared"/>
        <v/>
      </c>
    </row>
    <row r="158" spans="7:7" x14ac:dyDescent="0.2">
      <c r="G158" s="15" t="str">
        <f si="2" t="shared"/>
        <v/>
      </c>
    </row>
    <row r="159" spans="7:7" x14ac:dyDescent="0.2">
      <c r="G159" s="15" t="str">
        <f si="2" t="shared"/>
        <v/>
      </c>
    </row>
    <row r="160" spans="7:7" x14ac:dyDescent="0.2">
      <c r="G160" s="15" t="str">
        <f si="2" t="shared"/>
        <v/>
      </c>
    </row>
    <row r="161" spans="7:7" x14ac:dyDescent="0.2">
      <c r="G161" s="15" t="str">
        <f si="2" t="shared"/>
        <v/>
      </c>
    </row>
    <row r="162" spans="7:7" x14ac:dyDescent="0.2">
      <c r="G162" s="15" t="str">
        <f si="2" t="shared"/>
        <v/>
      </c>
    </row>
    <row r="163" spans="7:7" x14ac:dyDescent="0.2">
      <c r="G163" s="15" t="str">
        <f si="2" t="shared"/>
        <v/>
      </c>
    </row>
    <row r="164" spans="7:7" x14ac:dyDescent="0.2">
      <c r="G164" s="15" t="str">
        <f si="2" t="shared"/>
        <v/>
      </c>
    </row>
    <row r="165" spans="7:7" x14ac:dyDescent="0.2">
      <c r="G165" s="15" t="str">
        <f si="2" t="shared"/>
        <v/>
      </c>
    </row>
    <row r="166" spans="7:7" x14ac:dyDescent="0.2">
      <c r="G166" s="15" t="str">
        <f si="2" t="shared"/>
        <v/>
      </c>
    </row>
    <row r="167" spans="7:7" x14ac:dyDescent="0.2">
      <c r="G167" s="15" t="str">
        <f si="2" t="shared"/>
        <v/>
      </c>
    </row>
    <row r="168" spans="7:7" x14ac:dyDescent="0.2">
      <c r="G168" s="15" t="str">
        <f si="2" t="shared"/>
        <v/>
      </c>
    </row>
    <row r="169" spans="7:7" x14ac:dyDescent="0.2">
      <c r="G169" s="15" t="str">
        <f si="2" t="shared"/>
        <v/>
      </c>
    </row>
    <row r="170" spans="7:7" x14ac:dyDescent="0.2">
      <c r="G170" s="15" t="str">
        <f si="2" t="shared"/>
        <v/>
      </c>
    </row>
    <row r="171" spans="7:7" x14ac:dyDescent="0.2">
      <c r="G171" s="15" t="str">
        <f si="2" t="shared"/>
        <v/>
      </c>
    </row>
    <row r="172" spans="7:7" x14ac:dyDescent="0.2">
      <c r="G172" s="15" t="str">
        <f si="2" t="shared"/>
        <v/>
      </c>
    </row>
    <row r="173" spans="7:7" x14ac:dyDescent="0.2">
      <c r="G173" s="15" t="str">
        <f si="2" t="shared"/>
        <v/>
      </c>
    </row>
    <row r="174" spans="7:7" x14ac:dyDescent="0.2">
      <c r="G174" s="15" t="str">
        <f si="2" t="shared"/>
        <v/>
      </c>
    </row>
    <row r="175" spans="7:7" x14ac:dyDescent="0.2">
      <c r="G175" s="15" t="str">
        <f si="2" t="shared"/>
        <v/>
      </c>
    </row>
    <row r="176" spans="7:7" x14ac:dyDescent="0.2">
      <c r="G176" s="15" t="str">
        <f si="2" t="shared"/>
        <v/>
      </c>
    </row>
    <row r="177" spans="7:7" x14ac:dyDescent="0.2">
      <c r="G177" s="15" t="str">
        <f si="2" t="shared"/>
        <v/>
      </c>
    </row>
    <row r="178" spans="7:7" x14ac:dyDescent="0.2">
      <c r="G178" s="15" t="str">
        <f si="2" t="shared"/>
        <v/>
      </c>
    </row>
    <row r="179" spans="7:7" x14ac:dyDescent="0.2">
      <c r="G179" s="15" t="str">
        <f si="2" t="shared"/>
        <v/>
      </c>
    </row>
    <row r="180" spans="7:7" x14ac:dyDescent="0.2">
      <c r="G180" s="15" t="str">
        <f si="2" t="shared"/>
        <v/>
      </c>
    </row>
  </sheetData>
  <pageMargins bottom="0.75" footer="0.3" header="0.3" left="0.7" right="0.7" top="0.75"/>
  <ignoredErrors>
    <ignoredError formulaRange="1" sqref="G2:G15 G17 G19:G180"/>
  </ignoredErrors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5"/>
  <sheetViews>
    <sheetView workbookViewId="0"/>
  </sheetViews>
  <sheetFormatPr defaultColWidth="10.28515625" defaultRowHeight="12" x14ac:dyDescent="0.2"/>
  <cols>
    <col min="1" max="1" bestFit="true" customWidth="true" style="25" width="34.28515625" collapsed="false"/>
    <col min="2" max="2" bestFit="true" customWidth="true" style="25" width="58.85546875" collapsed="false"/>
    <col min="3" max="4" style="25" width="10.28515625" collapsed="false"/>
    <col min="5" max="5" customWidth="true" style="25" width="35.5703125" collapsed="false"/>
    <col min="6" max="8" style="25" width="10.28515625" collapsed="false"/>
    <col min="9" max="9" customWidth="true" hidden="true" style="25" width="0.0" collapsed="false"/>
    <col min="10" max="16384" style="25" width="10.28515625" collapsed="false"/>
  </cols>
  <sheetData>
    <row r="1" spans="1:9" x14ac:dyDescent="0.2">
      <c r="A1" s="25" t="s">
        <v>18</v>
      </c>
      <c r="B1" s="26"/>
      <c r="I1" s="25" t="s">
        <v>19</v>
      </c>
    </row>
    <row r="2" spans="1:9" x14ac:dyDescent="0.2">
      <c r="A2" s="25" t="s">
        <v>20</v>
      </c>
      <c r="B2" s="26"/>
      <c r="I2" s="25" t="s">
        <v>21</v>
      </c>
    </row>
    <row r="3" spans="1:9" x14ac:dyDescent="0.2">
      <c r="A3" s="25" t="s">
        <v>22</v>
      </c>
      <c r="B3" s="25" t="s">
        <v>19</v>
      </c>
      <c r="I3" s="25" t="s">
        <v>23</v>
      </c>
    </row>
    <row r="4" spans="1:9" x14ac:dyDescent="0.2">
      <c r="A4" s="25" t="s">
        <v>24</v>
      </c>
      <c r="B4" s="27"/>
      <c r="I4" s="25" t="s">
        <v>25</v>
      </c>
    </row>
    <row r="5" spans="1:9" x14ac:dyDescent="0.2">
      <c r="E5" s="26"/>
    </row>
  </sheetData>
  <dataValidations count="1">
    <dataValidation allowBlank="1" showErrorMessage="1" showInputMessage="1" sqref="B3" type="list">
      <formula1>$I$1:$I$4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1997-09-04T17:53:18Z</dcterms:created>
  <dc:creator>David L. Hinman</dc:creator>
  <dc:description>This is a template for the FactBook program.</dc:description>
  <cp:lastModifiedBy>Ohms, Kenneth [LEGIS]</cp:lastModifiedBy>
  <cp:lastPrinted>2018-07-31T15:51:35Z</cp:lastPrinted>
  <dcterms:modified xsi:type="dcterms:W3CDTF">2018-11-12T13:43:12Z</dcterms:modified>
  <dc:subject>FactBook Bar Chart</dc:subject>
  <dc:title>Bar Chart Template</dc:title>
</cp:coreProperties>
</file>