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5" rupBuild="14420"/>
  <workbookPr/>
  <mc:AlternateContent>
    <mc:Choice Requires="x15">
      <x15ac:absPath xmlns:x15ac="http://schemas.microsoft.com/office/spreadsheetml/2010/11/ac" url="\\legislature.intranet\prod\LINC\LINCCLIENT\users\temp\ADAM.BROICH\"/>
    </mc:Choice>
  </mc:AlternateContent>
  <bookViews>
    <workbookView windowHeight="3630" windowWidth="8355" xWindow="240" yWindow="60"/>
  </bookViews>
  <sheets>
    <sheet name="Factbook" r:id="rId1" sheetId="1" state="veryHidden"/>
    <sheet name="Data" r:id="rId2" sheetId="2"/>
    <sheet name="Notes" r:id="rId3" sheetId="3" state="veryHidden"/>
  </sheets>
  <definedNames>
    <definedName name="Corn">OFFSET(Data!$C$2,0,0,COUNTA(Data!$C:$C)-1)</definedName>
    <definedName name="MarketYear">OFFSET(Data!$A$2,0,0,COUNTA(Data!$A:$A)-1)</definedName>
    <definedName localSheetId="0" name="_xlnm.Print_Area">Factbook!$A$1:$P$47</definedName>
    <definedName name="Soybeans">OFFSET(Data!$B$2,0,0,COUNTA(Data!$B:$B)-1)</definedName>
  </definedNames>
  <calcPr calcId="162913"/>
</workbook>
</file>

<file path=xl/calcChain.xml><?xml version="1.0" encoding="utf-8"?>
<calcChain xmlns="http://schemas.openxmlformats.org/spreadsheetml/2006/main">
  <c i="1" l="1" r="B43"/>
  <c i="1" r="B42"/>
  <c i="1" r="B41"/>
  <c i="1" r="B40"/>
  <c i="1" r="B39"/>
  <c i="1" r="B38"/>
  <c i="1" r="B37"/>
  <c i="1" r="B36"/>
  <c i="1" r="B35"/>
  <c i="1" r="L35" s="1"/>
  <c i="1" r="B34"/>
  <c i="1" r="J34" s="1"/>
  <c i="1" l="1" r="L36"/>
  <c i="1" r="D36"/>
  <c i="1" r="L37"/>
  <c i="1" r="F37"/>
  <c i="1" r="D37"/>
  <c i="1" r="H37"/>
  <c i="1" r="J37"/>
  <c i="1" r="F40"/>
  <c i="1" r="D40"/>
  <c i="1" r="H40"/>
  <c i="1" r="J40"/>
  <c i="1" r="L40"/>
  <c i="1" r="L41"/>
  <c i="1" r="F41"/>
  <c i="1" r="D41"/>
  <c i="1" r="H41"/>
  <c i="1" r="J41"/>
  <c i="1" r="J38"/>
  <c i="1" r="L38"/>
  <c i="1" r="F38"/>
  <c i="1" r="D38"/>
  <c i="1" r="H38"/>
  <c i="1" r="J42"/>
  <c i="1" r="L42"/>
  <c i="1" r="F42"/>
  <c i="1" r="D42"/>
  <c i="1" r="H42"/>
  <c i="1" r="H39"/>
  <c i="1" r="J39"/>
  <c i="1" r="L39"/>
  <c i="1" r="F39"/>
  <c i="1" r="D39"/>
  <c i="1" r="H43"/>
  <c i="1" r="J43"/>
  <c i="1" r="L43"/>
  <c i="1" r="F43"/>
  <c i="1" r="D43"/>
  <c i="1" r="F34"/>
  <c i="1" r="F36"/>
  <c i="1" r="L34"/>
  <c i="1" r="H36"/>
  <c i="1" r="F35"/>
  <c i="1" r="H35"/>
  <c i="1" r="J36"/>
  <c i="1" r="D34"/>
  <c i="1" r="H34"/>
  <c i="1" r="J35"/>
  <c i="1" r="D35"/>
</calcChain>
</file>

<file path=xl/sharedStrings.xml><?xml version="1.0" encoding="utf-8"?>
<sst xmlns="http://schemas.openxmlformats.org/spreadsheetml/2006/main" count="32" uniqueCount="23">
  <si>
    <t>Market</t>
  </si>
  <si>
    <t>Corn</t>
  </si>
  <si>
    <t>Oats</t>
  </si>
  <si>
    <t>Soybeans</t>
  </si>
  <si>
    <t>All Hay</t>
  </si>
  <si>
    <t xml:space="preserve">  Year  </t>
  </si>
  <si>
    <t>(bushel)</t>
  </si>
  <si>
    <t xml:space="preserve">   (ton)   </t>
  </si>
  <si>
    <t>`</t>
  </si>
  <si>
    <t>All Wheat</t>
  </si>
  <si>
    <t>MarketYear</t>
  </si>
  <si>
    <t>Department/Source</t>
  </si>
  <si>
    <t>Annual</t>
  </si>
  <si>
    <t>Source if Website - URL</t>
  </si>
  <si>
    <t>Quarterly</t>
  </si>
  <si>
    <t>Frequency Released</t>
  </si>
  <si>
    <t>Monthly</t>
  </si>
  <si>
    <t>Notes</t>
  </si>
  <si>
    <t>Variable</t>
  </si>
  <si>
    <t xml:space="preserve"> </t>
  </si>
  <si>
    <t>Average Price Per Bushel by Market Year</t>
  </si>
  <si>
    <t>Iowa Corn and Soybean Prices</t>
  </si>
  <si>
    <t>Average Crop Prices Received by Iowa Farmers by Market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</si>
</sst>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164" formatCode="&quot;$&quot;* #,##0.00;\(&quot;$&quot;#,##0.00\)"/>
    <numFmt numFmtId="165" formatCode="&quot;$&quot;* #,##0.00"/>
  </numFmts>
  <fonts count="12" x14ac:knownFonts="1">
    <font>
      <sz val="9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4"/>
      <name val="Helv"/>
    </font>
    <font>
      <b/>
      <sz val="9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Dot">
        <color indexed="22"/>
      </bottom>
      <diagonal/>
    </border>
    <border>
      <left/>
      <right/>
      <top/>
      <bottom style="dashDot">
        <color theme="0" tint="-0.249977111117893"/>
      </bottom>
      <diagonal/>
    </border>
  </borders>
  <cellStyleXfs count="1">
    <xf borderId="0" fillId="0" fontId="0" numFmtId="0"/>
  </cellStyleXfs>
  <cellXfs count="74">
    <xf borderId="0" fillId="0" fontId="0" numFmtId="0" xfId="0"/>
    <xf applyAlignment="1" borderId="0" fillId="0" fontId="0" numFmtId="0" xfId="0">
      <alignment horizontal="center"/>
    </xf>
    <xf applyFont="1" borderId="0" fillId="0" fontId="2" numFmtId="0" xfId="0"/>
    <xf applyAlignment="1" applyFont="1" borderId="0" fillId="0" fontId="2" numFmtId="0" xfId="0">
      <alignment horizontal="center"/>
    </xf>
    <xf applyAlignment="1" applyFont="1" borderId="0" fillId="0" fontId="6" numFmtId="0" xfId="0">
      <alignment horizontal="centerContinuous"/>
    </xf>
    <xf applyAlignment="1" applyFont="1" borderId="0" fillId="0" fontId="7" numFmtId="0" xfId="0">
      <alignment horizontal="centerContinuous"/>
    </xf>
    <xf applyFont="1" borderId="0" fillId="0" fontId="7" numFmtId="0" xfId="0"/>
    <xf applyAlignment="1" applyFont="1" borderId="0" fillId="0" fontId="8" numFmtId="0" xfId="0">
      <alignment horizontal="center"/>
    </xf>
    <xf applyFont="1" borderId="0" fillId="0" fontId="9" numFmtId="0" xfId="0"/>
    <xf applyBorder="1" applyFill="1" applyFont="1" applyNumberFormat="1" borderId="0" fillId="0" fontId="9" numFmtId="164" xfId="0"/>
    <xf applyBorder="1" applyFill="1" applyFont="1" applyNumberFormat="1" borderId="0" fillId="0" fontId="9" numFmtId="2" xfId="0"/>
    <xf applyAlignment="1" applyFont="1" borderId="0" fillId="0" fontId="9" numFmtId="0" xfId="0">
      <alignment horizontal="center"/>
    </xf>
    <xf applyFont="1" applyNumberFormat="1" borderId="0" fillId="0" fontId="9" numFmtId="2" xfId="0"/>
    <xf applyFont="1" applyNumberFormat="1" borderId="0" fillId="0" fontId="9" numFmtId="7" xfId="0"/>
    <xf applyAlignment="1" applyFont="1" applyProtection="1" borderId="0" fillId="0" fontId="9" numFmtId="0" xfId="0">
      <alignment horizontal="center"/>
      <protection locked="0"/>
    </xf>
    <xf applyFont="1" applyNumberFormat="1" applyProtection="1" borderId="0" fillId="0" fontId="9" numFmtId="2" xfId="0">
      <protection locked="0"/>
    </xf>
    <xf applyFont="1" applyNumberFormat="1" borderId="0" fillId="0" fontId="9" numFmtId="164" xfId="0"/>
    <xf applyBorder="1" applyFont="1" borderId="0" fillId="0" fontId="2" numFmtId="0" xfId="0"/>
    <xf applyAlignment="1" applyFont="1" borderId="0" fillId="0" fontId="4" numFmtId="0" xfId="0">
      <alignment vertical="center"/>
    </xf>
    <xf applyAlignment="1" applyFont="1" borderId="0" fillId="0" fontId="5" numFmtId="0" xfId="0">
      <alignment horizontal="centerContinuous" vertical="center"/>
    </xf>
    <xf applyAlignment="1" applyFont="1" borderId="0" fillId="0" fontId="4" numFmtId="0" xfId="0">
      <alignment horizontal="centerContinuous" vertical="center"/>
    </xf>
    <xf applyAlignment="1" applyFont="1" borderId="0" fillId="0" fontId="7" numFmtId="0" xfId="0">
      <alignment vertical="center"/>
    </xf>
    <xf applyAlignment="1" applyFont="1" borderId="0" fillId="0" fontId="7" numFmtId="0" xfId="0">
      <alignment horizontal="center" vertical="center"/>
    </xf>
    <xf applyAlignment="1" applyFont="1" borderId="0" fillId="0" fontId="8" numFmtId="0" xfId="0">
      <alignment horizontal="center" vertical="center"/>
    </xf>
    <xf applyAlignment="1" applyFont="1" borderId="0" fillId="0" fontId="9" numFmtId="0" xfId="0">
      <alignment vertical="center"/>
    </xf>
    <xf applyAlignment="1" applyFont="1" borderId="0" fillId="0" fontId="2" numFmtId="0" xfId="0">
      <alignment vertical="center"/>
    </xf>
    <xf applyAlignment="1" applyFont="1" borderId="0" fillId="0" fontId="1" numFmtId="0" xfId="0">
      <alignment vertical="center"/>
    </xf>
    <xf applyBorder="1" applyFont="1" applyNumberFormat="1" applyProtection="1" borderId="2" fillId="0" fontId="9" numFmtId="2" xfId="0">
      <protection locked="0"/>
    </xf>
    <xf applyBorder="1" applyFont="1" applyNumberFormat="1" applyProtection="1" borderId="0" fillId="0" fontId="9" numFmtId="2" xfId="0">
      <protection locked="0"/>
    </xf>
    <xf applyBorder="1" applyFont="1" borderId="0" fillId="0" fontId="9" numFmtId="0" xfId="0"/>
    <xf applyNumberFormat="1" borderId="0" fillId="0" fontId="0" numFmtId="2" xfId="0"/>
    <xf applyBorder="1" applyFont="1" applyNumberFormat="1" applyProtection="1" borderId="0" fillId="0" fontId="9" numFmtId="164" xfId="0">
      <protection locked="0"/>
    </xf>
    <xf applyBorder="1" applyFont="1" applyNumberFormat="1" borderId="0" fillId="0" fontId="9" numFmtId="164" xfId="0"/>
    <xf borderId="0" fillId="0" fontId="0" numFmtId="0" quotePrefix="1" xfId="0"/>
    <xf applyFont="1" borderId="0" fillId="0" fontId="3" numFmtId="0" xfId="0"/>
    <xf applyFont="1" borderId="0" fillId="0" fontId="0" numFmtId="0" xfId="0"/>
    <xf applyBorder="1" applyFont="1" applyNumberFormat="1" borderId="0" fillId="0" fontId="9" numFmtId="2" xfId="0"/>
    <xf applyAlignment="1" applyBorder="1" applyFont="1" applyNumberFormat="1" applyProtection="1" borderId="0" fillId="0" fontId="9" numFmtId="4" xfId="0">
      <alignment horizontal="right"/>
      <protection locked="0"/>
    </xf>
    <xf applyAlignment="1" applyBorder="1" applyFill="1" applyFont="1" applyNumberFormat="1" borderId="0" fillId="0" fontId="9" numFmtId="1" xfId="0">
      <alignment horizontal="right"/>
    </xf>
    <xf applyAlignment="1" applyBorder="1" applyFill="1" applyFont="1" applyNumberFormat="1" borderId="0" fillId="0" fontId="9" numFmtId="4" xfId="0">
      <alignment horizontal="right"/>
    </xf>
    <xf applyAlignment="1" applyBorder="1" applyFont="1" applyNumberFormat="1" applyProtection="1" borderId="0" fillId="0" fontId="9" numFmtId="1" xfId="0">
      <alignment horizontal="right"/>
      <protection locked="0"/>
    </xf>
    <xf applyAlignment="1" applyBorder="1" applyFont="1" applyNumberFormat="1" borderId="0" fillId="0" fontId="9" numFmtId="1" xfId="0">
      <alignment horizontal="right"/>
    </xf>
    <xf applyAlignment="1" applyBorder="1" applyFont="1" applyNumberFormat="1" borderId="0" fillId="0" fontId="9" numFmtId="4" xfId="0">
      <alignment horizontal="right"/>
    </xf>
    <xf applyAlignment="1" applyBorder="1" applyFont="1" applyNumberFormat="1" borderId="0" fillId="0" fontId="0" numFmtId="1" xfId="0">
      <alignment horizontal="left" vertical="center"/>
    </xf>
    <xf applyAlignment="1" applyBorder="1" applyFont="1" applyNumberFormat="1" borderId="0" fillId="0" fontId="7" numFmtId="4" xfId="0">
      <alignment horizontal="left" vertical="center"/>
    </xf>
    <xf applyAlignment="1" applyBorder="1" applyFont="1" borderId="0" fillId="0" fontId="7" numFmtId="0" xfId="0">
      <alignment horizontal="left" vertical="center"/>
    </xf>
    <xf applyAlignment="1" applyBorder="1" applyFont="1" applyNumberFormat="1" borderId="0" fillId="0" fontId="0" numFmtId="4" xfId="0">
      <alignment horizontal="right"/>
    </xf>
    <xf applyAlignment="1" applyBorder="1" applyNumberFormat="1" borderId="0" fillId="0" fontId="0" numFmtId="1" xfId="0">
      <alignment horizontal="right"/>
    </xf>
    <xf applyAlignment="1" applyBorder="1" applyNumberFormat="1" borderId="0" fillId="0" fontId="0" numFmtId="4" xfId="0">
      <alignment horizontal="right"/>
    </xf>
    <xf applyBorder="1" borderId="0" fillId="0" fontId="0" numFmtId="0" xfId="0"/>
    <xf applyAlignment="1" applyFont="1" applyProtection="1" borderId="0" fillId="0" fontId="7" numFmtId="0" xfId="0">
      <alignment horizontal="center" vertical="center"/>
      <protection hidden="1"/>
    </xf>
    <xf applyAlignment="1" applyFont="1" applyProtection="1" borderId="0" fillId="0" fontId="7" numFmtId="0" xfId="0">
      <alignment vertical="center"/>
      <protection hidden="1"/>
    </xf>
    <xf applyAlignment="1" applyBorder="1" applyFont="1" applyProtection="1" borderId="1" fillId="0" fontId="3" numFmtId="0" xfId="0">
      <alignment horizontal="center" vertical="center"/>
      <protection hidden="1"/>
    </xf>
    <xf applyAlignment="1" applyFont="1" applyProtection="1" borderId="0" fillId="0" fontId="8" numFmtId="0" xfId="0">
      <alignment horizontal="center" vertical="center"/>
      <protection hidden="1"/>
    </xf>
    <xf applyAlignment="1" applyFont="1" applyProtection="1" borderId="0" fillId="0" fontId="9" numFmtId="0" xfId="0">
      <alignment vertical="center"/>
      <protection hidden="1"/>
    </xf>
    <xf applyAlignment="1" applyBorder="1" applyFont="1" applyProtection="1" borderId="0" fillId="0" fontId="9" numFmtId="0" xfId="0">
      <alignment horizontal="center"/>
      <protection hidden="1"/>
    </xf>
    <xf applyBorder="1" applyFont="1" applyNumberFormat="1" applyProtection="1" borderId="0" fillId="0" fontId="9" numFmtId="7" xfId="0">
      <protection hidden="1"/>
    </xf>
    <xf applyBorder="1" applyFont="1" applyNumberFormat="1" applyProtection="1" borderId="0" fillId="0" fontId="9" numFmtId="165" xfId="0">
      <protection hidden="1"/>
    </xf>
    <xf applyBorder="1" applyFont="1" applyProtection="1" borderId="0" fillId="0" fontId="9" numFmtId="0" xfId="0">
      <protection hidden="1"/>
    </xf>
    <xf applyBorder="1" applyFont="1" applyNumberFormat="1" applyProtection="1" borderId="0" fillId="0" fontId="9" numFmtId="2" xfId="0">
      <protection hidden="1"/>
    </xf>
    <xf applyAlignment="1" applyBorder="1" applyFont="1" applyProtection="1" borderId="3" fillId="0" fontId="9" numFmtId="0" xfId="0">
      <alignment horizontal="center"/>
      <protection hidden="1"/>
    </xf>
    <xf applyBorder="1" applyFont="1" applyNumberFormat="1" applyProtection="1" borderId="3" fillId="0" fontId="9" numFmtId="7" xfId="0">
      <protection hidden="1"/>
    </xf>
    <xf applyBorder="1" applyFont="1" applyNumberFormat="1" applyProtection="1" borderId="3" fillId="0" fontId="9" numFmtId="2" xfId="0">
      <protection hidden="1"/>
    </xf>
    <xf applyFont="1" borderId="0" fillId="0" fontId="10" numFmtId="0" xfId="0"/>
    <xf applyAlignment="1" applyFont="1" borderId="0" fillId="0" fontId="10" numFmtId="0" xfId="0">
      <alignment wrapText="1"/>
    </xf>
    <xf applyAlignment="1" applyBorder="1" applyFont="1" applyNumberFormat="1" borderId="0" fillId="0" fontId="10" numFmtId="1" xfId="0">
      <alignment horizontal="left" vertical="top" wrapText="1"/>
    </xf>
    <xf applyAlignment="1" applyFont="1" borderId="0" fillId="0" fontId="1" numFmtId="0" xfId="0">
      <alignment horizontal="left" vertical="center"/>
    </xf>
    <xf applyAlignment="1" applyFont="1" borderId="0" fillId="0" fontId="11" numFmtId="0" xfId="0">
      <alignment horizontal="left" vertical="center"/>
    </xf>
    <xf applyBorder="1" applyFont="1" borderId="3" fillId="0" fontId="9" numFmtId="0" xfId="0"/>
    <xf applyBorder="1" applyFont="1" borderId="3" fillId="0" fontId="2" numFmtId="0" xfId="0"/>
    <xf applyAlignment="1" applyFont="1" borderId="0" fillId="0" fontId="1" numFmtId="0" xfId="0">
      <alignment horizontal="center" vertical="center"/>
    </xf>
    <xf applyAlignment="1" applyFont="1" borderId="0" fillId="0" fontId="0" numFmtId="0" xfId="0">
      <alignment horizontal="left"/>
    </xf>
    <xf applyAlignment="1" applyFont="1" borderId="0" fillId="0" fontId="1" numFmtId="0" xfId="0">
      <alignment horizontal="left" vertical="center"/>
    </xf>
    <xf applyAlignment="1" applyFont="1" borderId="0" fillId="0" fontId="11" numFmtId="0" xfId="0">
      <alignment horizontal="left" vertical="center"/>
    </xf>
  </cellXfs>
  <cellStyles count="1">
    <cellStyle builtinId="0" name="Normal" xfId="0"/>
  </cellStyles>
  <dxfs count="0"/>
  <tableStyles count="0" defaultPivotStyle="PivotStyleLight16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theme/theme1.xml" Type="http://schemas.openxmlformats.org/officeDocument/2006/relationships/theme"/><Relationship Id="rId5" Target="styles.xml" Type="http://schemas.openxmlformats.org/officeDocument/2006/relationships/styles"/><Relationship Id="rId6" Target="sharedStrings.xml" Type="http://schemas.openxmlformats.org/officeDocument/2006/relationships/sharedStrings"/><Relationship Id="rId7" Target="calcChain.xml" Type="http://schemas.openxmlformats.org/officeDocument/2006/relationships/calcChain"/></Relationships>
</file>

<file path=xl/charts/chart1.xml><?xml version="1.0" encoding="utf-8"?>
<c:chartSpace xmlns:a="http://schemas.openxmlformats.org/drawingml/2006/main" xmlns:c="http://schemas.openxmlformats.org/drawingml/2006/chart" xmlns:c16r2="http://schemas.microsoft.com/office/drawing/2015/06/chart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02027332790299E-2"/>
          <c:y val="5.9117882003879949E-2"/>
          <c:w val="0.90449196005671695"/>
          <c:h val="0.85450655130559272"/>
        </c:manualLayout>
      </c:layout>
      <c:lineChart>
        <c:grouping val="standard"/>
        <c:varyColors val="0"/>
        <c:ser>
          <c:idx val="1"/>
          <c:order val="0"/>
          <c:tx>
            <c:strRef>
              <c:f>Factbook!$F$32</c:f>
              <c:strCache>
                <c:ptCount val="1"/>
                <c:pt idx="0">
                  <c:v>Corn</c:v>
                </c:pt>
              </c:strCache>
            </c:strRef>
          </c:tx>
          <c:spPr>
            <a:ln w="28575">
              <a:solidFill>
                <a:schemeClr val="accent6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dLbls>
            <c:dLbl>
              <c:idx val="4"/>
              <c:layout/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41F-47FC-B1F9-16AD5923A034}"/>
                </c:ext>
              </c:extLst>
            </c:dLbl>
            <c:dLbl>
              <c:idx val="35"/>
              <c:layout/>
              <c:numFmt formatCode="_(&quot;$&quot;* #,##0.00_);_(&quot;$&quot;* \(#,##0.00\);_(&quot;$&quot;* &quot;-&quot;??_);_(@_)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>
                      <a:solidFill>
                        <a:schemeClr val="accent6">
                          <a:lumMod val="60000"/>
                          <a:lumOff val="40000"/>
                        </a:schemeClr>
                      </a:solidFill>
                    </a:defRPr>
                  </a:pPr>
                  <a:endParaRPr lang="en-US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ECA-4531-82B4-167D31AC219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accent6">
                        <a:lumMod val="60000"/>
                        <a:lumOff val="40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[0]!MarketYear</c:f>
              <c:numCache>
                <c:formatCode>0</c:formatCode>
                <c:ptCount val="36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  <c:pt idx="33">
                  <c:v>2015</c:v>
                </c:pt>
                <c:pt idx="34">
                  <c:v>2016</c:v>
                </c:pt>
                <c:pt idx="35">
                  <c:v>2017</c:v>
                </c:pt>
              </c:numCache>
            </c:numRef>
          </c:cat>
          <c:val>
            <c:numRef>
              <c:f>[0]!Corn</c:f>
              <c:numCache>
                <c:formatCode>#,##0.00</c:formatCode>
                <c:ptCount val="36"/>
                <c:pt idx="0">
                  <c:v>2.34</c:v>
                </c:pt>
                <c:pt idx="1">
                  <c:v>2.69</c:v>
                </c:pt>
                <c:pt idx="2">
                  <c:v>3.12</c:v>
                </c:pt>
                <c:pt idx="3">
                  <c:v>2.5099999999999998</c:v>
                </c:pt>
                <c:pt idx="4">
                  <c:v>2.02</c:v>
                </c:pt>
                <c:pt idx="5">
                  <c:v>1.41</c:v>
                </c:pt>
                <c:pt idx="6">
                  <c:v>1.89</c:v>
                </c:pt>
                <c:pt idx="7">
                  <c:v>2.4500000000000002</c:v>
                </c:pt>
                <c:pt idx="8">
                  <c:v>2.29</c:v>
                </c:pt>
                <c:pt idx="9">
                  <c:v>2.21</c:v>
                </c:pt>
                <c:pt idx="10">
                  <c:v>2.2999999999999998</c:v>
                </c:pt>
                <c:pt idx="11">
                  <c:v>2</c:v>
                </c:pt>
                <c:pt idx="12">
                  <c:v>2.44</c:v>
                </c:pt>
                <c:pt idx="13">
                  <c:v>2.2200000000000002</c:v>
                </c:pt>
                <c:pt idx="14">
                  <c:v>3.2</c:v>
                </c:pt>
                <c:pt idx="15">
                  <c:v>2.6</c:v>
                </c:pt>
                <c:pt idx="16">
                  <c:v>2.33</c:v>
                </c:pt>
                <c:pt idx="17">
                  <c:v>1.86</c:v>
                </c:pt>
                <c:pt idx="18">
                  <c:v>1.72</c:v>
                </c:pt>
                <c:pt idx="19">
                  <c:v>1.75</c:v>
                </c:pt>
                <c:pt idx="20">
                  <c:v>1.9</c:v>
                </c:pt>
                <c:pt idx="21">
                  <c:v>2.2200000000000002</c:v>
                </c:pt>
                <c:pt idx="22">
                  <c:v>2.37</c:v>
                </c:pt>
                <c:pt idx="23">
                  <c:v>1.94</c:v>
                </c:pt>
                <c:pt idx="24">
                  <c:v>3.03</c:v>
                </c:pt>
                <c:pt idx="25">
                  <c:v>4.29</c:v>
                </c:pt>
                <c:pt idx="26">
                  <c:v>4.0999999999999996</c:v>
                </c:pt>
                <c:pt idx="27">
                  <c:v>3.59</c:v>
                </c:pt>
                <c:pt idx="28">
                  <c:v>5.23</c:v>
                </c:pt>
                <c:pt idx="29">
                  <c:v>6.15</c:v>
                </c:pt>
                <c:pt idx="30">
                  <c:v>7.2</c:v>
                </c:pt>
                <c:pt idx="31">
                  <c:v>4.5999999999999996</c:v>
                </c:pt>
                <c:pt idx="32">
                  <c:v>3.7</c:v>
                </c:pt>
                <c:pt idx="33">
                  <c:v>3.7</c:v>
                </c:pt>
                <c:pt idx="34">
                  <c:v>3.7</c:v>
                </c:pt>
                <c:pt idx="35">
                  <c:v>3.35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41F-47FC-B1F9-16AD5923A034}"/>
            </c:ext>
          </c:extLst>
        </c:ser>
        <c:ser>
          <c:idx val="0"/>
          <c:order val="1"/>
          <c:tx>
            <c:strRef>
              <c:f>Factbook!$D$32</c:f>
              <c:strCache>
                <c:ptCount val="1"/>
                <c:pt idx="0">
                  <c:v>Soybeans</c:v>
                </c:pt>
              </c:strCache>
            </c:strRef>
          </c:tx>
          <c:spPr>
            <a:ln w="28575">
              <a:solidFill>
                <a:schemeClr val="accent1">
                  <a:lumMod val="75000"/>
                </a:schemeClr>
              </a:solidFill>
              <a:prstDash val="solid"/>
            </a:ln>
          </c:spPr>
          <c:marker>
            <c:symbol val="none"/>
          </c:marker>
          <c:dLbls>
            <c:dLbl>
              <c:idx val="4"/>
              <c:layout/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41F-47FC-B1F9-16AD5923A034}"/>
                </c:ext>
              </c:extLst>
            </c:dLbl>
            <c:dLbl>
              <c:idx val="9"/>
              <c:numFmt formatCode="&quot;$&quot;#,##0.00" sourceLinked="0"/>
              <c:spPr/>
              <c:txPr>
                <a:bodyPr/>
                <a:lstStyle/>
                <a:p>
                  <a:pPr>
                    <a:defRPr b="1">
                      <a:solidFill>
                        <a:schemeClr val="accent1">
                          <a:lumMod val="75000"/>
                        </a:schemeClr>
                      </a:solidFill>
                    </a:defRPr>
                  </a:pPr>
                  <a:endParaRPr lang="en-US"/>
                </a:p>
              </c:txPr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141F-47FC-B1F9-16AD5923A034}"/>
                </c:ext>
              </c:extLst>
            </c:dLbl>
            <c:dLbl>
              <c:idx val="35"/>
              <c:layout/>
              <c:numFmt formatCode="_(&quot;$&quot;* #,##0.00_);_(&quot;$&quot;* \(#,##0.00\);_(&quot;$&quot;* &quot;-&quot;??_);_(@_)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>
                      <a:solidFill>
                        <a:schemeClr val="accent1">
                          <a:lumMod val="75000"/>
                        </a:schemeClr>
                      </a:solidFill>
                    </a:defRPr>
                  </a:pPr>
                  <a:endParaRPr lang="en-US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ECA-4531-82B4-167D31AC219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[0]!MarketYear</c:f>
              <c:numCache>
                <c:formatCode>0</c:formatCode>
                <c:ptCount val="36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  <c:pt idx="33">
                  <c:v>2015</c:v>
                </c:pt>
                <c:pt idx="34">
                  <c:v>2016</c:v>
                </c:pt>
                <c:pt idx="35">
                  <c:v>2017</c:v>
                </c:pt>
              </c:numCache>
            </c:numRef>
          </c:cat>
          <c:val>
            <c:numRef>
              <c:f>[0]!Soybeans</c:f>
              <c:numCache>
                <c:formatCode>#,##0.00</c:formatCode>
                <c:ptCount val="36"/>
                <c:pt idx="0">
                  <c:v>5.94</c:v>
                </c:pt>
                <c:pt idx="1">
                  <c:v>5.85</c:v>
                </c:pt>
                <c:pt idx="2">
                  <c:v>7.78</c:v>
                </c:pt>
                <c:pt idx="3">
                  <c:v>5.67</c:v>
                </c:pt>
                <c:pt idx="4">
                  <c:v>4.99</c:v>
                </c:pt>
                <c:pt idx="5">
                  <c:v>4.7300000000000004</c:v>
                </c:pt>
                <c:pt idx="6">
                  <c:v>5.97</c:v>
                </c:pt>
                <c:pt idx="7">
                  <c:v>7.33</c:v>
                </c:pt>
                <c:pt idx="8">
                  <c:v>5.62</c:v>
                </c:pt>
                <c:pt idx="9">
                  <c:v>5.63</c:v>
                </c:pt>
                <c:pt idx="10">
                  <c:v>5.51</c:v>
                </c:pt>
                <c:pt idx="11">
                  <c:v>5.54</c:v>
                </c:pt>
                <c:pt idx="12">
                  <c:v>6.34</c:v>
                </c:pt>
                <c:pt idx="13">
                  <c:v>5.43</c:v>
                </c:pt>
                <c:pt idx="14">
                  <c:v>6.65</c:v>
                </c:pt>
                <c:pt idx="15">
                  <c:v>7.36</c:v>
                </c:pt>
                <c:pt idx="16">
                  <c:v>6.33</c:v>
                </c:pt>
                <c:pt idx="17">
                  <c:v>4.79</c:v>
                </c:pt>
                <c:pt idx="18">
                  <c:v>4.53</c:v>
                </c:pt>
                <c:pt idx="19">
                  <c:v>4.49</c:v>
                </c:pt>
                <c:pt idx="20">
                  <c:v>4.3499999999999996</c:v>
                </c:pt>
                <c:pt idx="21">
                  <c:v>5.54</c:v>
                </c:pt>
                <c:pt idx="22">
                  <c:v>7.7</c:v>
                </c:pt>
                <c:pt idx="23">
                  <c:v>5.54</c:v>
                </c:pt>
                <c:pt idx="24">
                  <c:v>6.58</c:v>
                </c:pt>
                <c:pt idx="25">
                  <c:v>10.5</c:v>
                </c:pt>
                <c:pt idx="26">
                  <c:v>10.199999999999999</c:v>
                </c:pt>
                <c:pt idx="27">
                  <c:v>9.52</c:v>
                </c:pt>
                <c:pt idx="28">
                  <c:v>11.2</c:v>
                </c:pt>
                <c:pt idx="29">
                  <c:v>12.6</c:v>
                </c:pt>
                <c:pt idx="30">
                  <c:v>14.3</c:v>
                </c:pt>
                <c:pt idx="31">
                  <c:v>12.8</c:v>
                </c:pt>
                <c:pt idx="32">
                  <c:v>10.1</c:v>
                </c:pt>
                <c:pt idx="33">
                  <c:v>10.1</c:v>
                </c:pt>
                <c:pt idx="34">
                  <c:v>10.1</c:v>
                </c:pt>
                <c:pt idx="35">
                  <c:v>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41F-47FC-B1F9-16AD5923A0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6889600"/>
        <c:axId val="256891136"/>
      </c:lineChart>
      <c:catAx>
        <c:axId val="256889600"/>
        <c:scaling>
          <c:orientation val="minMax"/>
        </c:scaling>
        <c:delete val="0"/>
        <c:axPos val="b"/>
        <c:numFmt formatCode="0" sourceLinked="1"/>
        <c:majorTickMark val="none"/>
        <c:minorTickMark val="out"/>
        <c:tickLblPos val="nextTo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568911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56891136"/>
        <c:scaling>
          <c:orientation val="minMax"/>
        </c:scaling>
        <c:delete val="0"/>
        <c:axPos val="l"/>
        <c:numFmt formatCode="[=16]&quot;$&quot;#,###.0;#,##0.0" sourceLinked="0"/>
        <c:majorTickMark val="out"/>
        <c:minorTickMark val="none"/>
        <c:tickLblPos val="nextTo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56889600"/>
        <c:crosses val="autoZero"/>
        <c:crossBetween val="between"/>
      </c:valAx>
      <c:spPr>
        <a:solidFill>
          <a:srgbClr val="FFFFFF"/>
        </a:solidFill>
        <a:ln w="3175">
          <a:noFill/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b="0" baseline="0" i="0" strike="noStrike" sz="900" u="none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footer="0.5" header="0.5" l="0.75" r="0.75" t="1"/>
    <c:pageSetup orientation="landscape"/>
  </c:printSettings>
</c:chartSpace>
</file>

<file path=xl/drawings/_rels/drawing1.xml.rels><?xml version="1.0" encoding="UTF-8" standalone="yes"?><Relationships xmlns="http://schemas.openxmlformats.org/package/2006/relationships"><Relationship Id="rId1" Target="../charts/chart1.xml" Type="http://schemas.openxmlformats.org/officeDocument/2006/relationships/chart"/></Relationships>
</file>

<file path=xl/drawings/_rels/vmlDrawing1.v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Relationship Id="rId2" Target="../media/image2.png" Type="http://schemas.openxmlformats.org/officeDocument/2006/relationships/image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0</xdr:col>
      <xdr:colOff>0</xdr:colOff>
      <xdr:row>2</xdr:row>
      <xdr:rowOff>95250</xdr:rowOff>
    </xdr:from>
    <xdr:to>
      <xdr:col>15</xdr:col>
      <xdr:colOff>1847850</xdr:colOff>
      <xdr:row>27</xdr:row>
      <xdr:rowOff>102870</xdr:rowOff>
    </xdr:to>
    <xdr:graphicFrame macro="">
      <xdr:nvGraphicFramePr>
        <xdr:cNvPr id="297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Angles Custom">
      <a:dk1>
        <a:sysClr lastClr="000000" val="windowText"/>
      </a:dk1>
      <a:lt1>
        <a:sysClr lastClr="FFFFFF" val="window"/>
      </a:lt1>
      <a:dk2>
        <a:srgbClr val="434342"/>
      </a:dk2>
      <a:lt2>
        <a:srgbClr val="CDD7D9"/>
      </a:lt2>
      <a:accent1>
        <a:srgbClr val="797B7E"/>
      </a:accent1>
      <a:accent2>
        <a:srgbClr val="F96A1B"/>
      </a:accent2>
      <a:accent3>
        <a:srgbClr val="08A1D9"/>
      </a:accent3>
      <a:accent4>
        <a:srgbClr val="7C984A"/>
      </a:accent4>
      <a:accent5>
        <a:srgbClr val="C2AD8D"/>
      </a:accent5>
      <a:accent6>
        <a:srgbClr val="506E94"/>
      </a:accent6>
      <a:hlink>
        <a:srgbClr val="5F5F5F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b="0" l="0" r="0" t="0"/>
          <a:pathLst/>
        </a:custGeom>
        <a:solidFill>
          <a:srgbClr xmlns:a14="http://schemas.microsoft.com/office/drawing/2010/main" xmlns:mc="http://schemas.openxmlformats.org/markup-compatibility/2006" a14:legacySpreadsheetColorIndex="9" mc:Ignorable="a14" val="090000"/>
        </a:solidFill>
        <a:ln algn="ctr" cap="flat" cmpd="sng" w="9525">
          <a:solidFill>
            <a:srgbClr xmlns:a14="http://schemas.microsoft.com/office/drawing/2010/main" xmlns:mc="http://schemas.openxmlformats.org/markup-compatibility/2006" a14:legacySpreadsheetColorIndex="64" mc:Ignorable="a14" val="400000"/>
          </a:solidFill>
          <a:prstDash val="solid"/>
          <a:round/>
          <a:headEnd len="med" type="none" w="med"/>
          <a:tailEnd len="med" type="none" w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algn="ctr" dir="2700000" dist="35921" rotWithShape="0">
                  <a:srgbClr val="808080"/>
                </a:outerShdw>
              </a:effectLst>
            </a14:hiddenEffects>
          </a:ext>
        </a:extLst>
      </a:spPr>
      <a:bodyPr bIns="0" lIns="18288" rIns="0" tIns="0" upright="1" vertOverflow="clip" wrap="square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b="0" l="0" r="0" t="0"/>
          <a:pathLst/>
        </a:custGeom>
        <a:solidFill>
          <a:srgbClr xmlns:a14="http://schemas.microsoft.com/office/drawing/2010/main" xmlns:mc="http://schemas.openxmlformats.org/markup-compatibility/2006" a14:legacySpreadsheetColorIndex="9" mc:Ignorable="a14" val="090000"/>
        </a:solidFill>
        <a:ln algn="ctr" cap="flat" cmpd="sng" w="9525">
          <a:solidFill>
            <a:srgbClr xmlns:a14="http://schemas.microsoft.com/office/drawing/2010/main" xmlns:mc="http://schemas.openxmlformats.org/markup-compatibility/2006" a14:legacySpreadsheetColorIndex="64" mc:Ignorable="a14" val="400000"/>
          </a:solidFill>
          <a:prstDash val="solid"/>
          <a:round/>
          <a:headEnd len="med" type="none" w="med"/>
          <a:tailEnd len="med" type="none" w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algn="ctr" dir="2700000" dist="35921" rotWithShape="0">
                  <a:srgbClr val="808080"/>
                </a:outerShdw>
              </a:effectLst>
            </a14:hiddenEffects>
          </a:ext>
        </a:extLst>
      </a:spPr>
      <a:bodyPr bIns="0" lIns="18288" rIns="0" tIns="0" upright="1" vertOverflow="clip" wrap="square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Relationship Id="rId3" Target="../drawings/vmlDrawing1.vml" Type="http://schemas.openxmlformats.org/officeDocument/2006/relationships/vmlDrawing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W94"/>
  <sheetViews>
    <sheetView showGridLines="0" tabSelected="1" topLeftCell="B1" workbookViewId="0" zoomScaleNormal="100">
      <selection activeCell="D43" sqref="D43"/>
    </sheetView>
  </sheetViews>
  <sheetFormatPr defaultColWidth="9.140625" defaultRowHeight="12" x14ac:dyDescent="0.2"/>
  <cols>
    <col min="1" max="1" customWidth="true" hidden="true" width="4.28515625" collapsed="false"/>
    <col min="2" max="2" customWidth="true" style="1" width="7.85546875" collapsed="false"/>
    <col min="3" max="3" customWidth="true" width="1.7109375" collapsed="false"/>
    <col min="4" max="4" customWidth="true" width="8.85546875" collapsed="false"/>
    <col min="5" max="5" customWidth="true" width="1.7109375" collapsed="false"/>
    <col min="6" max="6" customWidth="true" width="8.140625" collapsed="false"/>
    <col min="7" max="7" customWidth="true" width="1.7109375" collapsed="false"/>
    <col min="8" max="8" customWidth="true" width="8.42578125" collapsed="false"/>
    <col min="9" max="9" customWidth="true" width="1.7109375" collapsed="false"/>
    <col min="10" max="10" customWidth="true" width="8.140625" collapsed="false"/>
    <col min="11" max="11" customWidth="true" width="1.7109375" collapsed="false"/>
    <col min="12" max="12" customWidth="true" width="9.0" collapsed="false"/>
    <col min="13" max="13" customWidth="true" width="2.7109375" collapsed="false"/>
    <col min="14" max="14" customWidth="true" width="7.140625" collapsed="false"/>
    <col min="15" max="15" customWidth="true" width="2.85546875" collapsed="false"/>
    <col min="16" max="16" customWidth="true" width="32.0" collapsed="false"/>
  </cols>
  <sheetData>
    <row customFormat="1" customHeight="1" ht="18" r="1" s="26" spans="1:16" x14ac:dyDescent="0.2">
      <c r="A1" s="72" t="s">
        <v>21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customFormat="1" customHeight="1" ht="18" r="2" s="26" spans="1:16" x14ac:dyDescent="0.2">
      <c r="A2" s="66"/>
      <c r="B2" s="67" t="s">
        <v>20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customFormat="1" customHeight="1" ht="15" r="3" s="18" spans="1:16" x14ac:dyDescent="0.2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19"/>
      <c r="O3" s="20"/>
    </row>
    <row customFormat="1" r="4" s="2" spans="1:16" x14ac:dyDescent="0.2">
      <c r="B4" s="3"/>
      <c r="I4" s="3"/>
    </row>
    <row customFormat="1" r="5" s="2" spans="1:16" x14ac:dyDescent="0.2">
      <c r="B5" s="3"/>
    </row>
    <row customFormat="1" r="6" s="2" spans="1:16" x14ac:dyDescent="0.2">
      <c r="B6" s="3"/>
    </row>
    <row customFormat="1" r="7" s="2" spans="1:16" x14ac:dyDescent="0.2">
      <c r="B7" s="3"/>
    </row>
    <row customFormat="1" r="8" s="2" spans="1:16" x14ac:dyDescent="0.2">
      <c r="B8" s="3"/>
    </row>
    <row customFormat="1" r="9" s="2" spans="1:16" x14ac:dyDescent="0.2">
      <c r="B9" s="3"/>
    </row>
    <row customFormat="1" r="10" s="2" spans="1:16" x14ac:dyDescent="0.2">
      <c r="B10" s="3"/>
    </row>
    <row customFormat="1" r="11" s="2" spans="1:16" x14ac:dyDescent="0.2">
      <c r="B11" s="3"/>
    </row>
    <row customFormat="1" r="12" s="2" spans="1:16" x14ac:dyDescent="0.2">
      <c r="B12" s="3"/>
    </row>
    <row customFormat="1" r="13" s="2" spans="1:16" x14ac:dyDescent="0.2">
      <c r="B13" s="3"/>
    </row>
    <row customFormat="1" r="14" s="2" spans="1:16" x14ac:dyDescent="0.2">
      <c r="B14" s="3"/>
    </row>
    <row customFormat="1" r="15" s="2" spans="1:16" x14ac:dyDescent="0.2">
      <c r="B15" s="3"/>
    </row>
    <row customFormat="1" r="16" s="2" spans="1:16" x14ac:dyDescent="0.2">
      <c r="B16" s="3"/>
    </row>
    <row customFormat="1" r="17" s="2" spans="1:22" x14ac:dyDescent="0.2">
      <c r="B17" s="3"/>
      <c r="V17" s="69"/>
    </row>
    <row customFormat="1" r="18" s="2" spans="1:22" x14ac:dyDescent="0.2">
      <c r="B18" s="3"/>
    </row>
    <row customFormat="1" r="19" s="2" spans="1:22" x14ac:dyDescent="0.2">
      <c r="B19" s="3"/>
    </row>
    <row customFormat="1" r="20" s="2" spans="1:22" x14ac:dyDescent="0.2">
      <c r="B20" s="3"/>
    </row>
    <row customFormat="1" r="21" s="2" spans="1:22" x14ac:dyDescent="0.2">
      <c r="B21" s="3"/>
      <c r="Q21" s="35"/>
    </row>
    <row customFormat="1" r="22" s="2" spans="1:22" x14ac:dyDescent="0.2">
      <c r="B22" s="3"/>
    </row>
    <row customFormat="1" r="23" s="2" spans="1:22" x14ac:dyDescent="0.2">
      <c r="B23" s="3"/>
    </row>
    <row customFormat="1" r="24" s="2" spans="1:22" x14ac:dyDescent="0.2">
      <c r="B24" s="3"/>
    </row>
    <row customFormat="1" r="25" s="2" spans="1:22" x14ac:dyDescent="0.2">
      <c r="B25" s="3"/>
    </row>
    <row customFormat="1" r="26" s="2" spans="1:22" x14ac:dyDescent="0.2">
      <c r="B26" s="3"/>
    </row>
    <row customFormat="1" r="27" s="2" spans="1:22" x14ac:dyDescent="0.2">
      <c r="B27" s="3"/>
    </row>
    <row customFormat="1" r="28" s="2" spans="1:22" x14ac:dyDescent="0.2">
      <c r="B28" s="3"/>
    </row>
    <row customFormat="1" customHeight="1" ht="5.25" r="29" s="2" spans="1:22" x14ac:dyDescent="0.2">
      <c r="B29" s="3"/>
      <c r="C29" s="17"/>
      <c r="D29" s="17"/>
      <c r="E29" s="17"/>
      <c r="F29" s="17"/>
      <c r="G29" s="17"/>
      <c r="H29" s="17"/>
      <c r="I29" s="17"/>
      <c r="J29" s="17"/>
      <c r="K29" s="17"/>
      <c r="L29" s="17"/>
      <c r="P29"/>
    </row>
    <row customFormat="1" ht="15" r="30" s="25" spans="1:22" x14ac:dyDescent="0.2">
      <c r="A30" s="73" t="s">
        <v>22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</row>
    <row customFormat="1" customHeight="1" ht="5.25" r="31" s="6" spans="1:22" x14ac:dyDescent="0.2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customFormat="1" customHeight="1" ht="11.1" r="32" s="21" spans="1:22" x14ac:dyDescent="0.2">
      <c r="B32" s="50" t="s">
        <v>0</v>
      </c>
      <c r="C32" s="50"/>
      <c r="D32" s="50" t="s">
        <v>3</v>
      </c>
      <c r="E32" s="51"/>
      <c r="F32" s="50" t="s">
        <v>1</v>
      </c>
      <c r="G32" s="50"/>
      <c r="H32" s="50" t="s">
        <v>2</v>
      </c>
      <c r="I32" s="50"/>
      <c r="J32" s="50" t="s">
        <v>9</v>
      </c>
      <c r="K32" s="50"/>
      <c r="L32" s="50" t="s">
        <v>4</v>
      </c>
      <c r="M32" s="22"/>
    </row>
    <row customFormat="1" customHeight="1" ht="16.149999999999999" r="33" s="24" spans="1:20" x14ac:dyDescent="0.2">
      <c r="A33" s="21"/>
      <c r="B33" s="52" t="s">
        <v>5</v>
      </c>
      <c r="C33" s="53"/>
      <c r="D33" s="52" t="s">
        <v>6</v>
      </c>
      <c r="E33" s="54"/>
      <c r="F33" s="52" t="s">
        <v>6</v>
      </c>
      <c r="G33" s="53"/>
      <c r="H33" s="52" t="s">
        <v>6</v>
      </c>
      <c r="I33" s="53"/>
      <c r="J33" s="52" t="s">
        <v>6</v>
      </c>
      <c r="K33" s="53"/>
      <c r="L33" s="52" t="s">
        <v>7</v>
      </c>
      <c r="M33" s="23"/>
    </row>
    <row customFormat="1" customHeight="1" ht="13.5" r="34" s="8" spans="1:20" x14ac:dyDescent="0.2">
      <c r="B34" s="55">
        <f>LARGE(Data!$A$2:$A$99,10)</f>
        <v>2008</v>
      </c>
      <c r="C34" s="56"/>
      <c r="D34" s="57">
        <f>INDEX(Data!$A$2:$F$99,MATCH(Factbook!$B34,Data!$A$2:$A$99,0),2)</f>
        <v>10.199999999999999</v>
      </c>
      <c r="E34" s="58"/>
      <c r="F34" s="57">
        <f>INDEX(Data!$A$2:$F$99,MATCH(Factbook!$B34,Data!$A$2:$A$99,0),3)</f>
        <v>4.0999999999999996</v>
      </c>
      <c r="G34" s="59"/>
      <c r="H34" s="57">
        <f>INDEX(Data!$A$2:$F$99,MATCH(Factbook!$B34,Data!$A$2:$A$99,0),4)</f>
        <v>3.27</v>
      </c>
      <c r="I34" s="59"/>
      <c r="J34" s="57">
        <f>INDEX(Data!$A$2:$F$99,MATCH(Factbook!$B34,Data!$A$2:$A$99,0),5)</f>
        <v>5.9</v>
      </c>
      <c r="K34" s="59"/>
      <c r="L34" s="57">
        <f>INDEX(Data!$A$2:$F$99,MATCH(Factbook!$B34,Data!$A$2:$A$99,0),6)</f>
        <v>129</v>
      </c>
      <c r="M34" s="15"/>
      <c r="N34" s="15"/>
      <c r="R34" s="68"/>
      <c r="T34" s="68"/>
    </row>
    <row customFormat="1" customHeight="1" ht="13.5" r="35" s="8" spans="1:20" x14ac:dyDescent="0.2">
      <c r="B35" s="55">
        <f>LARGE(Data!$A$2:$A$99,9)</f>
        <v>2009</v>
      </c>
      <c r="C35" s="56"/>
      <c r="D35" s="59">
        <f>INDEX(Data!$A$2:$F$99,MATCH(Factbook!$B35,Data!$A$2:$A$99,0),2)</f>
        <v>9.52</v>
      </c>
      <c r="E35" s="59"/>
      <c r="F35" s="59">
        <f>INDEX(Data!$A$2:$F$99,MATCH(Factbook!$B35,Data!$A$2:$A$99,0),3)</f>
        <v>3.59</v>
      </c>
      <c r="G35" s="59"/>
      <c r="H35" s="59">
        <f>INDEX(Data!$A$2:$F$99,MATCH(Factbook!$B35,Data!$A$2:$A$99,0),4)</f>
        <v>2.0099999999999998</v>
      </c>
      <c r="I35" s="59"/>
      <c r="J35" s="59">
        <f>INDEX(Data!$A$2:$F$99,MATCH(Factbook!$B35,Data!$A$2:$A$99,0),5)</f>
        <v>3.95</v>
      </c>
      <c r="K35" s="59"/>
      <c r="L35" s="59">
        <f>INDEX(Data!$A$2:$F$99,MATCH(Factbook!$B35,Data!$A$2:$A$99,0),6)</f>
        <v>112</v>
      </c>
      <c r="M35" s="15"/>
      <c r="N35" s="15"/>
    </row>
    <row customFormat="1" customHeight="1" ht="13.5" r="36" s="8" spans="1:20" x14ac:dyDescent="0.2">
      <c r="B36" s="60">
        <f>LARGE(Data!$A$2:$A$99,8)</f>
        <v>2010</v>
      </c>
      <c r="C36" s="61"/>
      <c r="D36" s="62">
        <f>INDEX(Data!$A$2:$F$99,MATCH(Factbook!$B36,Data!$A$2:$A$99,0),2)</f>
        <v>11.2</v>
      </c>
      <c r="E36" s="62"/>
      <c r="F36" s="62">
        <f>INDEX(Data!$A$2:$F$99,MATCH(Factbook!$B36,Data!$A$2:$A$99,0),3)</f>
        <v>5.23</v>
      </c>
      <c r="G36" s="62"/>
      <c r="H36" s="62">
        <f>INDEX(Data!$A$2:$F$99,MATCH(Factbook!$B36,Data!$A$2:$A$99,0),4)</f>
        <v>2.4300000000000002</v>
      </c>
      <c r="I36" s="62"/>
      <c r="J36" s="62">
        <f>INDEX(Data!$A$2:$F$99,MATCH(Factbook!$B36,Data!$A$2:$A$99,0),5)</f>
        <v>5.4</v>
      </c>
      <c r="K36" s="62"/>
      <c r="L36" s="62">
        <f>INDEX(Data!$A$2:$F$99,MATCH(Factbook!$B36,Data!$A$2:$A$99,0),6)</f>
        <v>107</v>
      </c>
      <c r="M36" s="15"/>
      <c r="N36" s="15"/>
    </row>
    <row customFormat="1" customHeight="1" ht="13.5" r="37" s="8" spans="1:20" x14ac:dyDescent="0.2">
      <c r="B37" s="55">
        <f>LARGE(Data!$A$2:$A$99,7)</f>
        <v>2011</v>
      </c>
      <c r="C37" s="56"/>
      <c r="D37" s="59">
        <f>INDEX(Data!$A$2:$F$99,MATCH(Factbook!$B37,Data!$A$2:$A$99,0),2)</f>
        <v>12.6</v>
      </c>
      <c r="E37" s="59"/>
      <c r="F37" s="59">
        <f>INDEX(Data!$A$2:$F$99,MATCH(Factbook!$B37,Data!$A$2:$A$99,0),3)</f>
        <v>6.15</v>
      </c>
      <c r="G37" s="59"/>
      <c r="H37" s="59">
        <f>INDEX(Data!$A$2:$F$99,MATCH(Factbook!$B37,Data!$A$2:$A$99,0),4)</f>
        <v>3.33</v>
      </c>
      <c r="I37" s="59"/>
      <c r="J37" s="59">
        <f>INDEX(Data!$A$2:$F$99,MATCH(Factbook!$B37,Data!$A$2:$A$99,0),5)</f>
        <v>6.41</v>
      </c>
      <c r="K37" s="59"/>
      <c r="L37" s="59">
        <f>INDEX(Data!$A$2:$F$99,MATCH(Factbook!$B37,Data!$A$2:$A$99,0),6)</f>
        <v>130</v>
      </c>
      <c r="M37" s="15"/>
      <c r="N37" s="15"/>
    </row>
    <row customFormat="1" customHeight="1" ht="13.5" r="38" s="8" spans="1:20" x14ac:dyDescent="0.2">
      <c r="B38" s="55">
        <f>LARGE(Data!$A$2:$A$99,6)</f>
        <v>2012</v>
      </c>
      <c r="C38" s="56"/>
      <c r="D38" s="59">
        <f>INDEX(Data!$A$2:$F$99,MATCH(Factbook!$B38,Data!$A$2:$A$99,0),2)</f>
        <v>14.3</v>
      </c>
      <c r="E38" s="59"/>
      <c r="F38" s="59">
        <f>INDEX(Data!$A$2:$F$99,MATCH(Factbook!$B38,Data!$A$2:$A$99,0),3)</f>
        <v>7.2</v>
      </c>
      <c r="G38" s="59"/>
      <c r="H38" s="59">
        <f>INDEX(Data!$A$2:$F$99,MATCH(Factbook!$B38,Data!$A$2:$A$99,0),4)</f>
        <v>3.82</v>
      </c>
      <c r="I38" s="59"/>
      <c r="J38" s="59">
        <f>INDEX(Data!$A$2:$F$99,MATCH(Factbook!$B38,Data!$A$2:$A$99,0),5)</f>
        <v>7</v>
      </c>
      <c r="K38" s="59"/>
      <c r="L38" s="59">
        <f>INDEX(Data!$A$2:$F$99,MATCH(Factbook!$B38,Data!$A$2:$A$99,0),6)</f>
        <v>187</v>
      </c>
      <c r="M38" s="12"/>
      <c r="N38" s="12"/>
    </row>
    <row customFormat="1" customHeight="1" ht="13.5" r="39" s="8" spans="1:20" x14ac:dyDescent="0.2">
      <c r="B39" s="60">
        <f>LARGE(Data!$A$2:$A$99,5)</f>
        <v>2013</v>
      </c>
      <c r="C39" s="61"/>
      <c r="D39" s="62">
        <f>INDEX(Data!$A$2:$F$99,MATCH(Factbook!$B39,Data!$A$2:$A$99,0),2)</f>
        <v>12.8</v>
      </c>
      <c r="E39" s="62"/>
      <c r="F39" s="62">
        <f>INDEX(Data!$A$2:$F$99,MATCH(Factbook!$B39,Data!$A$2:$A$99,0),3)</f>
        <v>4.5999999999999996</v>
      </c>
      <c r="G39" s="62"/>
      <c r="H39" s="62">
        <f>INDEX(Data!$A$2:$F$99,MATCH(Factbook!$B39,Data!$A$2:$A$99,0),4)</f>
        <v>3.8</v>
      </c>
      <c r="I39" s="62"/>
      <c r="J39" s="62">
        <f>INDEX(Data!$A$2:$F$99,MATCH(Factbook!$B39,Data!$A$2:$A$99,0),5)</f>
        <v>5.65</v>
      </c>
      <c r="K39" s="62"/>
      <c r="L39" s="62">
        <f>INDEX(Data!$A$2:$F$99,MATCH(Factbook!$B39,Data!$A$2:$A$99,0),6)</f>
        <v>191</v>
      </c>
      <c r="M39" s="12"/>
      <c r="N39" s="12"/>
    </row>
    <row customFormat="1" customHeight="1" ht="13.5" r="40" s="8" spans="1:20" x14ac:dyDescent="0.2">
      <c r="B40" s="55">
        <f>LARGE(Data!$A$2:$A$99,4)</f>
        <v>2014</v>
      </c>
      <c r="C40" s="56"/>
      <c r="D40" s="59">
        <f>INDEX(Data!$A$2:$F$99,MATCH(Factbook!$B40,Data!$A$2:$A$99,0),2)</f>
        <v>10.1</v>
      </c>
      <c r="E40" s="59"/>
      <c r="F40" s="59">
        <f>INDEX(Data!$A$2:$F$99,MATCH(Factbook!$B40,Data!$A$2:$A$99,0),3)</f>
        <v>3.7</v>
      </c>
      <c r="G40" s="59"/>
      <c r="H40" s="59">
        <f>INDEX(Data!$A$2:$F$99,MATCH(Factbook!$B40,Data!$A$2:$A$99,0),4)</f>
        <v>3.6</v>
      </c>
      <c r="I40" s="59"/>
      <c r="J40" s="59">
        <f>INDEX(Data!$A$2:$F$99,MATCH(Factbook!$B40,Data!$A$2:$A$99,0),5)</f>
        <v>5.81</v>
      </c>
      <c r="K40" s="59"/>
      <c r="L40" s="59">
        <f>INDEX(Data!$A$2:$F$99,MATCH(Factbook!$B40,Data!$A$2:$A$99,0),6)</f>
        <v>133</v>
      </c>
      <c r="M40" s="12"/>
      <c r="N40" s="12"/>
    </row>
    <row customFormat="1" customHeight="1" ht="13.5" r="41" s="8" spans="1:20" x14ac:dyDescent="0.2">
      <c r="B41" s="55">
        <f>LARGE(Data!$A$2:$A$99,3)</f>
        <v>2015</v>
      </c>
      <c r="C41" s="56"/>
      <c r="D41" s="59">
        <f>INDEX(Data!$A$2:$F$99,MATCH(Factbook!$B41,Data!$A$2:$A$99,0),2)</f>
        <v>10.1</v>
      </c>
      <c r="E41" s="59"/>
      <c r="F41" s="59">
        <f>INDEX(Data!$A$2:$F$99,MATCH(Factbook!$B41,Data!$A$2:$A$99,0),3)</f>
        <v>3.7</v>
      </c>
      <c r="G41" s="59"/>
      <c r="H41" s="59">
        <f>INDEX(Data!$A$2:$F$99,MATCH(Factbook!$B41,Data!$A$2:$A$99,0),4)</f>
        <v>3.6</v>
      </c>
      <c r="I41" s="59"/>
      <c r="J41" s="59">
        <f>INDEX(Data!$A$2:$F$99,MATCH(Factbook!$B41,Data!$A$2:$A$99,0),5)</f>
        <v>5.81</v>
      </c>
      <c r="K41" s="59"/>
      <c r="L41" s="59">
        <f>INDEX(Data!$A$2:$F$99,MATCH(Factbook!$B41,Data!$A$2:$A$99,0),6)</f>
        <v>133</v>
      </c>
      <c r="M41" s="12"/>
      <c r="N41" s="12"/>
    </row>
    <row customFormat="1" customHeight="1" ht="13.5" r="42" s="8" spans="1:20" x14ac:dyDescent="0.2">
      <c r="B42" s="60">
        <f>LARGE(Data!$A$2:$A$99,2)</f>
        <v>2016</v>
      </c>
      <c r="C42" s="61"/>
      <c r="D42" s="62">
        <f>INDEX(Data!$A$2:$F$99,MATCH(Factbook!$B42,Data!$A$2:$A$99,0),2)</f>
        <v>10.1</v>
      </c>
      <c r="E42" s="62"/>
      <c r="F42" s="62">
        <f>INDEX(Data!$A$2:$F$99,MATCH(Factbook!$B42,Data!$A$2:$A$99,0),3)</f>
        <v>3.7</v>
      </c>
      <c r="G42" s="62"/>
      <c r="H42" s="62">
        <f>INDEX(Data!$A$2:$F$99,MATCH(Factbook!$B42,Data!$A$2:$A$99,0),4)</f>
        <v>3.6</v>
      </c>
      <c r="I42" s="62"/>
      <c r="J42" s="62">
        <f>INDEX(Data!$A$2:$F$99,MATCH(Factbook!$B42,Data!$A$2:$A$99,0),5)</f>
        <v>5.81</v>
      </c>
      <c r="K42" s="62"/>
      <c r="L42" s="62">
        <f>INDEX(Data!$A$2:$F$99,MATCH(Factbook!$B42,Data!$A$2:$A$99,0),6)</f>
        <v>133</v>
      </c>
      <c r="M42" s="12"/>
      <c r="N42" s="12"/>
    </row>
    <row customFormat="1" customHeight="1" ht="13.5" r="43" s="8" spans="1:20" x14ac:dyDescent="0.2">
      <c r="B43" s="55">
        <f>LARGE(Data!$A$2:$A$99,1)</f>
        <v>2017</v>
      </c>
      <c r="C43" s="56"/>
      <c r="D43" s="59">
        <f>INDEX(Data!$A$2:$F$99,MATCH(Factbook!$B43,Data!$A$2:$A$99,0),2)</f>
        <v>9.4</v>
      </c>
      <c r="E43" s="59"/>
      <c r="F43" s="59">
        <f>INDEX(Data!$A$2:$F$99,MATCH(Factbook!$B43,Data!$A$2:$A$99,0),3)</f>
        <v>3.35</v>
      </c>
      <c r="G43" s="59"/>
      <c r="H43" s="59">
        <f>INDEX(Data!$A$2:$F$99,MATCH(Factbook!$B43,Data!$A$2:$A$99,0),4)</f>
        <v>2.52</v>
      </c>
      <c r="I43" s="59"/>
      <c r="J43" s="59">
        <f>INDEX(Data!$A$2:$F$99,MATCH(Factbook!$B43,Data!$A$2:$A$99,0),5)</f>
        <v>3.6</v>
      </c>
      <c r="K43" s="59"/>
      <c r="L43" s="59">
        <f>INDEX(Data!$A$2:$F$99,MATCH(Factbook!$B43,Data!$A$2:$A$99,0),6)</f>
        <v>89</v>
      </c>
      <c r="M43" s="12"/>
      <c r="N43" s="12"/>
    </row>
    <row customFormat="1" customHeight="1" ht="11.45" r="44" s="8" spans="1:20" x14ac:dyDescent="0.2">
      <c r="B44" s="11"/>
      <c r="C44" s="13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customFormat="1" customHeight="1" ht="12" r="45" s="8" spans="1:20" x14ac:dyDescent="0.2">
      <c r="B45" s="34" t="s">
        <v>19</v>
      </c>
      <c r="C45" s="34"/>
      <c r="D45" s="34"/>
      <c r="E45" s="34"/>
      <c r="F45" s="34"/>
      <c r="G45" s="34"/>
      <c r="H45" s="34"/>
      <c r="I45" s="34"/>
      <c r="J45" s="34"/>
      <c r="K45" s="34"/>
      <c r="L45" s="34"/>
    </row>
    <row customFormat="1" r="46" s="8" spans="1:20" x14ac:dyDescent="0.2">
      <c r="B46" s="34"/>
      <c r="C46" s="71"/>
      <c r="D46" s="71"/>
      <c r="E46" s="71"/>
      <c r="F46" s="71"/>
      <c r="G46" s="71"/>
      <c r="H46" s="71"/>
      <c r="I46" s="71"/>
      <c r="J46" s="71"/>
      <c r="K46" s="71"/>
      <c r="L46" s="34"/>
    </row>
    <row customFormat="1" r="47" s="8" spans="1:20" x14ac:dyDescent="0.2">
      <c r="B47" s="11"/>
      <c r="R47" s="11"/>
      <c r="S47" s="11"/>
      <c r="T47" s="11"/>
    </row>
    <row customFormat="1" r="48" s="8" spans="1:20" x14ac:dyDescent="0.2">
      <c r="B48" s="11"/>
      <c r="R48" s="33"/>
      <c r="S48" s="28"/>
      <c r="T48" s="28"/>
    </row>
    <row customFormat="1" r="49" s="8" spans="2:20" x14ac:dyDescent="0.2">
      <c r="B49" s="11"/>
      <c r="R49" s="33"/>
      <c r="S49" s="27"/>
      <c r="T49" s="27"/>
    </row>
    <row customFormat="1" r="50" s="8" spans="2:20" x14ac:dyDescent="0.2">
      <c r="B50" s="11"/>
      <c r="R50" s="33"/>
      <c r="S50" s="15"/>
      <c r="T50" s="15"/>
    </row>
    <row customFormat="1" r="51" s="8" spans="2:20" x14ac:dyDescent="0.2">
      <c r="B51" s="11"/>
      <c r="R51" s="33"/>
      <c r="S51" s="12"/>
      <c r="T51" s="12"/>
    </row>
    <row customFormat="1" r="52" s="8" spans="2:20" x14ac:dyDescent="0.2">
      <c r="B52" s="11"/>
      <c r="R52" s="33"/>
      <c r="S52" s="15"/>
      <c r="T52" s="15"/>
    </row>
    <row customFormat="1" r="53" s="8" spans="2:20" x14ac:dyDescent="0.2">
      <c r="B53" s="11"/>
      <c r="R53" s="33"/>
      <c r="S53" s="15"/>
      <c r="T53" s="15"/>
    </row>
    <row customFormat="1" r="54" s="8" spans="2:20" x14ac:dyDescent="0.2">
      <c r="B54" s="11"/>
      <c r="R54" s="33"/>
      <c r="S54" s="15"/>
      <c r="T54" s="15"/>
    </row>
    <row customFormat="1" r="55" s="8" spans="2:20" x14ac:dyDescent="0.2">
      <c r="B55" s="11"/>
      <c r="Q55" s="8" t="s">
        <v>8</v>
      </c>
      <c r="R55" s="33"/>
      <c r="S55" s="15"/>
      <c r="T55" s="15"/>
    </row>
    <row customFormat="1" r="56" s="8" spans="2:20" x14ac:dyDescent="0.2">
      <c r="B56" s="11"/>
      <c r="R56" s="33"/>
      <c r="S56" s="15"/>
      <c r="T56" s="15"/>
    </row>
    <row customFormat="1" r="57" s="8" spans="2:20" x14ac:dyDescent="0.2">
      <c r="B57" s="11"/>
      <c r="R57" s="33"/>
      <c r="S57" s="15"/>
      <c r="T57" s="12"/>
    </row>
    <row customFormat="1" r="58" s="8" spans="2:20" x14ac:dyDescent="0.2">
      <c r="B58" s="11"/>
      <c r="R58" s="33"/>
      <c r="S58" s="15"/>
      <c r="T58" s="12"/>
    </row>
    <row customFormat="1" r="59" s="8" spans="2:20" x14ac:dyDescent="0.2">
      <c r="B59" s="11"/>
      <c r="R59" s="11"/>
      <c r="S59" s="28"/>
      <c r="T59" s="28"/>
    </row>
    <row customFormat="1" r="60" s="8" spans="2:20" x14ac:dyDescent="0.2">
      <c r="B60" s="11"/>
      <c r="R60" s="11"/>
      <c r="S60" s="27"/>
      <c r="T60" s="27"/>
    </row>
    <row customFormat="1" r="61" s="8" spans="2:20" x14ac:dyDescent="0.2">
      <c r="B61" s="11"/>
      <c r="R61" s="11"/>
      <c r="S61" s="28"/>
      <c r="T61" s="28"/>
    </row>
    <row customFormat="1" r="62" s="8" spans="2:20" x14ac:dyDescent="0.2">
      <c r="B62" s="11"/>
      <c r="S62" s="28"/>
      <c r="T62" s="28"/>
    </row>
    <row customFormat="1" r="63" s="8" spans="2:20" x14ac:dyDescent="0.2">
      <c r="B63" s="11"/>
      <c r="S63" s="27"/>
      <c r="T63" s="27"/>
    </row>
    <row customFormat="1" r="64" s="8" spans="2:20" x14ac:dyDescent="0.2">
      <c r="B64" s="11"/>
    </row>
    <row customFormat="1" r="65" s="8" spans="2:13" x14ac:dyDescent="0.2">
      <c r="B65" s="11"/>
    </row>
    <row customFormat="1" r="66" s="8" spans="2:13" x14ac:dyDescent="0.2">
      <c r="B66" s="11"/>
    </row>
    <row customFormat="1" r="67" s="8" spans="2:13" x14ac:dyDescent="0.2">
      <c r="B67" s="11"/>
    </row>
    <row customFormat="1" r="68" s="8" spans="2:13" x14ac:dyDescent="0.2">
      <c r="B68" s="11"/>
    </row>
    <row customFormat="1" r="69" s="8" spans="2:13" x14ac:dyDescent="0.2">
      <c r="B69" s="11"/>
    </row>
    <row customFormat="1" r="70" s="8" spans="2:13" x14ac:dyDescent="0.2">
      <c r="B70" s="11"/>
    </row>
    <row customFormat="1" r="71" s="8" spans="2:13" x14ac:dyDescent="0.2">
      <c r="B71" s="11"/>
      <c r="K71" s="11"/>
      <c r="M71" s="11"/>
    </row>
    <row customFormat="1" r="72" s="8" spans="2:13" x14ac:dyDescent="0.2">
      <c r="B72" s="11"/>
      <c r="I72" s="7"/>
      <c r="J72" s="7"/>
      <c r="L72" s="7"/>
    </row>
    <row customFormat="1" r="73" s="8" spans="2:13" x14ac:dyDescent="0.2">
      <c r="B73" s="11"/>
      <c r="I73" s="16"/>
      <c r="J73" s="16"/>
      <c r="L73" s="16"/>
    </row>
    <row customFormat="1" r="74" s="8" spans="2:13" x14ac:dyDescent="0.2">
      <c r="B74" s="11"/>
      <c r="I74" s="12"/>
      <c r="J74" s="12"/>
      <c r="L74" s="12"/>
    </row>
    <row customFormat="1" r="75" s="8" spans="2:13" x14ac:dyDescent="0.2">
      <c r="B75" s="11"/>
      <c r="I75" s="12"/>
      <c r="J75" s="12"/>
      <c r="L75" s="12"/>
    </row>
    <row customFormat="1" r="76" s="8" spans="2:13" x14ac:dyDescent="0.2">
      <c r="B76" s="11"/>
      <c r="I76" s="12"/>
      <c r="J76" s="12"/>
      <c r="L76" s="12"/>
    </row>
    <row customFormat="1" r="77" s="8" spans="2:13" x14ac:dyDescent="0.2">
      <c r="I77" s="12"/>
    </row>
    <row customFormat="1" r="78" s="8" spans="2:13" x14ac:dyDescent="0.2">
      <c r="H78" s="12"/>
    </row>
    <row customFormat="1" r="79" s="8" spans="2:13" x14ac:dyDescent="0.2">
      <c r="I79" s="12"/>
      <c r="J79" s="12"/>
    </row>
    <row customFormat="1" r="80" s="8" spans="2:13" x14ac:dyDescent="0.2">
      <c r="B80" s="11"/>
      <c r="I80" s="12"/>
      <c r="J80" s="12"/>
      <c r="L80" s="12"/>
    </row>
    <row customFormat="1" r="81" s="8" spans="2:14" x14ac:dyDescent="0.2">
      <c r="C81" s="11"/>
      <c r="H81" s="12"/>
      <c r="K81" s="12"/>
    </row>
    <row customFormat="1" r="82" s="8" spans="2:14" x14ac:dyDescent="0.2">
      <c r="C82" s="14"/>
      <c r="H82" s="15"/>
      <c r="K82" s="15"/>
    </row>
    <row customFormat="1" r="83" s="8" spans="2:14" x14ac:dyDescent="0.2"/>
    <row customFormat="1" r="84" s="8" spans="2:14" x14ac:dyDescent="0.2">
      <c r="I84" s="12"/>
      <c r="J84" s="12"/>
    </row>
    <row customFormat="1" r="85" s="8" spans="2:14" x14ac:dyDescent="0.2">
      <c r="I85" s="12"/>
      <c r="J85" s="12"/>
    </row>
    <row customFormat="1" r="86" s="8" spans="2:14" x14ac:dyDescent="0.2">
      <c r="I86" s="12"/>
      <c r="J86" s="12"/>
    </row>
    <row customFormat="1" r="87" s="8" spans="2:14" x14ac:dyDescent="0.2">
      <c r="I87" s="12"/>
      <c r="J87" s="12"/>
    </row>
    <row customFormat="1" r="88" s="8" spans="2:14" x14ac:dyDescent="0.2">
      <c r="I88" s="12"/>
      <c r="J88" s="12"/>
    </row>
    <row customFormat="1" r="89" s="8" spans="2:14" x14ac:dyDescent="0.2">
      <c r="I89" s="12"/>
      <c r="J89" s="12"/>
    </row>
    <row r="90" spans="2:14" x14ac:dyDescent="0.2">
      <c r="B90" s="8"/>
      <c r="C90" s="8"/>
      <c r="G90" s="8"/>
      <c r="H90" s="8"/>
      <c r="I90" s="12"/>
      <c r="J90" s="12"/>
      <c r="K90" s="8"/>
      <c r="L90" s="8"/>
      <c r="M90" s="8"/>
      <c r="N90" s="8"/>
    </row>
    <row r="91" spans="2:14" x14ac:dyDescent="0.2">
      <c r="B91"/>
      <c r="I91" s="30"/>
      <c r="J91" s="30"/>
    </row>
    <row r="92" spans="2:14" x14ac:dyDescent="0.2">
      <c r="B92"/>
      <c r="J92" s="30"/>
    </row>
    <row r="93" spans="2:14" x14ac:dyDescent="0.2">
      <c r="B93"/>
    </row>
    <row r="94" spans="2:14" x14ac:dyDescent="0.2">
      <c r="B94"/>
    </row>
  </sheetData>
  <mergeCells count="4">
    <mergeCell ref="A3:M3"/>
    <mergeCell ref="C46:K46"/>
    <mergeCell ref="A1:P1"/>
    <mergeCell ref="A30:P30"/>
  </mergeCells>
  <phoneticPr fontId="0" type="noConversion"/>
  <pageMargins bottom="1" footer="0.25" header="0.5" left="0.5" right="0.5" top="0.7"/>
  <pageSetup cellComments="atEnd" orientation="portrait" r:id="rId1"/>
  <headerFooter>
    <oddFooter><![CDATA[&L&8Sources:  United States Department of Agriculture and National Agriculture Statistics Service
LSA Staff Contact: Deb Kozel (515.281.6767) deb.kozel@legis.iowa.gov&9
&C&G
&R&G]]></oddFooter>
  </headerFooter>
  <ignoredErrors>
    <ignoredError sqref="B34:B43 D34:L35 E43 G43 I43 K43 E42 G42 I42 K42 E36:L36 E37:E41 G37:G41 I37:I41 K37:K41" unlockedFormula="1"/>
  </ignoredErrors>
  <drawing r:id="rId2"/>
  <legacyDrawingHF r:id="rId3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I37"/>
  <sheetViews>
    <sheetView workbookViewId="0">
      <pane activePane="bottomLeft" state="frozen" topLeftCell="A2" ySplit="1"/>
      <selection activeCell="G37" pane="bottomLeft" sqref="G37"/>
    </sheetView>
  </sheetViews>
  <sheetFormatPr defaultColWidth="9" defaultRowHeight="12" x14ac:dyDescent="0.2"/>
  <cols>
    <col min="1" max="1" bestFit="true" customWidth="true" style="47" width="10.0" collapsed="false"/>
    <col min="2" max="2" style="48" width="9.0" collapsed="false"/>
    <col min="3" max="4" bestFit="true" customWidth="true" style="48" width="4.85546875" collapsed="false"/>
    <col min="5" max="5" bestFit="true" customWidth="true" style="48" width="8.5703125" collapsed="false"/>
    <col min="6" max="6" bestFit="true" customWidth="true" style="48" width="6.42578125" collapsed="false"/>
    <col min="7" max="16384" style="49" width="9.0" collapsed="false"/>
  </cols>
  <sheetData>
    <row customFormat="1" r="1" s="45" spans="1:7" x14ac:dyDescent="0.2">
      <c r="A1" s="43" t="s">
        <v>10</v>
      </c>
      <c r="B1" s="44" t="s">
        <v>3</v>
      </c>
      <c r="C1" s="44" t="s">
        <v>1</v>
      </c>
      <c r="D1" s="44" t="s">
        <v>2</v>
      </c>
      <c r="E1" s="44" t="s">
        <v>9</v>
      </c>
      <c r="F1" s="44" t="s">
        <v>4</v>
      </c>
    </row>
    <row customFormat="1" r="2" s="29" spans="1:7" x14ac:dyDescent="0.2">
      <c r="A2" s="38">
        <v>1981</v>
      </c>
      <c r="B2" s="39">
        <v>5.94</v>
      </c>
      <c r="C2" s="39">
        <v>2.34</v>
      </c>
      <c r="D2" s="39">
        <v>1.88</v>
      </c>
      <c r="E2" s="39">
        <v>3.7</v>
      </c>
      <c r="F2" s="39">
        <v>54</v>
      </c>
      <c r="G2" s="9"/>
    </row>
    <row customFormat="1" r="3" s="29" spans="1:7" x14ac:dyDescent="0.2">
      <c r="A3" s="38">
        <v>1982</v>
      </c>
      <c r="B3" s="39">
        <v>5.85</v>
      </c>
      <c r="C3" s="39">
        <v>2.69</v>
      </c>
      <c r="D3" s="39">
        <v>1.59</v>
      </c>
      <c r="E3" s="39">
        <v>3.3</v>
      </c>
      <c r="F3" s="39">
        <v>53.5</v>
      </c>
      <c r="G3" s="10"/>
    </row>
    <row customFormat="1" r="4" s="29" spans="1:7" x14ac:dyDescent="0.2">
      <c r="A4" s="38">
        <v>1983</v>
      </c>
      <c r="B4" s="39">
        <v>7.78</v>
      </c>
      <c r="C4" s="39">
        <v>3.12</v>
      </c>
      <c r="D4" s="39">
        <v>1.8</v>
      </c>
      <c r="E4" s="39">
        <v>3.4</v>
      </c>
      <c r="F4" s="39">
        <v>72</v>
      </c>
      <c r="G4" s="10"/>
    </row>
    <row customFormat="1" r="5" s="29" spans="1:7" x14ac:dyDescent="0.2">
      <c r="A5" s="41">
        <v>1984</v>
      </c>
      <c r="B5" s="39">
        <v>5.67</v>
      </c>
      <c r="C5" s="39">
        <v>2.5099999999999998</v>
      </c>
      <c r="D5" s="39">
        <v>1.78</v>
      </c>
      <c r="E5" s="39">
        <v>3.26</v>
      </c>
      <c r="F5" s="39">
        <v>61.5</v>
      </c>
      <c r="G5" s="36"/>
    </row>
    <row customFormat="1" r="6" s="32" spans="1:7" x14ac:dyDescent="0.2">
      <c r="A6" s="41">
        <v>1985</v>
      </c>
      <c r="B6" s="39">
        <v>4.99</v>
      </c>
      <c r="C6" s="39">
        <v>2.02</v>
      </c>
      <c r="D6" s="39">
        <v>1.27</v>
      </c>
      <c r="E6" s="39">
        <v>2.95</v>
      </c>
      <c r="F6" s="39">
        <v>46.5</v>
      </c>
    </row>
    <row customFormat="1" r="7" s="32" spans="1:7" x14ac:dyDescent="0.2">
      <c r="A7" s="41">
        <v>1986</v>
      </c>
      <c r="B7" s="39">
        <v>4.7300000000000004</v>
      </c>
      <c r="C7" s="39">
        <v>1.41</v>
      </c>
      <c r="D7" s="39">
        <v>1.17</v>
      </c>
      <c r="E7" s="39">
        <v>2.2999999999999998</v>
      </c>
      <c r="F7" s="39">
        <v>40.5</v>
      </c>
    </row>
    <row customFormat="1" r="8" s="32" spans="1:7" x14ac:dyDescent="0.2">
      <c r="A8" s="41">
        <v>1987</v>
      </c>
      <c r="B8" s="39">
        <v>5.97</v>
      </c>
      <c r="C8" s="39">
        <v>1.89</v>
      </c>
      <c r="D8" s="39">
        <v>1.68</v>
      </c>
      <c r="E8" s="39">
        <v>2.75</v>
      </c>
      <c r="F8" s="39">
        <v>43</v>
      </c>
    </row>
    <row customFormat="1" r="9" s="32" spans="1:7" x14ac:dyDescent="0.2">
      <c r="A9" s="41">
        <v>1988</v>
      </c>
      <c r="B9" s="39">
        <v>7.33</v>
      </c>
      <c r="C9" s="39">
        <v>2.4500000000000002</v>
      </c>
      <c r="D9" s="39">
        <v>2.85</v>
      </c>
      <c r="E9" s="39">
        <v>3.82</v>
      </c>
      <c r="F9" s="39">
        <v>75</v>
      </c>
    </row>
    <row customFormat="1" r="10" s="32" spans="1:7" x14ac:dyDescent="0.2">
      <c r="A10" s="41">
        <v>1989</v>
      </c>
      <c r="B10" s="39">
        <v>5.62</v>
      </c>
      <c r="C10" s="39">
        <v>2.29</v>
      </c>
      <c r="D10" s="39">
        <v>1.51</v>
      </c>
      <c r="E10" s="39">
        <v>3.8</v>
      </c>
      <c r="F10" s="39">
        <v>80.5</v>
      </c>
    </row>
    <row customFormat="1" r="11" s="32" spans="1:7" x14ac:dyDescent="0.2">
      <c r="A11" s="41">
        <v>1990</v>
      </c>
      <c r="B11" s="39">
        <v>5.63</v>
      </c>
      <c r="C11" s="39">
        <v>2.21</v>
      </c>
      <c r="D11" s="39">
        <v>1.1399999999999999</v>
      </c>
      <c r="E11" s="39">
        <v>2.74</v>
      </c>
      <c r="F11" s="39">
        <v>63.5</v>
      </c>
    </row>
    <row customFormat="1" r="12" s="32" spans="1:7" x14ac:dyDescent="0.2">
      <c r="A12" s="41">
        <v>1991</v>
      </c>
      <c r="B12" s="39">
        <v>5.51</v>
      </c>
      <c r="C12" s="39">
        <v>2.2999999999999998</v>
      </c>
      <c r="D12" s="39">
        <v>1.23</v>
      </c>
      <c r="E12" s="39">
        <v>2.4</v>
      </c>
      <c r="F12" s="39">
        <v>62</v>
      </c>
      <c r="G12" s="31"/>
    </row>
    <row customFormat="1" r="13" s="32" spans="1:7" x14ac:dyDescent="0.2">
      <c r="A13" s="41">
        <v>1992</v>
      </c>
      <c r="B13" s="39">
        <v>5.54</v>
      </c>
      <c r="C13" s="39">
        <v>2</v>
      </c>
      <c r="D13" s="39">
        <v>1.38</v>
      </c>
      <c r="E13" s="39">
        <v>3.05</v>
      </c>
      <c r="F13" s="39">
        <v>78</v>
      </c>
      <c r="G13" s="31"/>
    </row>
    <row customFormat="1" r="14" s="32" spans="1:7" x14ac:dyDescent="0.2">
      <c r="A14" s="41">
        <v>1993</v>
      </c>
      <c r="B14" s="39">
        <v>6.34</v>
      </c>
      <c r="C14" s="39">
        <v>2.44</v>
      </c>
      <c r="D14" s="39">
        <v>1.45</v>
      </c>
      <c r="E14" s="39">
        <v>2</v>
      </c>
      <c r="F14" s="39">
        <v>90.5</v>
      </c>
      <c r="G14" s="31"/>
    </row>
    <row customFormat="1" r="15" s="32" spans="1:7" x14ac:dyDescent="0.2">
      <c r="A15" s="41">
        <v>1994</v>
      </c>
      <c r="B15" s="39">
        <v>5.43</v>
      </c>
      <c r="C15" s="39">
        <v>2.2200000000000002</v>
      </c>
      <c r="D15" s="39">
        <v>1.3</v>
      </c>
      <c r="E15" s="39">
        <v>3.15</v>
      </c>
      <c r="F15" s="39">
        <v>79</v>
      </c>
      <c r="G15" s="31"/>
    </row>
    <row customFormat="1" r="16" s="32" spans="1:7" x14ac:dyDescent="0.2">
      <c r="A16" s="41">
        <v>1995</v>
      </c>
      <c r="B16" s="39">
        <v>6.65</v>
      </c>
      <c r="C16" s="39">
        <v>3.2</v>
      </c>
      <c r="D16" s="39">
        <v>1.76</v>
      </c>
      <c r="E16" s="39">
        <v>4.05</v>
      </c>
      <c r="F16" s="39">
        <v>81</v>
      </c>
      <c r="G16" s="31"/>
    </row>
    <row customFormat="1" r="17" s="32" spans="1:8" x14ac:dyDescent="0.2">
      <c r="A17" s="40">
        <v>1996</v>
      </c>
      <c r="B17" s="37">
        <v>7.36</v>
      </c>
      <c r="C17" s="37">
        <v>2.6</v>
      </c>
      <c r="D17" s="37">
        <v>2.16</v>
      </c>
      <c r="E17" s="37">
        <v>4.0999999999999996</v>
      </c>
      <c r="F17" s="37">
        <v>106</v>
      </c>
      <c r="G17" s="31"/>
    </row>
    <row customFormat="1" r="18" s="29" spans="1:8" x14ac:dyDescent="0.2">
      <c r="A18" s="40">
        <v>1997</v>
      </c>
      <c r="B18" s="37">
        <v>6.33</v>
      </c>
      <c r="C18" s="37">
        <v>2.33</v>
      </c>
      <c r="D18" s="37">
        <v>1.63</v>
      </c>
      <c r="E18" s="37">
        <v>3.16</v>
      </c>
      <c r="F18" s="37">
        <v>109</v>
      </c>
      <c r="G18" s="28"/>
    </row>
    <row customFormat="1" r="19" s="29" spans="1:8" x14ac:dyDescent="0.2">
      <c r="A19" s="40">
        <v>1998</v>
      </c>
      <c r="B19" s="37">
        <v>4.79</v>
      </c>
      <c r="C19" s="37">
        <v>1.86</v>
      </c>
      <c r="D19" s="37">
        <v>1.24</v>
      </c>
      <c r="E19" s="37">
        <v>2.73</v>
      </c>
      <c r="F19" s="37">
        <v>83.5</v>
      </c>
      <c r="G19" s="28"/>
    </row>
    <row customFormat="1" r="20" s="29" spans="1:8" x14ac:dyDescent="0.2">
      <c r="A20" s="40">
        <v>1999</v>
      </c>
      <c r="B20" s="37">
        <v>4.53</v>
      </c>
      <c r="C20" s="37">
        <v>1.72</v>
      </c>
      <c r="D20" s="37">
        <v>1.1200000000000001</v>
      </c>
      <c r="E20" s="37">
        <v>2.38</v>
      </c>
      <c r="F20" s="37">
        <v>74.5</v>
      </c>
      <c r="G20" s="28"/>
      <c r="H20" s="28"/>
    </row>
    <row customFormat="1" r="21" s="29" spans="1:8" x14ac:dyDescent="0.2">
      <c r="A21" s="40">
        <v>2000</v>
      </c>
      <c r="B21" s="37">
        <v>4.49</v>
      </c>
      <c r="C21" s="37">
        <v>1.75</v>
      </c>
      <c r="D21" s="37">
        <v>1.19</v>
      </c>
      <c r="E21" s="37">
        <v>2.15</v>
      </c>
      <c r="F21" s="37">
        <v>82</v>
      </c>
      <c r="G21" s="28"/>
      <c r="H21" s="28"/>
    </row>
    <row customFormat="1" r="22" s="29" spans="1:8" x14ac:dyDescent="0.2">
      <c r="A22" s="40">
        <v>2001</v>
      </c>
      <c r="B22" s="37">
        <v>4.3499999999999996</v>
      </c>
      <c r="C22" s="37">
        <v>1.9</v>
      </c>
      <c r="D22" s="37">
        <v>1.54</v>
      </c>
      <c r="E22" s="37">
        <v>2.5</v>
      </c>
      <c r="F22" s="37">
        <v>89.5</v>
      </c>
      <c r="G22" s="28"/>
      <c r="H22" s="28"/>
    </row>
    <row customFormat="1" r="23" s="29" spans="1:8" x14ac:dyDescent="0.2">
      <c r="A23" s="40">
        <v>2002</v>
      </c>
      <c r="B23" s="37">
        <v>5.54</v>
      </c>
      <c r="C23" s="37">
        <v>2.2200000000000002</v>
      </c>
      <c r="D23" s="37">
        <v>1.78</v>
      </c>
      <c r="E23" s="37">
        <v>2.85</v>
      </c>
      <c r="F23" s="37">
        <v>82</v>
      </c>
      <c r="G23" s="28"/>
      <c r="H23" s="28"/>
    </row>
    <row customFormat="1" r="24" s="29" spans="1:8" x14ac:dyDescent="0.2">
      <c r="A24" s="40">
        <v>2003</v>
      </c>
      <c r="B24" s="37">
        <v>7.7</v>
      </c>
      <c r="C24" s="37">
        <v>2.37</v>
      </c>
      <c r="D24" s="37">
        <v>1.54</v>
      </c>
      <c r="E24" s="37">
        <v>2.85</v>
      </c>
      <c r="F24" s="37">
        <v>79.5</v>
      </c>
      <c r="G24" s="28"/>
      <c r="H24" s="28"/>
    </row>
    <row customFormat="1" r="25" s="29" spans="1:8" x14ac:dyDescent="0.2">
      <c r="A25" s="40">
        <v>2005</v>
      </c>
      <c r="B25" s="37">
        <v>5.54</v>
      </c>
      <c r="C25" s="37">
        <v>1.94</v>
      </c>
      <c r="D25" s="37">
        <v>1.69</v>
      </c>
      <c r="E25" s="37">
        <v>3.1</v>
      </c>
      <c r="F25" s="37">
        <v>78.5</v>
      </c>
      <c r="G25" s="28"/>
      <c r="H25" s="28"/>
    </row>
    <row customFormat="1" r="26" s="29" spans="1:8" x14ac:dyDescent="0.2">
      <c r="A26" s="40">
        <v>2006</v>
      </c>
      <c r="B26" s="37">
        <v>6.58</v>
      </c>
      <c r="C26" s="37">
        <v>3.03</v>
      </c>
      <c r="D26" s="37">
        <v>1.94</v>
      </c>
      <c r="E26" s="37">
        <v>3.15</v>
      </c>
      <c r="F26" s="37">
        <v>86.5</v>
      </c>
      <c r="G26" s="28"/>
      <c r="H26" s="28"/>
    </row>
    <row customFormat="1" r="27" s="29" spans="1:8" x14ac:dyDescent="0.2">
      <c r="A27" s="40">
        <v>2007</v>
      </c>
      <c r="B27" s="37">
        <v>10.5</v>
      </c>
      <c r="C27" s="37">
        <v>4.29</v>
      </c>
      <c r="D27" s="37">
        <v>2.74</v>
      </c>
      <c r="E27" s="37">
        <v>5.25</v>
      </c>
      <c r="F27" s="37">
        <v>113</v>
      </c>
      <c r="G27" s="28"/>
      <c r="H27" s="28"/>
    </row>
    <row customFormat="1" r="28" s="29" spans="1:8" x14ac:dyDescent="0.2">
      <c r="A28" s="41">
        <v>2008</v>
      </c>
      <c r="B28" s="42">
        <v>10.199999999999999</v>
      </c>
      <c r="C28" s="42">
        <v>4.0999999999999996</v>
      </c>
      <c r="D28" s="42">
        <v>3.27</v>
      </c>
      <c r="E28" s="42">
        <v>5.9</v>
      </c>
      <c r="F28" s="42">
        <v>129</v>
      </c>
      <c r="G28" s="28"/>
      <c r="H28" s="28"/>
    </row>
    <row customFormat="1" r="29" s="29" spans="1:8" x14ac:dyDescent="0.2">
      <c r="A29" s="41">
        <v>2009</v>
      </c>
      <c r="B29" s="42">
        <v>9.52</v>
      </c>
      <c r="C29" s="42">
        <v>3.59</v>
      </c>
      <c r="D29" s="42">
        <v>2.0099999999999998</v>
      </c>
      <c r="E29" s="42">
        <v>3.95</v>
      </c>
      <c r="F29" s="42">
        <v>112</v>
      </c>
      <c r="G29" s="36"/>
      <c r="H29" s="36"/>
    </row>
    <row customFormat="1" r="30" s="29" spans="1:8" x14ac:dyDescent="0.2">
      <c r="A30" s="41">
        <v>2010</v>
      </c>
      <c r="B30" s="42">
        <v>11.2</v>
      </c>
      <c r="C30" s="42">
        <v>5.23</v>
      </c>
      <c r="D30" s="42">
        <v>2.4300000000000002</v>
      </c>
      <c r="E30" s="42">
        <v>5.4</v>
      </c>
      <c r="F30" s="42">
        <v>107</v>
      </c>
      <c r="G30" s="36"/>
      <c r="H30" s="36"/>
    </row>
    <row customFormat="1" r="31" s="29" spans="1:8" x14ac:dyDescent="0.2">
      <c r="A31" s="41">
        <v>2011</v>
      </c>
      <c r="B31" s="42">
        <v>12.6</v>
      </c>
      <c r="C31" s="42">
        <v>6.15</v>
      </c>
      <c r="D31" s="42">
        <v>3.33</v>
      </c>
      <c r="E31" s="42">
        <v>6.41</v>
      </c>
      <c r="F31" s="42">
        <v>130</v>
      </c>
      <c r="G31" s="36"/>
      <c r="H31" s="36"/>
    </row>
    <row customFormat="1" r="32" s="29" spans="1:8" x14ac:dyDescent="0.2">
      <c r="A32" s="41">
        <v>2012</v>
      </c>
      <c r="B32" s="42">
        <v>14.3</v>
      </c>
      <c r="C32" s="42">
        <v>7.2</v>
      </c>
      <c r="D32" s="42">
        <v>3.82</v>
      </c>
      <c r="E32" s="42">
        <v>7</v>
      </c>
      <c r="F32" s="42">
        <v>187</v>
      </c>
      <c r="G32" s="36"/>
      <c r="H32" s="36"/>
    </row>
    <row customFormat="1" r="33" s="29" spans="1:8" x14ac:dyDescent="0.2">
      <c r="A33" s="41">
        <v>2013</v>
      </c>
      <c r="B33" s="42">
        <v>12.8</v>
      </c>
      <c r="C33" s="42">
        <v>4.5999999999999996</v>
      </c>
      <c r="D33" s="42">
        <v>3.8</v>
      </c>
      <c r="E33" s="42">
        <v>5.65</v>
      </c>
      <c r="F33" s="42">
        <v>191</v>
      </c>
      <c r="G33" s="36"/>
      <c r="H33" s="36"/>
    </row>
    <row customFormat="1" r="34" s="29" spans="1:8" x14ac:dyDescent="0.2">
      <c r="A34" s="41">
        <v>2014</v>
      </c>
      <c r="B34" s="46">
        <v>10.1</v>
      </c>
      <c r="C34" s="42">
        <v>3.7</v>
      </c>
      <c r="D34" s="46">
        <v>3.6</v>
      </c>
      <c r="E34" s="46">
        <v>5.81</v>
      </c>
      <c r="F34" s="46">
        <v>133</v>
      </c>
      <c r="G34" s="36"/>
      <c r="H34" s="36"/>
    </row>
    <row r="35" spans="1:8" x14ac:dyDescent="0.2">
      <c r="A35" s="41">
        <v>2015</v>
      </c>
      <c r="B35" s="46">
        <v>10.1</v>
      </c>
      <c r="C35" s="42">
        <v>3.7</v>
      </c>
      <c r="D35" s="46">
        <v>3.6</v>
      </c>
      <c r="E35" s="46">
        <v>5.81</v>
      </c>
      <c r="F35" s="46">
        <v>133</v>
      </c>
    </row>
    <row r="36" spans="1:8" x14ac:dyDescent="0.2">
      <c r="A36" s="41">
        <v>2016</v>
      </c>
      <c r="B36" s="46">
        <v>10.1</v>
      </c>
      <c r="C36" s="42">
        <v>3.7</v>
      </c>
      <c r="D36" s="46">
        <v>3.6</v>
      </c>
      <c r="E36" s="46">
        <v>5.81</v>
      </c>
      <c r="F36" s="46">
        <v>133</v>
      </c>
    </row>
    <row r="37" spans="1:8" x14ac:dyDescent="0.2">
      <c r="A37" s="47">
        <v>2017</v>
      </c>
      <c r="B37" s="48">
        <v>9.4</v>
      </c>
      <c r="C37" s="48">
        <v>3.35</v>
      </c>
      <c r="D37" s="48">
        <v>2.52</v>
      </c>
      <c r="E37" s="48">
        <v>3.6</v>
      </c>
      <c r="F37" s="48">
        <v>89</v>
      </c>
    </row>
  </sheetData>
  <pageMargins bottom="0.75" footer="0.3" header="0.3" left="0.7" right="0.7" top="0.75"/>
  <pageSetup orientation="portrait" r:id="rId1"/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J5"/>
  <sheetViews>
    <sheetView workbookViewId="0">
      <selection activeCell="A32" sqref="A32"/>
    </sheetView>
  </sheetViews>
  <sheetFormatPr defaultColWidth="10.28515625" defaultRowHeight="12" x14ac:dyDescent="0.2"/>
  <cols>
    <col min="1" max="1" bestFit="true" customWidth="true" style="63" width="34.28515625" collapsed="false"/>
    <col min="2" max="2" bestFit="true" customWidth="true" style="63" width="58.85546875" collapsed="false"/>
    <col min="3" max="4" style="63" width="10.28515625" collapsed="false"/>
    <col min="5" max="5" customWidth="true" style="63" width="35.5703125" collapsed="false"/>
    <col min="6" max="8" style="63" width="10.28515625" collapsed="false"/>
    <col min="9" max="9" customWidth="true" hidden="true" style="63" width="0.0" collapsed="false"/>
    <col min="10" max="16384" style="63" width="10.28515625" collapsed="false"/>
  </cols>
  <sheetData>
    <row r="1" spans="1:9" x14ac:dyDescent="0.2">
      <c r="A1" s="63" t="s">
        <v>11</v>
      </c>
      <c r="B1" s="64"/>
      <c r="I1" s="63" t="s">
        <v>12</v>
      </c>
    </row>
    <row r="2" spans="1:9" x14ac:dyDescent="0.2">
      <c r="A2" s="63" t="s">
        <v>13</v>
      </c>
      <c r="B2" s="64"/>
      <c r="I2" s="63" t="s">
        <v>14</v>
      </c>
    </row>
    <row r="3" spans="1:9" x14ac:dyDescent="0.2">
      <c r="A3" s="63" t="s">
        <v>15</v>
      </c>
      <c r="B3" s="63" t="s">
        <v>12</v>
      </c>
      <c r="I3" s="63" t="s">
        <v>16</v>
      </c>
    </row>
    <row r="4" spans="1:9" x14ac:dyDescent="0.2">
      <c r="A4" s="63" t="s">
        <v>17</v>
      </c>
      <c r="B4" s="65"/>
      <c r="I4" s="63" t="s">
        <v>18</v>
      </c>
    </row>
    <row r="5" spans="1:9" x14ac:dyDescent="0.2">
      <c r="E5" s="64"/>
    </row>
  </sheetData>
  <dataValidations count="1">
    <dataValidation allowBlank="1" showErrorMessage="1" showInputMessage="1" sqref="B3" type="list">
      <formula1>$I$1:$I$4</formula1>
    </dataValidation>
  </dataValidations>
  <pageMargins bottom="0.75" footer="0.3" header="0.3" left="0.7" right="0.7" top="0.7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baseType="lpstr" size="4">
      <vt:lpstr>Factbook</vt:lpstr>
      <vt:lpstr>Data</vt:lpstr>
      <vt:lpstr>Notes</vt:lpstr>
      <vt:lpstr>Factbook!Print_Area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2007-01-16T15:29:15Z</dcterms:created>
  <dc:creator>Guanci, Michael [LEGIS]</dc:creator>
  <cp:lastModifiedBy>Broich, Adam [LEGIS]</cp:lastModifiedBy>
  <cp:lastPrinted>2018-10-30T13:30:46Z</cp:lastPrinted>
  <dcterms:modified xsi:type="dcterms:W3CDTF">2018-10-30T14:19:15Z</dcterms:modified>
</cp:coreProperties>
</file>