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JBENSON\"/>
    </mc:Choice>
  </mc:AlternateContent>
  <bookViews>
    <workbookView windowHeight="4650" windowWidth="9315" xWindow="120" yWindow="15"/>
  </bookViews>
  <sheets>
    <sheet name="Factbook" r:id="rId1" sheetId="1" state="veryHidden"/>
    <sheet name="Data" r:id="rId2" sheetId="2"/>
    <sheet name="Notes" r:id="rId3" sheetId="4" state="veryHidden"/>
  </sheets>
  <definedNames>
    <definedName name="Memo_Note">Factbook!#REF!</definedName>
    <definedName localSheetId="0" name="_xlnm.Print_Area">Factbook!$A$1:$Q$54</definedName>
    <definedName localSheetId="0" name="_xlnm.Print_Titles">Factbook!$1:$1</definedName>
  </definedNames>
  <calcPr calcId="162913"/>
</workbook>
</file>

<file path=xl/calcChain.xml><?xml version="1.0" encoding="utf-8"?>
<calcChain xmlns="http://schemas.openxmlformats.org/spreadsheetml/2006/main">
  <c i="1" l="1" r="N47"/>
  <c i="1" l="1" r="Z37"/>
  <c i="1" r="Z38"/>
  <c i="1" r="Z39"/>
  <c i="1" r="Z36"/>
  <c i="1" r="F37"/>
  <c i="1" r="H37"/>
  <c i="1" r="J37"/>
  <c i="1" r="L37"/>
  <c i="1" r="F38"/>
  <c i="1" r="H38"/>
  <c i="1" r="J38"/>
  <c i="1" r="L38"/>
  <c i="1" r="F39"/>
  <c i="1" r="H39"/>
  <c i="1" r="J39"/>
  <c i="1" r="L39"/>
  <c i="1" r="L36"/>
  <c i="1" r="J36"/>
  <c i="1" r="H36"/>
  <c i="1" r="F36"/>
  <c i="1" r="D37"/>
  <c i="1" r="D38"/>
  <c i="1" r="D36"/>
  <c i="1" r="D39"/>
  <c i="1" r="AA39" s="1"/>
  <c i="1" l="1" r="AA37"/>
  <c i="1" r="AA36"/>
  <c i="1" r="AA38"/>
  <c i="2" r="G3"/>
  <c i="2" r="G4"/>
  <c i="2" r="G5"/>
  <c i="2" r="G6"/>
  <c i="2" r="G7"/>
  <c i="2" r="G8"/>
  <c i="2" r="G9"/>
  <c i="2" r="G10"/>
  <c i="2" r="G11"/>
  <c i="2" r="G12"/>
  <c i="2" r="G13"/>
  <c i="1" r="N36" s="1"/>
  <c i="2" r="G14"/>
  <c i="1" r="N37" s="1"/>
  <c i="2" r="G15"/>
  <c i="1" r="N38" s="1"/>
  <c i="2" r="G16"/>
  <c i="1" r="N39" s="1"/>
  <c i="2" r="G17"/>
  <c i="2" r="G18"/>
  <c i="2" r="G19"/>
  <c i="2" r="G20"/>
  <c i="2" r="G21"/>
  <c i="2" r="G22"/>
  <c i="2" r="G23"/>
  <c i="2" r="G25"/>
  <c i="2" r="G26"/>
  <c i="2" r="G27"/>
  <c i="2" r="G28"/>
  <c i="2" r="G29"/>
  <c i="2" r="G30"/>
  <c i="2" r="G31"/>
  <c i="2" r="G32"/>
  <c i="2" r="G33"/>
  <c i="2" r="G34"/>
  <c i="2" r="G35"/>
  <c i="2" r="G36"/>
  <c i="2" r="G37"/>
  <c i="2" r="G38"/>
  <c i="2" r="G39"/>
  <c i="2" r="G40"/>
  <c i="2" r="G41"/>
  <c i="2" r="G42"/>
  <c i="2" r="G43"/>
  <c i="2" r="G44"/>
  <c i="2" r="G45"/>
  <c i="2" r="G46"/>
  <c i="2" r="G47"/>
  <c i="2" r="G48"/>
  <c i="2" r="G49"/>
  <c i="2" r="G50"/>
  <c i="2" r="G51"/>
  <c i="2" r="G52"/>
  <c i="2" r="G53"/>
  <c i="2" r="G54"/>
  <c i="2" r="G55"/>
  <c i="2" r="G56"/>
  <c i="2" r="G57"/>
  <c i="2" r="G58"/>
  <c i="2" r="G59"/>
  <c i="2" r="G60"/>
  <c i="2" r="G61"/>
  <c i="2" r="G62"/>
  <c i="2" r="G63"/>
  <c i="2" r="G64"/>
  <c i="2" r="G65"/>
  <c i="2" r="G66"/>
  <c i="2" r="G67"/>
  <c i="2" r="G68"/>
  <c i="2" r="G69"/>
  <c i="2" r="G70"/>
  <c i="2" r="G71"/>
  <c i="2" r="G72"/>
  <c i="2" r="G73"/>
  <c i="2" r="G74"/>
  <c i="2" r="G75"/>
  <c i="2" r="G76"/>
  <c i="2" r="G77"/>
  <c i="2" r="G78"/>
  <c i="2" r="G79"/>
  <c i="2" r="G80"/>
  <c i="2" r="G81"/>
  <c i="2" r="G82"/>
  <c i="2" r="G83"/>
  <c i="2" r="G84"/>
  <c i="2" r="G85"/>
  <c i="2" r="G86"/>
  <c i="2" r="G87"/>
  <c i="2" r="G88"/>
  <c i="2" r="G89"/>
  <c i="2" r="G90"/>
  <c i="2" r="G91"/>
  <c i="2" r="G92"/>
  <c i="2" r="G93"/>
  <c i="2" r="G94"/>
  <c i="2" r="G95"/>
  <c i="2" r="G96"/>
  <c i="2" r="G97"/>
  <c i="2" r="G98"/>
  <c i="2" r="G99"/>
  <c i="2" r="G100"/>
  <c i="2" r="G101"/>
  <c i="2" r="G102"/>
  <c i="2" r="G103"/>
  <c i="2" r="G104"/>
  <c i="2" r="G105"/>
  <c i="2" r="G106"/>
  <c i="2" r="G107"/>
  <c i="2" r="G108"/>
  <c i="2" r="G109"/>
  <c i="2" r="G110"/>
  <c i="2" r="G111"/>
  <c i="2" r="G112"/>
  <c i="2" r="G113"/>
  <c i="2" r="G114"/>
  <c i="2" r="G115"/>
  <c i="2" r="G116"/>
  <c i="2" r="G117"/>
  <c i="2" r="G118"/>
  <c i="2" r="G119"/>
  <c i="2" r="G120"/>
  <c i="2" r="G121"/>
  <c i="2" r="G122"/>
  <c i="2" r="G123"/>
  <c i="2" r="G124"/>
  <c i="2" r="G125"/>
  <c i="2" r="G126"/>
  <c i="2" r="G127"/>
  <c i="2" r="G128"/>
  <c i="2" r="G129"/>
  <c i="2" r="G130"/>
  <c i="2" r="G131"/>
  <c i="2" r="G132"/>
  <c i="2" r="G133"/>
  <c i="2" r="G134"/>
  <c i="2" r="G135"/>
  <c i="2" r="G136"/>
  <c i="2" r="G137"/>
  <c i="2" r="G138"/>
  <c i="2" r="G139"/>
  <c i="2" r="G140"/>
  <c i="2" r="G141"/>
  <c i="2" r="G142"/>
  <c i="2" r="G143"/>
  <c i="2" r="G144"/>
  <c i="2" r="G145"/>
  <c i="2" r="G146"/>
  <c i="2" r="G147"/>
  <c i="2" r="G148"/>
  <c i="2" r="G149"/>
  <c i="2" r="G150"/>
  <c i="2" r="G151"/>
  <c i="2" r="G152"/>
  <c i="2" r="G153"/>
  <c i="2" r="G154"/>
  <c i="2" r="G155"/>
  <c i="2" r="G2"/>
  <c i="1" l="1" r="B40"/>
  <c i="1" r="Z40" s="1"/>
  <c i="1" l="1" r="N40"/>
  <c i="1" r="D40"/>
  <c i="1" r="H40"/>
  <c i="1" r="L40"/>
  <c i="1" r="F40"/>
  <c i="1" r="J40"/>
  <c i="1" r="B41"/>
  <c i="1" r="Z41" s="1"/>
  <c i="1" r="B42"/>
  <c i="1" r="Z42" s="1"/>
  <c i="1" r="B43"/>
  <c i="1" r="Z43" s="1"/>
  <c i="1" r="B44"/>
  <c i="1" r="Z44" s="1"/>
  <c i="1" r="B46"/>
  <c i="1" r="Z46" s="1"/>
  <c i="1" r="B45"/>
  <c i="1" r="Z45" s="1"/>
  <c i="1" r="B47"/>
  <c i="1" r="Z47" s="1"/>
  <c i="1" l="1" r="AA40"/>
  <c i="1" r="L46"/>
  <c i="1" r="H46"/>
  <c i="1" r="D46"/>
  <c i="1" r="N46"/>
  <c i="1" r="J46"/>
  <c i="1" r="F46"/>
  <c i="1" r="N44"/>
  <c i="1" r="J44"/>
  <c i="1" r="F44"/>
  <c i="1" r="L44"/>
  <c i="1" r="H44"/>
  <c i="1" r="D44"/>
  <c i="1" r="N43"/>
  <c i="1" r="J43"/>
  <c i="1" r="F43"/>
  <c i="1" r="L43"/>
  <c i="1" r="H43"/>
  <c i="1" r="D43"/>
  <c i="1" r="L45"/>
  <c i="1" r="H45"/>
  <c i="1" r="D45"/>
  <c i="1" r="N45"/>
  <c i="1" r="J45"/>
  <c i="1" r="F45"/>
  <c i="1" r="L42"/>
  <c i="1" r="H42"/>
  <c i="1" r="D42"/>
  <c i="1" r="N42"/>
  <c i="1" r="J42"/>
  <c i="1" r="F42"/>
  <c i="1" r="J47"/>
  <c i="1" r="F47"/>
  <c i="1" r="L47"/>
  <c i="1" r="H47"/>
  <c i="1" r="D47"/>
  <c i="1" r="L41"/>
  <c i="1" r="H41"/>
  <c i="1" r="D41"/>
  <c i="1" r="N41"/>
  <c i="1" r="J41"/>
  <c i="1" r="F41"/>
  <c i="1" l="1" r="AA45"/>
  <c i="1" r="AA42"/>
  <c i="1" r="AA44"/>
  <c i="1" r="AA41"/>
  <c i="1" r="AA47"/>
  <c i="1" r="AA43"/>
  <c i="1" r="AA46"/>
</calcChain>
</file>

<file path=xl/sharedStrings.xml><?xml version="1.0" encoding="utf-8"?>
<sst xmlns="http://schemas.openxmlformats.org/spreadsheetml/2006/main" count="36" uniqueCount="34">
  <si>
    <t>African</t>
  </si>
  <si>
    <t xml:space="preserve"> </t>
  </si>
  <si>
    <t>FFY = Federal Fiscal Year</t>
  </si>
  <si>
    <t>East Asia</t>
  </si>
  <si>
    <t>Near</t>
  </si>
  <si>
    <t>East</t>
  </si>
  <si>
    <t>NA</t>
  </si>
  <si>
    <t>Total</t>
  </si>
  <si>
    <t>Russia and</t>
  </si>
  <si>
    <t xml:space="preserve">South and </t>
  </si>
  <si>
    <t>Central</t>
  </si>
  <si>
    <t>America</t>
  </si>
  <si>
    <t>Source if Website - URL</t>
  </si>
  <si>
    <t>Frequency Released</t>
  </si>
  <si>
    <t>FederalFiscalYear</t>
  </si>
  <si>
    <t>NearEast</t>
  </si>
  <si>
    <t>CentralAmerica</t>
  </si>
  <si>
    <t xml:space="preserve"> Total</t>
  </si>
  <si>
    <t>RussiaEasternEuropean</t>
  </si>
  <si>
    <t>SouthAndEastAsia</t>
  </si>
  <si>
    <t>Department/Source</t>
  </si>
  <si>
    <t>Annual</t>
  </si>
  <si>
    <t>Quarterly</t>
  </si>
  <si>
    <t>Monthly</t>
  </si>
  <si>
    <t>Notes</t>
  </si>
  <si>
    <t>Variable</t>
  </si>
  <si>
    <t>Fiscal Year</t>
  </si>
  <si>
    <t xml:space="preserve">Federal </t>
  </si>
  <si>
    <t>1)  Refugees, according to the U.S. Department of State, are persons of special humanitarian concern</t>
  </si>
  <si>
    <t xml:space="preserve">Refugee Arrivals in Iowa from Overseas    </t>
  </si>
  <si>
    <t>Eastern Europe</t>
  </si>
  <si>
    <t>Africa</t>
  </si>
  <si>
    <t>Note:</t>
  </si>
  <si>
    <t>who can establish persecution or a well-founded fear of persecution  related to race, religion, nationality, membership in a particular social group, or political opinion.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</si>
</sst>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1" formatCode="_(* #,##0_);_(* \(#,##0\);_(* &quot;-&quot;_);_(@_)"/>
    <numFmt numFmtId="164" formatCode="#,##0\ ;\(#,##0\)"/>
    <numFmt numFmtId="165" formatCode="0.0%"/>
  </numFmts>
  <fonts count="10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theme="0" tint="-0.34998626667073579"/>
      </bottom>
      <diagonal/>
    </border>
  </borders>
  <cellStyleXfs count="3">
    <xf borderId="0" fillId="0" fontId="0" numFmtId="0"/>
    <xf borderId="0" fillId="0" fontId="7" numFmtId="0">
      <alignment vertical="top"/>
    </xf>
    <xf borderId="0" fillId="0" fontId="8" numFmtId="0"/>
  </cellStyleXfs>
  <cellXfs count="75">
    <xf borderId="0" fillId="0" fontId="0" numFmtId="0" xfId="0"/>
    <xf applyFont="1" borderId="0" fillId="0" fontId="3" numFmtId="0" xfId="0"/>
    <xf applyFont="1" applyNumberFormat="1" borderId="0" fillId="0" fontId="3" numFmtId="5" xfId="0"/>
    <xf applyFont="1" applyNumberFormat="1" borderId="0" fillId="0" fontId="3" numFmtId="165" xfId="0"/>
    <xf applyFont="1" borderId="0" fillId="0" fontId="4" numFmtId="0" xfId="0"/>
    <xf applyAlignment="1" applyBorder="1" applyFill="1" applyFont="1" borderId="0" fillId="0" fontId="4" numFmtId="0" xfId="0">
      <alignment vertical="top"/>
    </xf>
    <xf applyAlignment="1" applyBorder="1" applyFill="1" applyFont="1" applyNumberFormat="1" borderId="0" fillId="0" fontId="4" numFmtId="164" xfId="0">
      <alignment vertical="top"/>
    </xf>
    <xf applyAlignment="1" applyBorder="1" applyFont="1" borderId="0" fillId="0" fontId="1" numFmtId="0" xfId="0">
      <alignment horizontal="center"/>
    </xf>
    <xf applyAlignment="1" applyBorder="1" applyFill="1" applyFont="1" applyNumberFormat="1" borderId="0" fillId="0" fontId="4" numFmtId="41" xfId="0">
      <alignment vertical="top"/>
    </xf>
    <xf applyFont="1" applyNumberFormat="1" borderId="0" fillId="0" fontId="4" numFmtId="41" xfId="0"/>
    <xf applyAlignment="1" applyFont="1" applyNumberFormat="1" borderId="0" fillId="0" fontId="4" numFmtId="41" xfId="0">
      <alignment vertical="top"/>
    </xf>
    <xf applyBorder="1" applyFont="1" borderId="0" fillId="0" fontId="4" numFmtId="0" xfId="0"/>
    <xf applyAlignment="1" applyFont="1" applyNumberFormat="1" borderId="0" fillId="0" fontId="4" numFmtId="41" xfId="0">
      <alignment horizontal="left"/>
    </xf>
    <xf applyAlignment="1" applyBorder="1" applyFill="1" applyFont="1" applyProtection="1" borderId="0" fillId="0" fontId="4" numFmtId="0" xfId="0">
      <alignment horizontal="left" vertical="top"/>
      <protection locked="0"/>
    </xf>
    <xf applyAlignment="1" borderId="0" fillId="0" fontId="0" numFmtId="0" xfId="0">
      <alignment vertical="center"/>
    </xf>
    <xf applyAlignment="1" applyFont="1" borderId="0" fillId="0" fontId="3" numFmtId="0" xfId="0">
      <alignment horizontal="center" vertical="center"/>
    </xf>
    <xf applyAlignment="1" applyFont="1" borderId="0" fillId="0" fontId="3" numFmtId="0" xfId="0">
      <alignment vertical="center"/>
    </xf>
    <xf applyAlignment="1" borderId="0" fillId="0" fontId="0" numFmtId="0" xfId="0">
      <alignment horizontal="center" vertical="center"/>
    </xf>
    <xf applyAlignment="1" applyBorder="1" applyFont="1" borderId="1" fillId="0" fontId="1" numFmtId="0" xfId="0">
      <alignment horizontal="center" vertical="center"/>
    </xf>
    <xf applyAlignment="1" applyFont="1" borderId="0" fillId="0" fontId="4" numFmtId="0" xfId="0">
      <alignment vertical="center"/>
    </xf>
    <xf applyAlignment="1" applyFont="1" borderId="0" fillId="0" fontId="4" numFmtId="0" xfId="0">
      <alignment horizontal="center" vertical="center"/>
    </xf>
    <xf applyAlignment="1" applyBorder="1" applyFont="1" borderId="1" fillId="0" fontId="3" numFmtId="0" xfId="0">
      <alignment horizontal="center" vertical="center"/>
    </xf>
    <xf applyAlignment="1" applyFont="1" applyNumberFormat="1" borderId="0" fillId="0" fontId="4" numFmtId="9" xfId="0">
      <alignment horizontal="center" vertical="center"/>
    </xf>
    <xf applyNumberFormat="1" borderId="0" fillId="0" fontId="0" numFmtId="41" xfId="0"/>
    <xf applyAlignment="1" applyBorder="1" applyFill="1" applyFont="1" applyProtection="1" borderId="0" fillId="0" fontId="4" numFmtId="0" xfId="0">
      <alignment horizontal="center" vertical="center"/>
      <protection locked="0"/>
    </xf>
    <xf applyAlignment="1" applyBorder="1" applyFill="1" applyFont="1" applyNumberFormat="1" borderId="0" fillId="0" fontId="4" numFmtId="164" xfId="0">
      <alignment vertical="center"/>
    </xf>
    <xf applyAlignment="1" applyBorder="1" applyFont="1" borderId="0" fillId="0" fontId="1" numFmtId="0" xfId="0">
      <alignment horizontal="center" vertical="center"/>
    </xf>
    <xf applyAlignment="1" applyBorder="1" applyFont="1" borderId="0" fillId="0" fontId="2" numFmtId="0" xfId="0">
      <alignment horizontal="left" vertical="center"/>
    </xf>
    <xf applyAlignment="1" applyBorder="1" applyFont="1" borderId="0" fillId="0" fontId="2" numFmtId="0" xfId="0">
      <alignment horizontal="centerContinuous" vertical="center"/>
    </xf>
    <xf applyAlignment="1" applyBorder="1" applyFont="1" borderId="0" fillId="0" fontId="2" numFmtId="0" xfId="0">
      <alignment horizontal="center" vertical="center"/>
    </xf>
    <xf applyAlignment="1" applyBorder="1" applyFont="1" borderId="0" fillId="0" fontId="3" numFmtId="0" xfId="0">
      <alignment horizontal="center" vertical="center"/>
    </xf>
    <xf applyAlignment="1" applyBorder="1" applyFont="1" borderId="0" fillId="0" fontId="3" numFmtId="0" xfId="0">
      <alignment vertical="center"/>
    </xf>
    <xf applyAlignment="1" applyBorder="1" applyFont="1" borderId="0" fillId="0" fontId="4" numFmtId="0" xfId="0">
      <alignment vertical="center"/>
    </xf>
    <xf applyAlignment="1" applyBorder="1" applyFont="1" borderId="0" fillId="0" fontId="4" numFmtId="0" xfId="0">
      <alignment horizontal="center" vertical="center"/>
    </xf>
    <xf applyAlignment="1" applyBorder="1" applyFont="1" applyNumberFormat="1" borderId="0" fillId="0" fontId="4" numFmtId="9" xfId="0">
      <alignment horizontal="center" vertical="center"/>
    </xf>
    <xf applyAlignment="1" applyBorder="1" applyFont="1" borderId="0" fillId="0" fontId="4" numFmtId="0" xfId="0">
      <alignment horizontal="center"/>
    </xf>
    <xf applyAlignment="1" applyBorder="1" applyFont="1" applyNumberFormat="1" borderId="0" fillId="0" fontId="4" numFmtId="9" xfId="0">
      <alignment horizontal="center"/>
    </xf>
    <xf applyBorder="1" borderId="0" fillId="0" fontId="0" numFmtId="0" xfId="0"/>
    <xf applyAlignment="1" applyBorder="1" applyFont="1" borderId="0" fillId="0" fontId="1" numFmtId="0" xfId="0">
      <alignment horizontal="centerContinuous" vertical="center"/>
    </xf>
    <xf applyAlignment="1" applyBorder="1" applyFont="1" borderId="1" fillId="0" fontId="4" numFmtId="0" xfId="0">
      <alignment horizontal="center" vertical="center"/>
    </xf>
    <xf applyFont="1" borderId="0" fillId="0" fontId="1" numFmtId="0" xfId="0"/>
    <xf applyFont="1" borderId="0" fillId="0" fontId="0" numFmtId="0" xfId="0"/>
    <xf borderId="0" fillId="0" fontId="0" numFmtId="0" xfId="0"/>
    <xf applyAlignment="1" borderId="0" fillId="0" fontId="0" numFmtId="0" xfId="0">
      <alignment horizontal="left"/>
    </xf>
    <xf applyAlignment="1" applyBorder="1" borderId="0" fillId="0" fontId="0" numFmtId="0" xfId="0">
      <alignment horizontal="left"/>
    </xf>
    <xf applyAlignment="1" applyBorder="1" applyFont="1" applyNumberFormat="1" borderId="0" fillId="0" fontId="0" numFmtId="3" xfId="0">
      <alignment horizontal="left" vertical="center"/>
    </xf>
    <xf applyAlignment="1" applyBorder="1" applyFill="1" applyFont="1" applyNumberFormat="1" borderId="0" fillId="0" fontId="4" numFmtId="3" xfId="0">
      <alignment vertical="top"/>
    </xf>
    <xf applyAlignment="1" applyFont="1" applyNumberFormat="1" borderId="0" fillId="0" fontId="4" numFmtId="3" xfId="0">
      <alignment vertical="top"/>
    </xf>
    <xf applyAlignment="1" applyBorder="1" applyFont="1" applyNumberFormat="1" borderId="0" fillId="0" fontId="4" numFmtId="3" xfId="0">
      <alignment vertical="top"/>
    </xf>
    <xf applyAlignment="1" applyBorder="1" applyFill="1" applyFont="1" applyNumberFormat="1" borderId="0" fillId="0" fontId="4" numFmtId="3" xfId="0">
      <alignment horizontal="right" vertical="top"/>
    </xf>
    <xf applyAlignment="1" applyBorder="1" applyFill="1" applyFont="1" applyNumberFormat="1" borderId="0" fillId="0" fontId="4" numFmtId="3" xfId="0">
      <alignment vertical="center"/>
    </xf>
    <xf applyAlignment="1" applyBorder="1" applyFont="1" applyNumberFormat="1" borderId="0" fillId="0" fontId="4" numFmtId="3" xfId="0">
      <alignment vertical="center"/>
    </xf>
    <xf applyAlignment="1" applyBorder="1" applyFill="1" applyFont="1" applyNumberFormat="1" borderId="0" fillId="0" fontId="0" numFmtId="3" xfId="0">
      <alignment vertical="center"/>
    </xf>
    <xf applyNumberFormat="1" borderId="0" fillId="0" fontId="0" numFmtId="3" xfId="0"/>
    <xf applyNumberFormat="1" borderId="0" fillId="0" fontId="0" numFmtId="164" xfId="0"/>
    <xf applyAlignment="1" applyBorder="1" applyFont="1" applyNumberFormat="1" borderId="0" fillId="0" fontId="0" numFmtId="1" xfId="0">
      <alignment horizontal="right" vertical="center"/>
    </xf>
    <xf applyAlignment="1" applyBorder="1" applyFill="1" applyFont="1" applyNumberFormat="1" applyProtection="1" borderId="2" fillId="0" fontId="4" numFmtId="1" xfId="0">
      <alignment horizontal="right" vertical="top"/>
      <protection locked="0"/>
    </xf>
    <xf applyAlignment="1" applyBorder="1" applyFill="1" applyFont="1" applyNumberFormat="1" applyProtection="1" borderId="2" fillId="0" fontId="4" numFmtId="1" xfId="0">
      <alignment horizontal="right" vertical="center"/>
      <protection locked="0"/>
    </xf>
    <xf applyAlignment="1" applyBorder="1" applyFill="1" applyFont="1" applyNumberFormat="1" applyProtection="1" borderId="0" fillId="0" fontId="4" numFmtId="1" xfId="0">
      <alignment horizontal="right" vertical="center"/>
      <protection locked="0"/>
    </xf>
    <xf applyAlignment="1" applyBorder="1" applyFill="1" applyFont="1" applyNumberFormat="1" applyProtection="1" borderId="0" fillId="0" fontId="0" numFmtId="1" xfId="0">
      <alignment horizontal="right" vertical="center"/>
      <protection locked="0"/>
    </xf>
    <xf applyAlignment="1" applyNumberFormat="1" borderId="0" fillId="0" fontId="0" numFmtId="1" xfId="0">
      <alignment horizontal="right"/>
    </xf>
    <xf applyFont="1" borderId="0" fillId="0" fontId="9" numFmtId="0" xfId="2"/>
    <xf applyAlignment="1" applyFont="1" borderId="0" fillId="0" fontId="9" numFmtId="0" xfId="2">
      <alignment wrapText="1"/>
    </xf>
    <xf applyAlignment="1" applyBorder="1" applyFont="1" applyNumberFormat="1" borderId="0" fillId="0" fontId="9" numFmtId="1" xfId="2">
      <alignment horizontal="left" vertical="top" wrapText="1"/>
    </xf>
    <xf applyAlignment="1" applyBorder="1" applyFill="1" applyFont="1" applyProtection="1" borderId="0" fillId="0" fontId="0" numFmtId="0" xfId="0">
      <alignment horizontal="center" vertical="center"/>
      <protection hidden="1"/>
    </xf>
    <xf applyBorder="1" applyProtection="1" borderId="0" fillId="0" fontId="0" numFmtId="0" xfId="0">
      <protection hidden="1"/>
    </xf>
    <xf applyAlignment="1" applyBorder="1" applyFill="1" applyFont="1" applyNumberFormat="1" applyProtection="1" borderId="0" fillId="0" fontId="4" numFmtId="164" xfId="0">
      <alignment vertical="top"/>
      <protection hidden="1"/>
    </xf>
    <xf applyAlignment="1" applyBorder="1" applyFill="1" applyFont="1" applyProtection="1" borderId="3" fillId="0" fontId="0" numFmtId="0" xfId="0">
      <alignment horizontal="center" vertical="center"/>
      <protection hidden="1"/>
    </xf>
    <xf applyBorder="1" applyProtection="1" borderId="3" fillId="0" fontId="0" numFmtId="0" xfId="0">
      <protection hidden="1"/>
    </xf>
    <xf applyAlignment="1" applyBorder="1" applyFill="1" applyFont="1" applyNumberFormat="1" applyProtection="1" borderId="3" fillId="0" fontId="4" numFmtId="164" xfId="0">
      <alignment vertical="top"/>
      <protection hidden="1"/>
    </xf>
    <xf applyBorder="1" applyFont="1" applyProtection="1" borderId="0" fillId="0" fontId="4" numFmtId="0" xfId="0">
      <protection hidden="1"/>
    </xf>
    <xf applyAlignment="1" applyBorder="1" applyFont="1" borderId="1" fillId="0" fontId="0" numFmtId="0" xfId="0">
      <alignment horizontal="center" vertical="center"/>
    </xf>
    <xf applyAlignment="1" applyBorder="1" applyFont="1" borderId="0" fillId="0" fontId="0" numFmtId="0" xfId="0">
      <alignment horizontal="center" vertical="center"/>
    </xf>
    <xf applyAlignment="1" applyFont="1" borderId="0" fillId="0" fontId="5" numFmtId="0" xfId="0">
      <alignment horizontal="left"/>
    </xf>
    <xf applyAlignment="1" applyFont="1" borderId="0" fillId="0" fontId="0" numFmtId="0" xfId="0">
      <alignment horizontal="left" indent="2" vertical="top" wrapText="1"/>
    </xf>
  </cellXfs>
  <cellStyles count="3">
    <cellStyle builtinId="0" name="Normal" xfId="0"/>
    <cellStyle name="Normal 2" xfId="2"/>
    <cellStyle name="Normal 3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35172524346348E-2"/>
          <c:y val="4.1604585141143062E-2"/>
          <c:w val="0.89577165917565027"/>
          <c:h val="0.86211537843483854"/>
        </c:manualLayout>
      </c:layout>
      <c:areaChart>
        <c:grouping val="stacked"/>
        <c:varyColors val="0"/>
        <c:ser>
          <c:idx val="1"/>
          <c:order val="0"/>
          <c:tx>
            <c:v>South and East Asia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17-4FBE-BF0F-377EBDA7B19C}"/>
                </c:ext>
              </c:extLst>
            </c:dLbl>
            <c:dLbl>
              <c:idx val="6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Factbook!$Z$36:$Z$47</c:f>
              <c:strCache>
                <c:ptCount val="12"/>
                <c:pt idx="0">
                  <c:v>FFY 
2004</c:v>
                </c:pt>
                <c:pt idx="1">
                  <c:v>FFY 
2005</c:v>
                </c:pt>
                <c:pt idx="2">
                  <c:v>FFY 
2006</c:v>
                </c:pt>
                <c:pt idx="3">
                  <c:v>FFY 
2007</c:v>
                </c:pt>
                <c:pt idx="4">
                  <c:v>FFY 
2010</c:v>
                </c:pt>
                <c:pt idx="5">
                  <c:v>FFY 
2011</c:v>
                </c:pt>
                <c:pt idx="6">
                  <c:v>FFY 
2012</c:v>
                </c:pt>
                <c:pt idx="7">
                  <c:v>FFY 
2013</c:v>
                </c:pt>
                <c:pt idx="8">
                  <c:v>FFY 
2014</c:v>
                </c:pt>
                <c:pt idx="9">
                  <c:v>FFY 
2015</c:v>
                </c:pt>
                <c:pt idx="10">
                  <c:v>FFY 
2016</c:v>
                </c:pt>
                <c:pt idx="11">
                  <c:v>FFY 
2017</c:v>
                </c:pt>
              </c:strCache>
            </c:strRef>
          </c:cat>
          <c:val>
            <c:numRef>
              <c:f>Factbook!$F$36:$F$47</c:f>
              <c:numCache>
                <c:formatCode>#,##0\ ;\(#,##0\)</c:formatCode>
                <c:ptCount val="12"/>
                <c:pt idx="0">
                  <c:v>7</c:v>
                </c:pt>
                <c:pt idx="1">
                  <c:v>20</c:v>
                </c:pt>
                <c:pt idx="2">
                  <c:v>47</c:v>
                </c:pt>
                <c:pt idx="3">
                  <c:v>152</c:v>
                </c:pt>
                <c:pt idx="4">
                  <c:v>214</c:v>
                </c:pt>
                <c:pt idx="5">
                  <c:v>265</c:v>
                </c:pt>
                <c:pt idx="6">
                  <c:v>341</c:v>
                </c:pt>
                <c:pt idx="7">
                  <c:v>437</c:v>
                </c:pt>
                <c:pt idx="8">
                  <c:v>475</c:v>
                </c:pt>
                <c:pt idx="9">
                  <c:v>517</c:v>
                </c:pt>
                <c:pt idx="10">
                  <c:v>442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17-4FBE-BF0F-377EBDA7B19C}"/>
            </c:ext>
          </c:extLst>
        </c:ser>
        <c:ser>
          <c:idx val="2"/>
          <c:order val="1"/>
          <c:tx>
            <c:v>African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17-4FBE-BF0F-377EBDA7B19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Africa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Factbook!$Z$36:$Z$47</c:f>
              <c:strCache>
                <c:ptCount val="12"/>
                <c:pt idx="0">
                  <c:v>FFY 
2004</c:v>
                </c:pt>
                <c:pt idx="1">
                  <c:v>FFY 
2005</c:v>
                </c:pt>
                <c:pt idx="2">
                  <c:v>FFY 
2006</c:v>
                </c:pt>
                <c:pt idx="3">
                  <c:v>FFY 
2007</c:v>
                </c:pt>
                <c:pt idx="4">
                  <c:v>FFY 
2010</c:v>
                </c:pt>
                <c:pt idx="5">
                  <c:v>FFY 
2011</c:v>
                </c:pt>
                <c:pt idx="6">
                  <c:v>FFY 
2012</c:v>
                </c:pt>
                <c:pt idx="7">
                  <c:v>FFY 
2013</c:v>
                </c:pt>
                <c:pt idx="8">
                  <c:v>FFY 
2014</c:v>
                </c:pt>
                <c:pt idx="9">
                  <c:v>FFY 
2015</c:v>
                </c:pt>
                <c:pt idx="10">
                  <c:v>FFY 
2016</c:v>
                </c:pt>
                <c:pt idx="11">
                  <c:v>FFY 
2017</c:v>
                </c:pt>
              </c:strCache>
            </c:strRef>
          </c:cat>
          <c:val>
            <c:numRef>
              <c:f>Factbook!$H$36:$H$47</c:f>
              <c:numCache>
                <c:formatCode>#,##0\ ;\(#,##0\)</c:formatCode>
                <c:ptCount val="12"/>
                <c:pt idx="0">
                  <c:v>456</c:v>
                </c:pt>
                <c:pt idx="1">
                  <c:v>304</c:v>
                </c:pt>
                <c:pt idx="2">
                  <c:v>263</c:v>
                </c:pt>
                <c:pt idx="3">
                  <c:v>234</c:v>
                </c:pt>
                <c:pt idx="4">
                  <c:v>47</c:v>
                </c:pt>
                <c:pt idx="5">
                  <c:v>34</c:v>
                </c:pt>
                <c:pt idx="6">
                  <c:v>39</c:v>
                </c:pt>
                <c:pt idx="7">
                  <c:v>63</c:v>
                </c:pt>
                <c:pt idx="8">
                  <c:v>83</c:v>
                </c:pt>
                <c:pt idx="9">
                  <c:v>205</c:v>
                </c:pt>
                <c:pt idx="10">
                  <c:v>456</c:v>
                </c:pt>
                <c:pt idx="11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A17-4FBE-BF0F-377EBDA7B19C}"/>
            </c:ext>
          </c:extLst>
        </c:ser>
        <c:ser>
          <c:idx val="3"/>
          <c:order val="2"/>
          <c:tx>
            <c:v>Near East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A17-4FBE-BF0F-377EBDA7B1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A17-4FBE-BF0F-377EBDA7B19C}"/>
                </c:ext>
              </c:extLst>
            </c:dLbl>
            <c:dLbl>
              <c:idx val="9"/>
              <c:layout>
                <c:manualLayout>
                  <c:x val="-6.258941344778254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Factbook!$Z$36:$Z$47</c:f>
              <c:strCache>
                <c:ptCount val="12"/>
                <c:pt idx="0">
                  <c:v>FFY 
2004</c:v>
                </c:pt>
                <c:pt idx="1">
                  <c:v>FFY 
2005</c:v>
                </c:pt>
                <c:pt idx="2">
                  <c:v>FFY 
2006</c:v>
                </c:pt>
                <c:pt idx="3">
                  <c:v>FFY 
2007</c:v>
                </c:pt>
                <c:pt idx="4">
                  <c:v>FFY 
2010</c:v>
                </c:pt>
                <c:pt idx="5">
                  <c:v>FFY 
2011</c:v>
                </c:pt>
                <c:pt idx="6">
                  <c:v>FFY 
2012</c:v>
                </c:pt>
                <c:pt idx="7">
                  <c:v>FFY 
2013</c:v>
                </c:pt>
                <c:pt idx="8">
                  <c:v>FFY 
2014</c:v>
                </c:pt>
                <c:pt idx="9">
                  <c:v>FFY 
2015</c:v>
                </c:pt>
                <c:pt idx="10">
                  <c:v>FFY 
2016</c:v>
                </c:pt>
                <c:pt idx="11">
                  <c:v>FFY 
2017</c:v>
                </c:pt>
              </c:strCache>
            </c:strRef>
          </c:cat>
          <c:val>
            <c:numRef>
              <c:f>Factbook!$J$36:$J$47</c:f>
              <c:numCache>
                <c:formatCode>#,##0\ ;\(#,##0\)</c:formatCode>
                <c:ptCount val="12"/>
                <c:pt idx="0">
                  <c:v>10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69</c:v>
                </c:pt>
                <c:pt idx="5">
                  <c:v>32</c:v>
                </c:pt>
                <c:pt idx="6">
                  <c:v>55</c:v>
                </c:pt>
                <c:pt idx="7">
                  <c:v>56</c:v>
                </c:pt>
                <c:pt idx="8">
                  <c:v>112</c:v>
                </c:pt>
                <c:pt idx="9">
                  <c:v>63</c:v>
                </c:pt>
                <c:pt idx="10">
                  <c:v>55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A17-4FBE-BF0F-377EBDA7B19C}"/>
            </c:ext>
          </c:extLst>
        </c:ser>
        <c:ser>
          <c:idx val="0"/>
          <c:order val="3"/>
          <c:tx>
            <c:v>Russia, Eastern Europe, and Central America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A17-4FBE-BF0F-377EBDA7B1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A17-4FBE-BF0F-377EBDA7B19C}"/>
                </c:ext>
              </c:extLst>
            </c:dLbl>
            <c:dLbl>
              <c:idx val="2"/>
              <c:layout>
                <c:manualLayout>
                  <c:x val="-2.8612303290414878E-2"/>
                  <c:y val="-9.56399437412095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CA17-4FBE-BF0F-377EBDA7B1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A17-4FBE-BF0F-377EBDA7B1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A17-4FBE-BF0F-377EBDA7B1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A17-4FBE-BF0F-377EBDA7B1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A17-4FBE-BF0F-377EBDA7B1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A17-4FBE-BF0F-377EBDA7B1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A17-4FBE-BF0F-377EBDA7B1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A17-4FBE-BF0F-377EBDA7B1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A17-4FBE-BF0F-377EBDA7B1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A17-4FBE-BF0F-377EBDA7B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Factbook!$Z$36:$Z$47</c:f>
              <c:strCache>
                <c:ptCount val="12"/>
                <c:pt idx="0">
                  <c:v>FFY 
2004</c:v>
                </c:pt>
                <c:pt idx="1">
                  <c:v>FFY 
2005</c:v>
                </c:pt>
                <c:pt idx="2">
                  <c:v>FFY 
2006</c:v>
                </c:pt>
                <c:pt idx="3">
                  <c:v>FFY 
2007</c:v>
                </c:pt>
                <c:pt idx="4">
                  <c:v>FFY 
2010</c:v>
                </c:pt>
                <c:pt idx="5">
                  <c:v>FFY 
2011</c:v>
                </c:pt>
                <c:pt idx="6">
                  <c:v>FFY 
2012</c:v>
                </c:pt>
                <c:pt idx="7">
                  <c:v>FFY 
2013</c:v>
                </c:pt>
                <c:pt idx="8">
                  <c:v>FFY 
2014</c:v>
                </c:pt>
                <c:pt idx="9">
                  <c:v>FFY 
2015</c:v>
                </c:pt>
                <c:pt idx="10">
                  <c:v>FFY 
2016</c:v>
                </c:pt>
                <c:pt idx="11">
                  <c:v>FFY 
2017</c:v>
                </c:pt>
              </c:strCache>
            </c:strRef>
          </c:cat>
          <c:val>
            <c:numRef>
              <c:f>Factbook!$AA$36:$AA$47</c:f>
              <c:numCache>
                <c:formatCode>#,##0\ ;\(#,##0\)</c:formatCode>
                <c:ptCount val="12"/>
                <c:pt idx="0">
                  <c:v>14</c:v>
                </c:pt>
                <c:pt idx="1">
                  <c:v>12</c:v>
                </c:pt>
                <c:pt idx="2">
                  <c:v>21</c:v>
                </c:pt>
                <c:pt idx="3">
                  <c:v>31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CA17-4FBE-BF0F-377EBDA7B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463296"/>
        <c:axId val="311903360"/>
      </c:areaChart>
      <c:catAx>
        <c:axId val="31146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1903360"/>
        <c:crosses val="autoZero"/>
        <c:auto val="1"/>
        <c:lblAlgn val="ctr"/>
        <c:lblOffset val="100"/>
        <c:noMultiLvlLbl val="0"/>
      </c:catAx>
      <c:valAx>
        <c:axId val="311903360"/>
        <c:scaling>
          <c:orientation val="minMax"/>
        </c:scaling>
        <c:delete val="0"/>
        <c:axPos val="l"/>
        <c:numFmt formatCode="#,##0\ ;\(#,##0\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1463296"/>
        <c:crosses val="autoZero"/>
        <c:crossBetween val="midCat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Calibri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22860</xdr:colOff>
      <xdr:row>1</xdr:row>
      <xdr:rowOff>57150</xdr:rowOff>
    </xdr:from>
    <xdr:to>
      <xdr:col>16</xdr:col>
      <xdr:colOff>828676</xdr:colOff>
      <xdr:row>32</xdr:row>
      <xdr:rowOff>0</xdr:rowOff>
    </xdr:to>
    <xdr:graphicFrame macro="">
      <xdr:nvGraphicFramePr>
        <xdr:cNvPr id="60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4" mc:Ignorable="a14" val="400000"/>
              </a:solidFill>
            </a14:hiddenFill>
          </a:ext>
          <a:ext uri="{91240B29-F687-4F45-9708-019B960494DF}">
            <a14:hiddenLine xmlns:a14="http://schemas.microsoft.com/office/drawing/2010/main" algn="ctr" cap="flat" cmpd="sng" w="1">
              <a:solidFill>
                <a:srgbClr xmlns:mc="http://schemas.openxmlformats.org/markup-compatibility/2006" a14:legacySpreadsheetColorIndex="65" mc:Ignorable="a14" val="410000"/>
              </a:solidFill>
              <a:prstDash val="solid"/>
              <a:round/>
              <a:headEnd len="med" type="none" w="med"/>
              <a:tailEnd len="med" type="none" w="med"/>
            </a14:hiddenLine>
          </a:ex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="wordArtVert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a14:legacySpreadsheetColorIndex="64" mc:Ignorable="a14" val="400000"/>
              </a:solidFill>
            </a14:hiddenFill>
          </a:ext>
          <a:ext uri="{91240B29-F687-4F45-9708-019B960494DF}">
            <a14:hiddenLine xmlns:a14="http://schemas.microsoft.com/office/drawing/2010/main" algn="ctr" cap="flat" cmpd="sng" w="1">
              <a:solidFill>
                <a:srgbClr xmlns:mc="http://schemas.openxmlformats.org/markup-compatibility/2006" a14:legacySpreadsheetColorIndex="65" mc:Ignorable="a14" val="410000"/>
              </a:solidFill>
              <a:prstDash val="solid"/>
              <a:round/>
              <a:headEnd len="med" type="none" w="med"/>
              <a:tailEnd len="med" type="none" w="med"/>
            </a14:hiddenLine>
          </a:ex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="wordArtVert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B59"/>
  <sheetViews>
    <sheetView showGridLines="0" tabSelected="1" topLeftCell="B13" view="pageLayout" workbookViewId="0" zoomScaleNormal="100">
      <selection activeCell="Q35" sqref="Q35"/>
    </sheetView>
  </sheetViews>
  <sheetFormatPr defaultRowHeight="12" x14ac:dyDescent="0.2"/>
  <cols>
    <col min="1" max="1" customWidth="true" hidden="true" width="1.7109375" collapsed="true"/>
    <col min="2" max="2" customWidth="true" width="10.7109375" collapsed="true"/>
    <col min="3" max="3" customWidth="true" width="1.7109375" collapsed="true"/>
    <col min="4" max="4" bestFit="true" customWidth="true" width="15.42578125" collapsed="true"/>
    <col min="5" max="5" customWidth="true" width="1.7109375" collapsed="true"/>
    <col min="6" max="6" customWidth="true" width="10.7109375" collapsed="true"/>
    <col min="7" max="7" customWidth="true" width="1.7109375" collapsed="true"/>
    <col min="8" max="8" customWidth="true" width="10.140625" collapsed="true"/>
    <col min="9" max="9" customWidth="true" width="1.7109375" collapsed="true"/>
    <col min="10" max="10" customWidth="true" width="8.140625" collapsed="true"/>
    <col min="11" max="11" customWidth="true" width="1.7109375" collapsed="true"/>
    <col min="12" max="12" customWidth="true" width="9.42578125" collapsed="true"/>
    <col min="13" max="13" customWidth="true" width="1.7109375" collapsed="true"/>
    <col min="14" max="14" customWidth="true" width="7.0" collapsed="true"/>
    <col min="15" max="15" customWidth="true" width="1.7109375" collapsed="true"/>
    <col min="17" max="17" customWidth="true" width="14.140625" collapsed="true"/>
    <col min="18" max="18" customWidth="true" width="9.140625" collapsed="true"/>
    <col min="20" max="20" customWidth="true" width="7.7109375" collapsed="true"/>
    <col min="21" max="22" customWidth="true" width="7.28515625" collapsed="true"/>
    <col min="25" max="28" customWidth="true" width="9.140625" collapsed="true"/>
  </cols>
  <sheetData>
    <row customHeight="1" ht="15.75" r="1" spans="1:15" x14ac:dyDescent="0.25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customHeight="1" ht="12"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customFormat="1" r="7" s="42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customFormat="1" r="8" s="42" spans="1: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customFormat="1" r="9" s="42" spans="1:1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customFormat="1" r="10" s="42" spans="1:1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customFormat="1" r="11" s="42" spans="1: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customFormat="1" r="12" s="42" spans="1: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customFormat="1" r="13" s="42" spans="1: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customFormat="1" r="14" s="42" spans="1: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customFormat="1" r="15" s="42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customFormat="1" r="16" s="42" spans="1: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3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customFormat="1" customHeight="1" ht="11.1" r="33" s="14" spans="1:27" x14ac:dyDescent="0.2">
      <c r="B33" s="38"/>
      <c r="C33" s="27"/>
      <c r="D33" s="26"/>
      <c r="E33" s="28"/>
      <c r="F33" s="26"/>
      <c r="G33" s="29"/>
      <c r="H33" s="29"/>
      <c r="I33" s="29"/>
      <c r="J33" s="29"/>
      <c r="K33" s="29"/>
      <c r="L33" s="29"/>
      <c r="M33" s="29"/>
      <c r="N33" s="30"/>
      <c r="O33" s="16"/>
      <c r="Q33" s="30"/>
      <c r="R33" s="31"/>
      <c r="S33" s="30"/>
      <c r="T33" s="30"/>
      <c r="U33" s="31"/>
      <c r="V33" s="30"/>
      <c r="W33" s="30"/>
      <c r="X33" s="30"/>
    </row>
    <row customFormat="1" customHeight="1" ht="11.1" r="34" s="14" spans="1:27" x14ac:dyDescent="0.2">
      <c r="B34" s="72" t="s">
        <v>27</v>
      </c>
      <c r="C34" s="16"/>
      <c r="D34" s="26" t="s">
        <v>8</v>
      </c>
      <c r="E34" s="15"/>
      <c r="F34" s="17" t="s">
        <v>9</v>
      </c>
      <c r="G34" s="15"/>
      <c r="H34" s="16"/>
      <c r="I34" s="16"/>
      <c r="J34" s="15" t="s">
        <v>4</v>
      </c>
      <c r="K34" s="15"/>
      <c r="L34" s="15" t="s">
        <v>10</v>
      </c>
      <c r="M34" s="15"/>
      <c r="N34" s="30" t="s">
        <v>1</v>
      </c>
      <c r="O34" s="16"/>
      <c r="Q34" s="26"/>
      <c r="R34" s="32"/>
      <c r="S34" s="33"/>
      <c r="T34" s="33"/>
      <c r="U34" s="33"/>
      <c r="V34" s="26"/>
      <c r="W34" s="34"/>
      <c r="X34" s="33"/>
    </row>
    <row customFormat="1" customHeight="1" ht="11.1" r="35" s="14" spans="1:27" x14ac:dyDescent="0.2">
      <c r="B35" s="71" t="s">
        <v>26</v>
      </c>
      <c r="C35" s="19"/>
      <c r="D35" s="71" t="s">
        <v>30</v>
      </c>
      <c r="E35" s="20"/>
      <c r="F35" s="21" t="s">
        <v>3</v>
      </c>
      <c r="G35" s="20"/>
      <c r="H35" s="71" t="s">
        <v>31</v>
      </c>
      <c r="I35" s="20"/>
      <c r="J35" s="18" t="s">
        <v>5</v>
      </c>
      <c r="K35" s="26"/>
      <c r="L35" s="18" t="s">
        <v>11</v>
      </c>
      <c r="M35" s="22"/>
      <c r="N35" s="39" t="s">
        <v>7</v>
      </c>
      <c r="O35" s="19"/>
      <c r="Q35" s="7"/>
      <c r="R35" s="11"/>
      <c r="S35" s="35"/>
      <c r="T35" s="35"/>
      <c r="U35" s="35"/>
      <c r="V35" s="7"/>
      <c r="W35" s="36"/>
      <c r="X35" s="35"/>
    </row>
    <row customFormat="1" customHeight="1" ht="11.1" r="36" s="14" spans="1:27" x14ac:dyDescent="0.2">
      <c r="B36" s="72">
        <v>2004</v>
      </c>
      <c r="C36" s="19"/>
      <c r="D36" s="66">
        <f>INDEX(Data!$A$2:$G$98,MATCH(Factbook!$B36,Data!$A$2:$A$98,0),2)</f>
        <v>14</v>
      </c>
      <c r="E36" s="20"/>
      <c r="F36" s="66">
        <f>INDEX(Data!$A$2:$G$98,MATCH(Factbook!$B36,Data!$A$2:$A$98,0),3)</f>
        <v>7</v>
      </c>
      <c r="G36" s="65"/>
      <c r="H36" s="66">
        <f>INDEX(Data!$A$2:$G$98,MATCH(Factbook!$B36,Data!$A$2:$A$98,0),4)</f>
        <v>456</v>
      </c>
      <c r="I36" s="65"/>
      <c r="J36" s="66">
        <f>INDEX(Data!$A$2:$G$98,MATCH(Factbook!$B36,Data!$A$2:$A$98,0),5)</f>
        <v>10</v>
      </c>
      <c r="K36" s="65"/>
      <c r="L36" s="66">
        <f>INDEX(Data!$A$2:$G$98,MATCH(Factbook!$B36,Data!$A$2:$A$98,0),6)</f>
        <v>0</v>
      </c>
      <c r="M36" s="65"/>
      <c r="N36" s="66">
        <f>INDEX(Data!$A$2:$G$98,MATCH(Factbook!$B36,Data!$A$2:$A$98,0),7)</f>
        <v>487</v>
      </c>
      <c r="O36" s="19"/>
      <c r="Q36" s="7"/>
      <c r="R36" s="11"/>
      <c r="S36" s="35"/>
      <c r="T36" s="35"/>
      <c r="U36" s="35"/>
      <c r="V36" s="7"/>
      <c r="W36" s="36"/>
      <c r="X36" s="35"/>
      <c r="Z36" s="42" t="str">
        <f>CONCATENATE("FFY ",CHAR(10),
B36)</f>
        <v>FFY 
2004</v>
      </c>
      <c r="AA36" s="54">
        <f>SUM(D36+L36)</f>
        <v>14</v>
      </c>
    </row>
    <row customFormat="1" customHeight="1" ht="11.1" r="37" s="14" spans="1:27" x14ac:dyDescent="0.2">
      <c r="B37" s="72">
        <v>2005</v>
      </c>
      <c r="C37" s="19"/>
      <c r="D37" s="66">
        <f>INDEX(Data!$A$2:$G$98,MATCH(Factbook!$B37,Data!$A$2:$A$98,0),2)</f>
        <v>12</v>
      </c>
      <c r="E37" s="20"/>
      <c r="F37" s="66">
        <f>INDEX(Data!$A$2:$G$98,MATCH(Factbook!$B37,Data!$A$2:$A$98,0),3)</f>
        <v>20</v>
      </c>
      <c r="G37" s="65"/>
      <c r="H37" s="66">
        <f>INDEX(Data!$A$2:$G$98,MATCH(Factbook!$B37,Data!$A$2:$A$98,0),4)</f>
        <v>304</v>
      </c>
      <c r="I37" s="65"/>
      <c r="J37" s="66">
        <f>INDEX(Data!$A$2:$G$98,MATCH(Factbook!$B37,Data!$A$2:$A$98,0),5)</f>
        <v>18</v>
      </c>
      <c r="K37" s="65"/>
      <c r="L37" s="66">
        <f>INDEX(Data!$A$2:$G$98,MATCH(Factbook!$B37,Data!$A$2:$A$98,0),6)</f>
        <v>0</v>
      </c>
      <c r="M37" s="65"/>
      <c r="N37" s="66">
        <f>INDEX(Data!$A$2:$G$98,MATCH(Factbook!$B37,Data!$A$2:$A$98,0),7)</f>
        <v>354</v>
      </c>
      <c r="O37" s="19"/>
      <c r="Q37" s="7"/>
      <c r="R37" s="11"/>
      <c r="S37" s="35"/>
      <c r="T37" s="35"/>
      <c r="U37" s="35"/>
      <c r="V37" s="7"/>
      <c r="W37" s="36"/>
      <c r="X37" s="35"/>
      <c r="Z37" s="42" t="str">
        <f ref="Z37:Z47" si="0" t="shared">CONCATENATE("FFY ",CHAR(10),
B37)</f>
        <v>FFY 
2005</v>
      </c>
      <c r="AA37" s="54">
        <f ref="AA37:AA39" si="1" t="shared">SUM(D37+L37)</f>
        <v>12</v>
      </c>
    </row>
    <row customFormat="1" customHeight="1" ht="11.1" r="38" s="14" spans="1:27" x14ac:dyDescent="0.2">
      <c r="B38" s="67">
        <v>2006</v>
      </c>
      <c r="C38" s="68"/>
      <c r="D38" s="69">
        <f>INDEX(Data!$A$2:$G$98,MATCH(Factbook!$B38,Data!$A$2:$A$98,0),2)</f>
        <v>21</v>
      </c>
      <c r="E38" s="68"/>
      <c r="F38" s="69">
        <f>INDEX(Data!$A$2:$G$98,MATCH(Factbook!$B38,Data!$A$2:$A$98,0),3)</f>
        <v>47</v>
      </c>
      <c r="G38" s="68"/>
      <c r="H38" s="69">
        <f>INDEX(Data!$A$2:$G$98,MATCH(Factbook!$B38,Data!$A$2:$A$98,0),4)</f>
        <v>263</v>
      </c>
      <c r="I38" s="68"/>
      <c r="J38" s="69">
        <f>INDEX(Data!$A$2:$G$98,MATCH(Factbook!$B38,Data!$A$2:$A$98,0),5)</f>
        <v>10</v>
      </c>
      <c r="K38" s="68"/>
      <c r="L38" s="69">
        <f>INDEX(Data!$A$2:$G$98,MATCH(Factbook!$B38,Data!$A$2:$A$98,0),6)</f>
        <v>0</v>
      </c>
      <c r="M38" s="68"/>
      <c r="N38" s="69">
        <f>INDEX(Data!$A$2:$G$98,MATCH(Factbook!$B38,Data!$A$2:$A$98,0),7)</f>
        <v>341</v>
      </c>
      <c r="O38" s="19"/>
      <c r="Q38" s="7"/>
      <c r="R38" s="11"/>
      <c r="S38" s="35"/>
      <c r="T38" s="35"/>
      <c r="U38" s="35"/>
      <c r="V38" s="7"/>
      <c r="W38" s="36"/>
      <c r="X38" s="35"/>
      <c r="Z38" s="42" t="str">
        <f si="0" t="shared"/>
        <v>FFY 
2006</v>
      </c>
      <c r="AA38" s="54">
        <f si="1" t="shared"/>
        <v>21</v>
      </c>
    </row>
    <row customFormat="1" customHeight="1" ht="11.1" r="39" s="14" spans="1:27" x14ac:dyDescent="0.2">
      <c r="B39" s="72">
        <v>2007</v>
      </c>
      <c r="C39" s="19"/>
      <c r="D39" s="66">
        <f>INDEX(Data!$A$2:$G$98,MATCH(Factbook!$B39,Data!$A$2:$A$98,0),2)</f>
        <v>31</v>
      </c>
      <c r="E39" s="20"/>
      <c r="F39" s="66">
        <f>INDEX(Data!$A$2:$G$98,MATCH(Factbook!$B39,Data!$A$2:$A$98,0),3)</f>
        <v>152</v>
      </c>
      <c r="G39" s="65"/>
      <c r="H39" s="66">
        <f>INDEX(Data!$A$2:$G$98,MATCH(Factbook!$B39,Data!$A$2:$A$98,0),4)</f>
        <v>234</v>
      </c>
      <c r="I39" s="65"/>
      <c r="J39" s="66">
        <f>INDEX(Data!$A$2:$G$98,MATCH(Factbook!$B39,Data!$A$2:$A$98,0),5)</f>
        <v>18</v>
      </c>
      <c r="K39" s="65"/>
      <c r="L39" s="66">
        <f>INDEX(Data!$A$2:$G$98,MATCH(Factbook!$B39,Data!$A$2:$A$98,0),6)</f>
        <v>0</v>
      </c>
      <c r="M39" s="65"/>
      <c r="N39" s="66">
        <f>INDEX(Data!$A$2:$G$98,MATCH(Factbook!$B39,Data!$A$2:$A$98,0),7)</f>
        <v>435</v>
      </c>
      <c r="O39" s="19"/>
      <c r="Q39" s="7"/>
      <c r="R39" s="11"/>
      <c r="S39" s="35"/>
      <c r="T39" s="35"/>
      <c r="U39" s="35"/>
      <c r="V39" s="7"/>
      <c r="W39" s="36"/>
      <c r="X39" s="35"/>
      <c r="Z39" s="42" t="str">
        <f si="0" t="shared"/>
        <v>FFY 
2007</v>
      </c>
      <c r="AA39" s="54">
        <f si="1" t="shared"/>
        <v>31</v>
      </c>
    </row>
    <row customHeight="1" ht="11.1" r="40" spans="1:27" x14ac:dyDescent="0.2">
      <c r="B40" s="64">
        <f>LARGE(Data!$A$2:$A$97,8)</f>
        <v>2010</v>
      </c>
      <c r="C40" s="65"/>
      <c r="D40" s="66">
        <f>INDEX(Data!$A$2:$G$98,MATCH(Factbook!$B40,Data!$A$2:$A$98,0),2)</f>
        <v>0</v>
      </c>
      <c r="E40" s="65"/>
      <c r="F40" s="66">
        <f>INDEX(Data!$A$2:$G$98,MATCH(Factbook!$B40,Data!$A$2:$A$98,0),3)</f>
        <v>214</v>
      </c>
      <c r="G40" s="65"/>
      <c r="H40" s="66">
        <f>INDEX(Data!$A$2:$G$98,MATCH(Factbook!$B40,Data!$A$2:$A$98,0),4)</f>
        <v>47</v>
      </c>
      <c r="I40" s="65"/>
      <c r="J40" s="66">
        <f>INDEX(Data!$A$2:$G$98,MATCH(Factbook!$B40,Data!$A$2:$A$98,0),5)</f>
        <v>69</v>
      </c>
      <c r="K40" s="65"/>
      <c r="L40" s="66">
        <f>INDEX(Data!$A$2:$G$98,MATCH(Factbook!$B40,Data!$A$2:$A$98,0),6)</f>
        <v>0</v>
      </c>
      <c r="M40" s="65"/>
      <c r="N40" s="66">
        <f>INDEX(Data!$A$2:$G$98,MATCH(Factbook!$B40,Data!$A$2:$A$98,0),7)</f>
        <v>330</v>
      </c>
      <c r="O40" s="4"/>
      <c r="Q40" s="24"/>
      <c r="R40" s="37"/>
      <c r="S40" s="37"/>
      <c r="T40" s="37"/>
      <c r="U40" s="37"/>
      <c r="V40" s="37"/>
      <c r="W40" s="37"/>
      <c r="X40" s="25"/>
      <c r="Z40" s="42" t="str">
        <f si="0" t="shared"/>
        <v>FFY 
2010</v>
      </c>
      <c r="AA40" s="54">
        <f>SUM(D40+L40)</f>
        <v>0</v>
      </c>
    </row>
    <row customHeight="1" ht="11.1" r="41" spans="1:27" x14ac:dyDescent="0.2">
      <c r="B41" s="67">
        <f>LARGE(Data!$A$2:$A$97,7)</f>
        <v>2011</v>
      </c>
      <c r="C41" s="68"/>
      <c r="D41" s="69">
        <f>INDEX(Data!$A$2:$G$98,MATCH(Factbook!$B41,Data!$A$2:$A$98,0),2)</f>
        <v>3</v>
      </c>
      <c r="E41" s="68"/>
      <c r="F41" s="69">
        <f>INDEX(Data!$A$2:$G$98,MATCH(Factbook!$B41,Data!$A$2:$A$98,0),3)</f>
        <v>265</v>
      </c>
      <c r="G41" s="68"/>
      <c r="H41" s="69">
        <f>INDEX(Data!$A$2:$G$98,MATCH(Factbook!$B41,Data!$A$2:$A$98,0),4)</f>
        <v>34</v>
      </c>
      <c r="I41" s="68"/>
      <c r="J41" s="69">
        <f>INDEX(Data!$A$2:$G$98,MATCH(Factbook!$B41,Data!$A$2:$A$98,0),5)</f>
        <v>32</v>
      </c>
      <c r="K41" s="68"/>
      <c r="L41" s="69">
        <f>INDEX(Data!$A$2:$G$98,MATCH(Factbook!$B41,Data!$A$2:$A$98,0),6)</f>
        <v>0</v>
      </c>
      <c r="M41" s="68"/>
      <c r="N41" s="69">
        <f>INDEX(Data!$A$2:$G$98,MATCH(Factbook!$B41,Data!$A$2:$A$98,0),7)</f>
        <v>334</v>
      </c>
      <c r="O41" s="4"/>
      <c r="Z41" s="42" t="str">
        <f si="0" t="shared"/>
        <v>FFY 
2011</v>
      </c>
      <c r="AA41" s="54">
        <f ref="AA41:AA47" si="2" t="shared">SUM(D41+L41)</f>
        <v>3</v>
      </c>
    </row>
    <row customHeight="1" ht="11.1" r="42" spans="1:27" x14ac:dyDescent="0.2">
      <c r="B42" s="64">
        <f>LARGE(Data!$A$2:$A$97,6)</f>
        <v>2012</v>
      </c>
      <c r="C42" s="65"/>
      <c r="D42" s="66">
        <f>INDEX(Data!$A$2:$G$98,MATCH(Factbook!$B42,Data!$A$2:$A$98,0),2)</f>
        <v>0</v>
      </c>
      <c r="E42" s="65"/>
      <c r="F42" s="66">
        <f>INDEX(Data!$A$2:$G$98,MATCH(Factbook!$B42,Data!$A$2:$A$98,0),3)</f>
        <v>341</v>
      </c>
      <c r="G42" s="65"/>
      <c r="H42" s="66">
        <f>INDEX(Data!$A$2:$G$98,MATCH(Factbook!$B42,Data!$A$2:$A$98,0),4)</f>
        <v>39</v>
      </c>
      <c r="I42" s="65"/>
      <c r="J42" s="66">
        <f>INDEX(Data!$A$2:$G$98,MATCH(Factbook!$B42,Data!$A$2:$A$98,0),5)</f>
        <v>55</v>
      </c>
      <c r="K42" s="65"/>
      <c r="L42" s="66">
        <f>INDEX(Data!$A$2:$G$98,MATCH(Factbook!$B42,Data!$A$2:$A$98,0),6)</f>
        <v>4</v>
      </c>
      <c r="M42" s="65"/>
      <c r="N42" s="66">
        <f>INDEX(Data!$A$2:$G$98,MATCH(Factbook!$B42,Data!$A$2:$A$98,0),7)</f>
        <v>439</v>
      </c>
      <c r="O42" s="4"/>
      <c r="Z42" s="42" t="str">
        <f si="0" t="shared"/>
        <v>FFY 
2012</v>
      </c>
      <c r="AA42" s="54">
        <f si="2" t="shared"/>
        <v>4</v>
      </c>
    </row>
    <row customHeight="1" ht="11.1" r="43" spans="1:27" x14ac:dyDescent="0.2">
      <c r="A43" s="11"/>
      <c r="B43" s="64">
        <f>LARGE(Data!$A$2:$A$97,5)</f>
        <v>2013</v>
      </c>
      <c r="C43" s="70"/>
      <c r="D43" s="66">
        <f>INDEX(Data!$A$2:$G$98,MATCH(Factbook!$B43,Data!$A$2:$A$98,0),2)</f>
        <v>0</v>
      </c>
      <c r="E43" s="70"/>
      <c r="F43" s="66">
        <f>INDEX(Data!$A$2:$G$98,MATCH(Factbook!$B43,Data!$A$2:$A$98,0),3)</f>
        <v>437</v>
      </c>
      <c r="G43" s="70"/>
      <c r="H43" s="66">
        <f>INDEX(Data!$A$2:$G$98,MATCH(Factbook!$B43,Data!$A$2:$A$98,0),4)</f>
        <v>63</v>
      </c>
      <c r="I43" s="70"/>
      <c r="J43" s="66">
        <f>INDEX(Data!$A$2:$G$98,MATCH(Factbook!$B43,Data!$A$2:$A$98,0),5)</f>
        <v>56</v>
      </c>
      <c r="K43" s="70"/>
      <c r="L43" s="66">
        <f>INDEX(Data!$A$2:$G$98,MATCH(Factbook!$B43,Data!$A$2:$A$98,0),6)</f>
        <v>0</v>
      </c>
      <c r="M43" s="70"/>
      <c r="N43" s="66">
        <f>INDEX(Data!$A$2:$G$98,MATCH(Factbook!$B43,Data!$A$2:$A$98,0),7)</f>
        <v>556</v>
      </c>
      <c r="Z43" s="42" t="str">
        <f si="0" t="shared"/>
        <v>FFY 
2013</v>
      </c>
      <c r="AA43" s="54">
        <f si="2" t="shared"/>
        <v>0</v>
      </c>
    </row>
    <row customHeight="1" ht="11.1" r="44" spans="1:27" x14ac:dyDescent="0.2">
      <c r="A44" s="11"/>
      <c r="B44" s="67">
        <f>LARGE(Data!$A$2:$A$97,4)</f>
        <v>2014</v>
      </c>
      <c r="C44" s="68"/>
      <c r="D44" s="69">
        <f>INDEX(Data!$A$2:$G$98,MATCH(Factbook!$B44,Data!$A$2:$A$98,0),2)</f>
        <v>0</v>
      </c>
      <c r="E44" s="68"/>
      <c r="F44" s="69">
        <f>INDEX(Data!$A$2:$G$98,MATCH(Factbook!$B44,Data!$A$2:$A$98,0),3)</f>
        <v>475</v>
      </c>
      <c r="G44" s="68"/>
      <c r="H44" s="69">
        <f>INDEX(Data!$A$2:$G$98,MATCH(Factbook!$B44,Data!$A$2:$A$98,0),4)</f>
        <v>83</v>
      </c>
      <c r="I44" s="68"/>
      <c r="J44" s="69">
        <f>INDEX(Data!$A$2:$G$98,MATCH(Factbook!$B44,Data!$A$2:$A$98,0),5)</f>
        <v>112</v>
      </c>
      <c r="K44" s="68"/>
      <c r="L44" s="69">
        <f>INDEX(Data!$A$2:$G$98,MATCH(Factbook!$B44,Data!$A$2:$A$98,0),6)</f>
        <v>4</v>
      </c>
      <c r="M44" s="68"/>
      <c r="N44" s="69">
        <f>INDEX(Data!$A$2:$G$98,MATCH(Factbook!$B44,Data!$A$2:$A$98,0),7)</f>
        <v>674</v>
      </c>
      <c r="Z44" s="42" t="str">
        <f si="0" t="shared"/>
        <v>FFY 
2014</v>
      </c>
      <c r="AA44" s="54">
        <f si="2" t="shared"/>
        <v>4</v>
      </c>
    </row>
    <row customHeight="1" ht="11.1" r="45" spans="1:27" x14ac:dyDescent="0.2">
      <c r="A45" s="11"/>
      <c r="B45" s="72">
        <f>LARGE(Data!$A$2:$A$97,3)</f>
        <v>2015</v>
      </c>
      <c r="C45" s="19"/>
      <c r="D45" s="66">
        <f>INDEX(Data!$A$2:$G$98,MATCH(Factbook!$B45,Data!$A$2:$A$98,0),2)</f>
        <v>0</v>
      </c>
      <c r="E45" s="20"/>
      <c r="F45" s="66">
        <f>INDEX(Data!$A$2:$G$98,MATCH(Factbook!$B45,Data!$A$2:$A$98,0),3)</f>
        <v>517</v>
      </c>
      <c r="G45" s="65"/>
      <c r="H45" s="66">
        <f>INDEX(Data!$A$2:$G$98,MATCH(Factbook!$B45,Data!$A$2:$A$98,0),4)</f>
        <v>205</v>
      </c>
      <c r="I45" s="65"/>
      <c r="J45" s="66">
        <f>INDEX(Data!$A$2:$G$98,MATCH(Factbook!$B45,Data!$A$2:$A$98,0),5)</f>
        <v>63</v>
      </c>
      <c r="K45" s="65"/>
      <c r="L45" s="66">
        <f>INDEX(Data!$A$2:$G$98,MATCH(Factbook!$B45,Data!$A$2:$A$98,0),6)</f>
        <v>2</v>
      </c>
      <c r="M45" s="65"/>
      <c r="N45" s="66">
        <f>INDEX(Data!$A$2:$G$98,MATCH(Factbook!$B45,Data!$A$2:$A$98,0),7)</f>
        <v>787</v>
      </c>
      <c r="Z45" s="42" t="str">
        <f si="0" t="shared"/>
        <v>FFY 
2015</v>
      </c>
      <c r="AA45" s="54">
        <f si="2" t="shared"/>
        <v>2</v>
      </c>
    </row>
    <row customHeight="1" ht="11.1" r="46" spans="1:27" x14ac:dyDescent="0.2">
      <c r="A46" s="11"/>
      <c r="B46" s="64">
        <f>LARGE(Data!$A$2:$A$97,2)</f>
        <v>2016</v>
      </c>
      <c r="C46" s="65"/>
      <c r="D46" s="66">
        <f>INDEX(Data!$A$2:$G$98,MATCH(Factbook!$B46,Data!$A$2:$A$98,0),2)</f>
        <v>1</v>
      </c>
      <c r="E46" s="65"/>
      <c r="F46" s="66">
        <f>INDEX(Data!$A$2:$G$98,MATCH(Factbook!$B46,Data!$A$2:$A$98,0),3)</f>
        <v>442</v>
      </c>
      <c r="G46" s="65"/>
      <c r="H46" s="66">
        <f>INDEX(Data!$A$2:$G$98,MATCH(Factbook!$B46,Data!$A$2:$A$98,0),4)</f>
        <v>456</v>
      </c>
      <c r="I46" s="65"/>
      <c r="J46" s="66">
        <f>INDEX(Data!$A$2:$G$98,MATCH(Factbook!$B46,Data!$A$2:$A$98,0),5)</f>
        <v>55</v>
      </c>
      <c r="K46" s="65"/>
      <c r="L46" s="66">
        <f>INDEX(Data!$A$2:$G$98,MATCH(Factbook!$B46,Data!$A$2:$A$98,0),6)</f>
        <v>3</v>
      </c>
      <c r="M46" s="65"/>
      <c r="N46" s="66">
        <f>INDEX(Data!$A$2:$G$98,MATCH(Factbook!$B46,Data!$A$2:$A$98,0),7)</f>
        <v>957</v>
      </c>
      <c r="Z46" s="42" t="str">
        <f si="0" t="shared"/>
        <v>FFY 
2016</v>
      </c>
      <c r="AA46" s="54">
        <f si="2" t="shared"/>
        <v>4</v>
      </c>
    </row>
    <row customHeight="1" ht="11.1" r="47" spans="1:27" x14ac:dyDescent="0.2">
      <c r="A47" s="11"/>
      <c r="B47" s="67">
        <f>LARGE(Data!$A$2:$A$97,1)</f>
        <v>2017</v>
      </c>
      <c r="C47" s="68"/>
      <c r="D47" s="69">
        <f>INDEX(Data!$A$2:$G$98,MATCH(Factbook!$B47,Data!$A$2:$A$98,0),2)</f>
        <v>0</v>
      </c>
      <c r="E47" s="68"/>
      <c r="F47" s="69">
        <f>INDEX(Data!$A$2:$G$98,MATCH(Factbook!$B47,Data!$A$2:$A$98,0),3)</f>
        <v>125</v>
      </c>
      <c r="G47" s="68"/>
      <c r="H47" s="69">
        <f>INDEX(Data!$A$2:$G$98,MATCH(Factbook!$B47,Data!$A$2:$A$98,0),4)</f>
        <v>351</v>
      </c>
      <c r="I47" s="68"/>
      <c r="J47" s="69">
        <f>INDEX(Data!$A$2:$G$98,MATCH(Factbook!$B47,Data!$A$2:$A$98,0),5)</f>
        <v>60</v>
      </c>
      <c r="K47" s="68"/>
      <c r="L47" s="69">
        <f>INDEX(Data!$A$2:$G$98,MATCH(Factbook!$B47,Data!$A$2:$A$98,0),6)</f>
        <v>2</v>
      </c>
      <c r="M47" s="68"/>
      <c r="N47" s="69">
        <f>INDEX(Data!$A$2:$G$98,MATCH(Factbook!$B47,Data!$A$2:$A$98,0),7)</f>
        <v>538</v>
      </c>
      <c r="Z47" s="42" t="str">
        <f si="0" t="shared"/>
        <v>FFY 
2017</v>
      </c>
      <c r="AA47" s="54">
        <f si="2" t="shared"/>
        <v>2</v>
      </c>
    </row>
    <row customHeight="1" ht="12" r="48" spans="1:27" x14ac:dyDescent="0.2">
      <c r="A48" s="11"/>
      <c r="B48" s="64"/>
      <c r="C48" s="65"/>
      <c r="D48" s="66"/>
      <c r="E48" s="65"/>
      <c r="F48" s="66"/>
      <c r="G48" s="65"/>
      <c r="H48" s="66"/>
      <c r="I48" s="65"/>
      <c r="J48" s="66"/>
      <c r="K48" s="65"/>
      <c r="L48" s="66"/>
      <c r="M48" s="65"/>
      <c r="N48" s="66"/>
    </row>
    <row customHeight="1" ht="12" r="49" spans="2:16" x14ac:dyDescent="0.2">
      <c r="B49" s="13" t="s">
        <v>2</v>
      </c>
      <c r="C49" s="5"/>
      <c r="D49" s="8"/>
      <c r="E49" s="10"/>
      <c r="F49" s="10"/>
      <c r="G49" s="10"/>
      <c r="H49" s="8"/>
      <c r="I49" s="8"/>
      <c r="J49" s="8"/>
      <c r="K49" s="8"/>
      <c r="L49" s="6"/>
      <c r="M49" s="10"/>
      <c r="N49" s="4"/>
      <c r="O49" s="4"/>
    </row>
    <row customHeight="1" ht="12" r="50" spans="2:16" x14ac:dyDescent="0.2">
      <c r="B50" s="4"/>
      <c r="C50" s="4"/>
      <c r="D50" s="9"/>
      <c r="E50" s="9"/>
      <c r="F50" s="9"/>
      <c r="G50" s="9"/>
      <c r="H50" s="9"/>
      <c r="I50" s="9"/>
      <c r="J50" s="9"/>
      <c r="K50" s="9"/>
      <c r="L50" s="9"/>
      <c r="M50" s="9"/>
      <c r="N50" s="4"/>
      <c r="O50" s="4"/>
    </row>
    <row r="51" spans="2:16" x14ac:dyDescent="0.2">
      <c r="B51" s="41" t="s">
        <v>32</v>
      </c>
      <c r="C51" s="4"/>
      <c r="D51" s="9"/>
      <c r="E51" s="9"/>
      <c r="F51" s="12"/>
      <c r="G51" s="9"/>
      <c r="H51" s="9"/>
      <c r="I51" s="9"/>
      <c r="J51" s="9"/>
      <c r="K51" s="9"/>
      <c r="L51" s="9"/>
      <c r="M51" s="9"/>
      <c r="N51" s="9"/>
      <c r="O51" s="4"/>
      <c r="P51" s="4"/>
    </row>
    <row customFormat="1" r="52" s="42" spans="2:16" x14ac:dyDescent="0.2">
      <c r="B52" s="41" t="s">
        <v>28</v>
      </c>
      <c r="C52" s="4"/>
      <c r="D52" s="9"/>
      <c r="E52" s="9"/>
      <c r="F52" s="12"/>
      <c r="G52" s="9"/>
      <c r="H52" s="9"/>
      <c r="I52" s="9"/>
      <c r="J52" s="9"/>
      <c r="K52" s="9"/>
      <c r="L52" s="9"/>
      <c r="M52" s="9"/>
      <c r="N52" s="9"/>
      <c r="O52" s="4"/>
      <c r="P52" s="4"/>
    </row>
    <row customHeight="1" ht="24" r="53" spans="2:16" x14ac:dyDescent="0.2">
      <c r="B53" s="74" t="s">
        <v>33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4"/>
      <c r="P53" s="4"/>
    </row>
    <row r="54" spans="2:16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"/>
      <c r="P54" s="4"/>
    </row>
    <row r="55" spans="2:16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9" spans="2:16" x14ac:dyDescent="0.2">
      <c r="F59" s="23"/>
      <c r="G59" s="23"/>
      <c r="H59" s="23"/>
      <c r="I59" s="23"/>
      <c r="J59" s="23"/>
      <c r="K59" s="23"/>
      <c r="L59" s="23"/>
    </row>
  </sheetData>
  <mergeCells count="2">
    <mergeCell ref="A1:O1"/>
    <mergeCell ref="B53:N53"/>
  </mergeCells>
  <phoneticPr fontId="6" type="noConversion"/>
  <pageMargins bottom="0.7" footer="0.5" header="0.5" left="0.5" right="0.5" top="0.7"/>
  <pageSetup horizontalDpi="4294967292" orientation="portrait" r:id="rId1" verticalDpi="150"/>
  <headerFooter>
    <oddFooter><![CDATA[&L&8Source:  Bureau of Refugee Services, Department of Human Services
LSA Staff Contact:  Jess Benson (515.281.4611) &Ujess.benson@legis.iowa.gov&9&U
&C&G
&R&G]]></oddFooter>
  </headerFooter>
  <ignoredErrors>
    <ignoredError sqref="B40:B47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155"/>
  <sheetViews>
    <sheetView workbookViewId="0">
      <pane activePane="bottomLeft" state="frozen" topLeftCell="A2" ySplit="1"/>
      <selection activeCell="E23" pane="bottomLeft" sqref="E23"/>
    </sheetView>
  </sheetViews>
  <sheetFormatPr defaultRowHeight="12" x14ac:dyDescent="0.2"/>
  <cols>
    <col min="1" max="1" bestFit="true" customWidth="true" style="60" width="15.7109375" collapsed="true"/>
    <col min="2" max="2" customWidth="true" style="53" width="20.85546875" collapsed="true"/>
    <col min="3" max="3" bestFit="true" customWidth="true" style="53" width="17.5703125" collapsed="true"/>
    <col min="4" max="4" bestFit="true" customWidth="true" style="53" width="7.0" collapsed="true"/>
    <col min="5" max="5" style="53" width="9.0" collapsed="true"/>
    <col min="6" max="6" bestFit="true" customWidth="true" style="53" width="14.42578125" collapsed="true"/>
    <col min="7" max="7" bestFit="true" customWidth="true" style="53" width="5.85546875" collapsed="true"/>
    <col min="8" max="8" style="37" width="9.0" collapsed="true"/>
  </cols>
  <sheetData>
    <row customFormat="1" r="1" s="43" spans="1:8" x14ac:dyDescent="0.2">
      <c r="A1" s="55" t="s">
        <v>14</v>
      </c>
      <c r="B1" s="45" t="s">
        <v>18</v>
      </c>
      <c r="C1" s="45" t="s">
        <v>19</v>
      </c>
      <c r="D1" s="45" t="s">
        <v>0</v>
      </c>
      <c r="E1" s="45" t="s">
        <v>15</v>
      </c>
      <c r="F1" s="45" t="s">
        <v>16</v>
      </c>
      <c r="G1" s="45" t="s">
        <v>17</v>
      </c>
      <c r="H1" s="44"/>
    </row>
    <row r="2" spans="1:8" x14ac:dyDescent="0.2">
      <c r="A2" s="56">
        <v>1992</v>
      </c>
      <c r="B2" s="46">
        <v>0</v>
      </c>
      <c r="C2" s="47">
        <v>702</v>
      </c>
      <c r="D2" s="46">
        <v>36</v>
      </c>
      <c r="E2" s="46">
        <v>86</v>
      </c>
      <c r="F2" s="46"/>
      <c r="G2" s="46">
        <f>IF(C2&gt;0,SUM(B2:F2),"")</f>
        <v>824</v>
      </c>
    </row>
    <row r="3" spans="1:8" x14ac:dyDescent="0.2">
      <c r="A3" s="56">
        <v>1993</v>
      </c>
      <c r="B3" s="46">
        <v>115</v>
      </c>
      <c r="C3" s="47">
        <v>560</v>
      </c>
      <c r="D3" s="46">
        <v>90</v>
      </c>
      <c r="E3" s="46">
        <v>26</v>
      </c>
      <c r="F3" s="46"/>
      <c r="G3" s="46">
        <f ref="G3:G66" si="0" t="shared">IF(C3&gt;0,SUM(B3:F3),"")</f>
        <v>791</v>
      </c>
    </row>
    <row r="4" spans="1:8" x14ac:dyDescent="0.2">
      <c r="A4" s="56">
        <v>1994</v>
      </c>
      <c r="B4" s="46">
        <v>246</v>
      </c>
      <c r="C4" s="47">
        <v>429</v>
      </c>
      <c r="D4" s="46">
        <v>173</v>
      </c>
      <c r="E4" s="46">
        <v>31</v>
      </c>
      <c r="F4" s="46"/>
      <c r="G4" s="46">
        <f si="0" t="shared"/>
        <v>879</v>
      </c>
    </row>
    <row r="5" spans="1:8" x14ac:dyDescent="0.2">
      <c r="A5" s="56">
        <v>1995</v>
      </c>
      <c r="B5" s="46">
        <v>404</v>
      </c>
      <c r="C5" s="47">
        <v>503</v>
      </c>
      <c r="D5" s="46">
        <v>190</v>
      </c>
      <c r="E5" s="46">
        <v>32</v>
      </c>
      <c r="F5" s="46"/>
      <c r="G5" s="46">
        <f si="0" t="shared"/>
        <v>1129</v>
      </c>
    </row>
    <row r="6" spans="1:8" x14ac:dyDescent="0.2">
      <c r="A6" s="56">
        <v>1996</v>
      </c>
      <c r="B6" s="46">
        <v>407</v>
      </c>
      <c r="C6" s="48">
        <v>449</v>
      </c>
      <c r="D6" s="46">
        <v>135</v>
      </c>
      <c r="E6" s="49" t="s">
        <v>6</v>
      </c>
      <c r="F6" s="49"/>
      <c r="G6" s="46">
        <f si="0" t="shared"/>
        <v>991</v>
      </c>
    </row>
    <row r="7" spans="1:8" x14ac:dyDescent="0.2">
      <c r="A7" s="56">
        <v>1997</v>
      </c>
      <c r="B7" s="46">
        <v>1069</v>
      </c>
      <c r="C7" s="48">
        <v>179</v>
      </c>
      <c r="D7" s="46">
        <v>130</v>
      </c>
      <c r="E7" s="49" t="s">
        <v>6</v>
      </c>
      <c r="F7" s="49"/>
      <c r="G7" s="46">
        <f si="0" t="shared"/>
        <v>1378</v>
      </c>
    </row>
    <row r="8" spans="1:8" x14ac:dyDescent="0.2">
      <c r="A8" s="56">
        <v>1998</v>
      </c>
      <c r="B8" s="46">
        <v>1351</v>
      </c>
      <c r="C8" s="48">
        <v>169</v>
      </c>
      <c r="D8" s="46">
        <v>151</v>
      </c>
      <c r="E8" s="46">
        <v>6</v>
      </c>
      <c r="F8" s="46"/>
      <c r="G8" s="46">
        <f si="0" t="shared"/>
        <v>1677</v>
      </c>
    </row>
    <row r="9" spans="1:8" x14ac:dyDescent="0.2">
      <c r="A9" s="57">
        <v>1999</v>
      </c>
      <c r="B9" s="50">
        <v>1276</v>
      </c>
      <c r="C9" s="51">
        <v>213</v>
      </c>
      <c r="D9" s="50">
        <v>265</v>
      </c>
      <c r="E9" s="50">
        <v>32</v>
      </c>
      <c r="F9" s="50"/>
      <c r="G9" s="46">
        <f si="0" t="shared"/>
        <v>1786</v>
      </c>
    </row>
    <row r="10" spans="1:8" x14ac:dyDescent="0.2">
      <c r="A10" s="57">
        <v>2000</v>
      </c>
      <c r="B10" s="50">
        <v>960</v>
      </c>
      <c r="C10" s="51">
        <v>131</v>
      </c>
      <c r="D10" s="50">
        <v>234</v>
      </c>
      <c r="E10" s="50">
        <v>16</v>
      </c>
      <c r="F10" s="50"/>
      <c r="G10" s="46">
        <f si="0" t="shared"/>
        <v>1341</v>
      </c>
    </row>
    <row r="11" spans="1:8" x14ac:dyDescent="0.2">
      <c r="A11" s="57">
        <v>2001</v>
      </c>
      <c r="B11" s="50">
        <v>690</v>
      </c>
      <c r="C11" s="51">
        <v>142</v>
      </c>
      <c r="D11" s="50">
        <v>208</v>
      </c>
      <c r="E11" s="50">
        <v>14</v>
      </c>
      <c r="F11" s="50"/>
      <c r="G11" s="46">
        <f si="0" t="shared"/>
        <v>1054</v>
      </c>
    </row>
    <row r="12" spans="1:8" x14ac:dyDescent="0.2">
      <c r="A12" s="57">
        <v>2002</v>
      </c>
      <c r="B12" s="50">
        <v>254</v>
      </c>
      <c r="C12" s="51">
        <v>70</v>
      </c>
      <c r="D12" s="50">
        <v>41</v>
      </c>
      <c r="E12" s="50">
        <v>40</v>
      </c>
      <c r="F12" s="50"/>
      <c r="G12" s="46">
        <f si="0" t="shared"/>
        <v>405</v>
      </c>
    </row>
    <row r="13" spans="1:8" x14ac:dyDescent="0.2">
      <c r="A13" s="58">
        <v>2004</v>
      </c>
      <c r="B13" s="50">
        <v>14</v>
      </c>
      <c r="C13" s="51">
        <v>7</v>
      </c>
      <c r="D13" s="50">
        <v>456</v>
      </c>
      <c r="E13" s="50">
        <v>10</v>
      </c>
      <c r="F13" s="50">
        <v>0</v>
      </c>
      <c r="G13" s="46">
        <f si="0" t="shared"/>
        <v>487</v>
      </c>
    </row>
    <row r="14" spans="1:8" x14ac:dyDescent="0.2">
      <c r="A14" s="58">
        <v>2005</v>
      </c>
      <c r="B14" s="50">
        <v>12</v>
      </c>
      <c r="C14" s="51">
        <v>20</v>
      </c>
      <c r="D14" s="50">
        <v>304</v>
      </c>
      <c r="E14" s="50">
        <v>18</v>
      </c>
      <c r="F14" s="50">
        <v>0</v>
      </c>
      <c r="G14" s="46">
        <f si="0" t="shared"/>
        <v>354</v>
      </c>
    </row>
    <row r="15" spans="1:8" x14ac:dyDescent="0.2">
      <c r="A15" s="58">
        <v>2006</v>
      </c>
      <c r="B15" s="50">
        <v>21</v>
      </c>
      <c r="C15" s="50">
        <v>47</v>
      </c>
      <c r="D15" s="50">
        <v>263</v>
      </c>
      <c r="E15" s="50">
        <v>10</v>
      </c>
      <c r="F15" s="50">
        <v>0</v>
      </c>
      <c r="G15" s="46">
        <f si="0" t="shared"/>
        <v>341</v>
      </c>
    </row>
    <row r="16" spans="1:8" x14ac:dyDescent="0.2">
      <c r="A16" s="58">
        <v>2007</v>
      </c>
      <c r="B16" s="50">
        <v>31</v>
      </c>
      <c r="C16" s="50">
        <v>152</v>
      </c>
      <c r="D16" s="50">
        <v>234</v>
      </c>
      <c r="E16" s="50">
        <v>18</v>
      </c>
      <c r="F16" s="50">
        <v>0</v>
      </c>
      <c r="G16" s="46">
        <f si="0" t="shared"/>
        <v>435</v>
      </c>
    </row>
    <row customFormat="1" r="17" s="37" spans="1:7" x14ac:dyDescent="0.2">
      <c r="A17" s="58">
        <v>2008</v>
      </c>
      <c r="B17" s="50">
        <v>0</v>
      </c>
      <c r="C17" s="50">
        <v>277</v>
      </c>
      <c r="D17" s="50">
        <v>185</v>
      </c>
      <c r="E17" s="50">
        <v>112</v>
      </c>
      <c r="F17" s="50">
        <v>0</v>
      </c>
      <c r="G17" s="46">
        <f si="0" t="shared"/>
        <v>574</v>
      </c>
    </row>
    <row r="18" spans="1:7" x14ac:dyDescent="0.2">
      <c r="A18" s="58">
        <v>2009</v>
      </c>
      <c r="B18" s="50">
        <v>0</v>
      </c>
      <c r="C18" s="50">
        <v>530</v>
      </c>
      <c r="D18" s="50">
        <v>239</v>
      </c>
      <c r="E18" s="50">
        <v>136</v>
      </c>
      <c r="F18" s="50">
        <v>4</v>
      </c>
      <c r="G18" s="46">
        <f si="0" t="shared"/>
        <v>909</v>
      </c>
    </row>
    <row r="19" spans="1:7" x14ac:dyDescent="0.2">
      <c r="A19" s="59">
        <v>2010</v>
      </c>
      <c r="B19" s="52">
        <v>0</v>
      </c>
      <c r="C19" s="52">
        <v>214</v>
      </c>
      <c r="D19" s="52">
        <v>47</v>
      </c>
      <c r="E19" s="52">
        <v>69</v>
      </c>
      <c r="F19" s="52">
        <v>0</v>
      </c>
      <c r="G19" s="46">
        <f si="0" t="shared"/>
        <v>330</v>
      </c>
    </row>
    <row customFormat="1" r="20" s="37" spans="1:7" x14ac:dyDescent="0.2">
      <c r="A20" s="58">
        <v>2011</v>
      </c>
      <c r="B20" s="50">
        <v>3</v>
      </c>
      <c r="C20" s="50">
        <v>265</v>
      </c>
      <c r="D20" s="50">
        <v>34</v>
      </c>
      <c r="E20" s="50">
        <v>32</v>
      </c>
      <c r="F20" s="50">
        <v>0</v>
      </c>
      <c r="G20" s="46">
        <f si="0" t="shared"/>
        <v>334</v>
      </c>
    </row>
    <row r="21" spans="1:7" x14ac:dyDescent="0.2">
      <c r="A21" s="59">
        <v>2012</v>
      </c>
      <c r="B21" s="52">
        <v>0</v>
      </c>
      <c r="C21" s="52">
        <v>341</v>
      </c>
      <c r="D21" s="52">
        <v>39</v>
      </c>
      <c r="E21" s="52">
        <v>55</v>
      </c>
      <c r="F21" s="52">
        <v>4</v>
      </c>
      <c r="G21" s="46">
        <f si="0" t="shared"/>
        <v>439</v>
      </c>
    </row>
    <row r="22" spans="1:7" x14ac:dyDescent="0.2">
      <c r="A22" s="59">
        <v>2013</v>
      </c>
      <c r="B22" s="52">
        <v>0</v>
      </c>
      <c r="C22" s="52">
        <v>437</v>
      </c>
      <c r="D22" s="52">
        <v>63</v>
      </c>
      <c r="E22" s="52">
        <v>56</v>
      </c>
      <c r="F22" s="52">
        <v>0</v>
      </c>
      <c r="G22" s="46">
        <f si="0" t="shared"/>
        <v>556</v>
      </c>
    </row>
    <row r="23" spans="1:7" x14ac:dyDescent="0.2">
      <c r="A23" s="59">
        <v>2014</v>
      </c>
      <c r="B23" s="52">
        <v>0</v>
      </c>
      <c r="C23" s="52">
        <v>475</v>
      </c>
      <c r="D23" s="52">
        <v>83</v>
      </c>
      <c r="E23" s="52">
        <v>112</v>
      </c>
      <c r="F23" s="52">
        <v>4</v>
      </c>
      <c r="G23" s="46">
        <f si="0" t="shared"/>
        <v>674</v>
      </c>
    </row>
    <row r="24" spans="1:7" x14ac:dyDescent="0.2">
      <c r="A24" s="60">
        <v>2015</v>
      </c>
      <c r="B24" s="53">
        <v>0</v>
      </c>
      <c r="C24" s="53">
        <v>517</v>
      </c>
      <c r="D24" s="53">
        <v>205</v>
      </c>
      <c r="E24" s="53">
        <v>63</v>
      </c>
      <c r="F24" s="53">
        <v>2</v>
      </c>
      <c r="G24" s="46">
        <v>787</v>
      </c>
    </row>
    <row r="25" spans="1:7" x14ac:dyDescent="0.2">
      <c r="A25" s="60">
        <v>2016</v>
      </c>
      <c r="B25" s="53">
        <v>1</v>
      </c>
      <c r="C25" s="53">
        <v>442</v>
      </c>
      <c r="D25" s="53">
        <v>456</v>
      </c>
      <c r="E25" s="53">
        <v>55</v>
      </c>
      <c r="F25" s="53">
        <v>3</v>
      </c>
      <c r="G25" s="46">
        <f si="0" t="shared"/>
        <v>957</v>
      </c>
    </row>
    <row r="26" spans="1:7" x14ac:dyDescent="0.2">
      <c r="A26" s="60">
        <v>2017</v>
      </c>
      <c r="B26" s="53">
        <v>0</v>
      </c>
      <c r="C26" s="53">
        <v>125</v>
      </c>
      <c r="D26" s="53">
        <v>351</v>
      </c>
      <c r="E26" s="53">
        <v>60</v>
      </c>
      <c r="F26" s="53">
        <v>2</v>
      </c>
      <c r="G26" s="46">
        <f si="0" t="shared"/>
        <v>538</v>
      </c>
    </row>
    <row r="27" spans="1:7" x14ac:dyDescent="0.2">
      <c r="G27" s="46" t="str">
        <f si="0" t="shared"/>
        <v/>
      </c>
    </row>
    <row r="28" spans="1:7" x14ac:dyDescent="0.2">
      <c r="G28" s="46" t="str">
        <f si="0" t="shared"/>
        <v/>
      </c>
    </row>
    <row r="29" spans="1:7" x14ac:dyDescent="0.2">
      <c r="G29" s="46" t="str">
        <f si="0" t="shared"/>
        <v/>
      </c>
    </row>
    <row r="30" spans="1:7" x14ac:dyDescent="0.2">
      <c r="G30" s="46" t="str">
        <f si="0" t="shared"/>
        <v/>
      </c>
    </row>
    <row r="31" spans="1:7" x14ac:dyDescent="0.2">
      <c r="G31" s="46" t="str">
        <f si="0" t="shared"/>
        <v/>
      </c>
    </row>
    <row r="32" spans="1:7" x14ac:dyDescent="0.2">
      <c r="G32" s="46" t="str">
        <f si="0" t="shared"/>
        <v/>
      </c>
    </row>
    <row r="33" spans="7:7" x14ac:dyDescent="0.2">
      <c r="G33" s="46" t="str">
        <f si="0" t="shared"/>
        <v/>
      </c>
    </row>
    <row r="34" spans="7:7" x14ac:dyDescent="0.2">
      <c r="G34" s="46" t="str">
        <f si="0" t="shared"/>
        <v/>
      </c>
    </row>
    <row r="35" spans="7:7" x14ac:dyDescent="0.2">
      <c r="G35" s="46" t="str">
        <f si="0" t="shared"/>
        <v/>
      </c>
    </row>
    <row r="36" spans="7:7" x14ac:dyDescent="0.2">
      <c r="G36" s="46" t="str">
        <f si="0" t="shared"/>
        <v/>
      </c>
    </row>
    <row r="37" spans="7:7" x14ac:dyDescent="0.2">
      <c r="G37" s="46" t="str">
        <f si="0" t="shared"/>
        <v/>
      </c>
    </row>
    <row r="38" spans="7:7" x14ac:dyDescent="0.2">
      <c r="G38" s="46" t="str">
        <f si="0" t="shared"/>
        <v/>
      </c>
    </row>
    <row r="39" spans="7:7" x14ac:dyDescent="0.2">
      <c r="G39" s="46" t="str">
        <f si="0" t="shared"/>
        <v/>
      </c>
    </row>
    <row r="40" spans="7:7" x14ac:dyDescent="0.2">
      <c r="G40" s="46" t="str">
        <f si="0" t="shared"/>
        <v/>
      </c>
    </row>
    <row r="41" spans="7:7" x14ac:dyDescent="0.2">
      <c r="G41" s="46" t="str">
        <f si="0" t="shared"/>
        <v/>
      </c>
    </row>
    <row r="42" spans="7:7" x14ac:dyDescent="0.2">
      <c r="G42" s="46" t="str">
        <f si="0" t="shared"/>
        <v/>
      </c>
    </row>
    <row r="43" spans="7:7" x14ac:dyDescent="0.2">
      <c r="G43" s="46" t="str">
        <f si="0" t="shared"/>
        <v/>
      </c>
    </row>
    <row r="44" spans="7:7" x14ac:dyDescent="0.2">
      <c r="G44" s="46" t="str">
        <f si="0" t="shared"/>
        <v/>
      </c>
    </row>
    <row r="45" spans="7:7" x14ac:dyDescent="0.2">
      <c r="G45" s="46" t="str">
        <f si="0" t="shared"/>
        <v/>
      </c>
    </row>
    <row r="46" spans="7:7" x14ac:dyDescent="0.2">
      <c r="G46" s="46" t="str">
        <f si="0" t="shared"/>
        <v/>
      </c>
    </row>
    <row r="47" spans="7:7" x14ac:dyDescent="0.2">
      <c r="G47" s="46" t="str">
        <f si="0" t="shared"/>
        <v/>
      </c>
    </row>
    <row r="48" spans="7:7" x14ac:dyDescent="0.2">
      <c r="G48" s="46" t="str">
        <f si="0" t="shared"/>
        <v/>
      </c>
    </row>
    <row r="49" spans="7:7" x14ac:dyDescent="0.2">
      <c r="G49" s="46" t="str">
        <f si="0" t="shared"/>
        <v/>
      </c>
    </row>
    <row r="50" spans="7:7" x14ac:dyDescent="0.2">
      <c r="G50" s="46" t="str">
        <f si="0" t="shared"/>
        <v/>
      </c>
    </row>
    <row r="51" spans="7:7" x14ac:dyDescent="0.2">
      <c r="G51" s="46" t="str">
        <f si="0" t="shared"/>
        <v/>
      </c>
    </row>
    <row r="52" spans="7:7" x14ac:dyDescent="0.2">
      <c r="G52" s="46" t="str">
        <f si="0" t="shared"/>
        <v/>
      </c>
    </row>
    <row r="53" spans="7:7" x14ac:dyDescent="0.2">
      <c r="G53" s="46" t="str">
        <f si="0" t="shared"/>
        <v/>
      </c>
    </row>
    <row r="54" spans="7:7" x14ac:dyDescent="0.2">
      <c r="G54" s="46" t="str">
        <f si="0" t="shared"/>
        <v/>
      </c>
    </row>
    <row r="55" spans="7:7" x14ac:dyDescent="0.2">
      <c r="G55" s="46" t="str">
        <f si="0" t="shared"/>
        <v/>
      </c>
    </row>
    <row r="56" spans="7:7" x14ac:dyDescent="0.2">
      <c r="G56" s="46" t="str">
        <f si="0" t="shared"/>
        <v/>
      </c>
    </row>
    <row r="57" spans="7:7" x14ac:dyDescent="0.2">
      <c r="G57" s="46" t="str">
        <f si="0" t="shared"/>
        <v/>
      </c>
    </row>
    <row r="58" spans="7:7" x14ac:dyDescent="0.2">
      <c r="G58" s="46" t="str">
        <f si="0" t="shared"/>
        <v/>
      </c>
    </row>
    <row r="59" spans="7:7" x14ac:dyDescent="0.2">
      <c r="G59" s="46" t="str">
        <f si="0" t="shared"/>
        <v/>
      </c>
    </row>
    <row r="60" spans="7:7" x14ac:dyDescent="0.2">
      <c r="G60" s="46" t="str">
        <f si="0" t="shared"/>
        <v/>
      </c>
    </row>
    <row r="61" spans="7:7" x14ac:dyDescent="0.2">
      <c r="G61" s="46" t="str">
        <f si="0" t="shared"/>
        <v/>
      </c>
    </row>
    <row r="62" spans="7:7" x14ac:dyDescent="0.2">
      <c r="G62" s="46" t="str">
        <f si="0" t="shared"/>
        <v/>
      </c>
    </row>
    <row r="63" spans="7:7" x14ac:dyDescent="0.2">
      <c r="G63" s="46" t="str">
        <f si="0" t="shared"/>
        <v/>
      </c>
    </row>
    <row r="64" spans="7:7" x14ac:dyDescent="0.2">
      <c r="G64" s="46" t="str">
        <f si="0" t="shared"/>
        <v/>
      </c>
    </row>
    <row r="65" spans="7:7" x14ac:dyDescent="0.2">
      <c r="G65" s="46" t="str">
        <f si="0" t="shared"/>
        <v/>
      </c>
    </row>
    <row r="66" spans="7:7" x14ac:dyDescent="0.2">
      <c r="G66" s="46" t="str">
        <f si="0" t="shared"/>
        <v/>
      </c>
    </row>
    <row r="67" spans="7:7" x14ac:dyDescent="0.2">
      <c r="G67" s="46" t="str">
        <f ref="G67:G130" si="1" t="shared">IF(C67&gt;0,SUM(B67:F67),"")</f>
        <v/>
      </c>
    </row>
    <row r="68" spans="7:7" x14ac:dyDescent="0.2">
      <c r="G68" s="46" t="str">
        <f si="1" t="shared"/>
        <v/>
      </c>
    </row>
    <row r="69" spans="7:7" x14ac:dyDescent="0.2">
      <c r="G69" s="46" t="str">
        <f si="1" t="shared"/>
        <v/>
      </c>
    </row>
    <row r="70" spans="7:7" x14ac:dyDescent="0.2">
      <c r="G70" s="46" t="str">
        <f si="1" t="shared"/>
        <v/>
      </c>
    </row>
    <row r="71" spans="7:7" x14ac:dyDescent="0.2">
      <c r="G71" s="46" t="str">
        <f si="1" t="shared"/>
        <v/>
      </c>
    </row>
    <row r="72" spans="7:7" x14ac:dyDescent="0.2">
      <c r="G72" s="46" t="str">
        <f si="1" t="shared"/>
        <v/>
      </c>
    </row>
    <row r="73" spans="7:7" x14ac:dyDescent="0.2">
      <c r="G73" s="46" t="str">
        <f si="1" t="shared"/>
        <v/>
      </c>
    </row>
    <row r="74" spans="7:7" x14ac:dyDescent="0.2">
      <c r="G74" s="46" t="str">
        <f si="1" t="shared"/>
        <v/>
      </c>
    </row>
    <row r="75" spans="7:7" x14ac:dyDescent="0.2">
      <c r="G75" s="46" t="str">
        <f si="1" t="shared"/>
        <v/>
      </c>
    </row>
    <row r="76" spans="7:7" x14ac:dyDescent="0.2">
      <c r="G76" s="46" t="str">
        <f si="1" t="shared"/>
        <v/>
      </c>
    </row>
    <row r="77" spans="7:7" x14ac:dyDescent="0.2">
      <c r="G77" s="46" t="str">
        <f si="1" t="shared"/>
        <v/>
      </c>
    </row>
    <row r="78" spans="7:7" x14ac:dyDescent="0.2">
      <c r="G78" s="46" t="str">
        <f si="1" t="shared"/>
        <v/>
      </c>
    </row>
    <row r="79" spans="7:7" x14ac:dyDescent="0.2">
      <c r="G79" s="46" t="str">
        <f si="1" t="shared"/>
        <v/>
      </c>
    </row>
    <row r="80" spans="7:7" x14ac:dyDescent="0.2">
      <c r="G80" s="46" t="str">
        <f si="1" t="shared"/>
        <v/>
      </c>
    </row>
    <row r="81" spans="7:7" x14ac:dyDescent="0.2">
      <c r="G81" s="46" t="str">
        <f si="1" t="shared"/>
        <v/>
      </c>
    </row>
    <row r="82" spans="7:7" x14ac:dyDescent="0.2">
      <c r="G82" s="46" t="str">
        <f si="1" t="shared"/>
        <v/>
      </c>
    </row>
    <row r="83" spans="7:7" x14ac:dyDescent="0.2">
      <c r="G83" s="46" t="str">
        <f si="1" t="shared"/>
        <v/>
      </c>
    </row>
    <row r="84" spans="7:7" x14ac:dyDescent="0.2">
      <c r="G84" s="46" t="str">
        <f si="1" t="shared"/>
        <v/>
      </c>
    </row>
    <row r="85" spans="7:7" x14ac:dyDescent="0.2">
      <c r="G85" s="46" t="str">
        <f si="1" t="shared"/>
        <v/>
      </c>
    </row>
    <row r="86" spans="7:7" x14ac:dyDescent="0.2">
      <c r="G86" s="46" t="str">
        <f si="1" t="shared"/>
        <v/>
      </c>
    </row>
    <row r="87" spans="7:7" x14ac:dyDescent="0.2">
      <c r="G87" s="46" t="str">
        <f si="1" t="shared"/>
        <v/>
      </c>
    </row>
    <row r="88" spans="7:7" x14ac:dyDescent="0.2">
      <c r="G88" s="46" t="str">
        <f si="1" t="shared"/>
        <v/>
      </c>
    </row>
    <row r="89" spans="7:7" x14ac:dyDescent="0.2">
      <c r="G89" s="46" t="str">
        <f si="1" t="shared"/>
        <v/>
      </c>
    </row>
    <row r="90" spans="7:7" x14ac:dyDescent="0.2">
      <c r="G90" s="46" t="str">
        <f si="1" t="shared"/>
        <v/>
      </c>
    </row>
    <row r="91" spans="7:7" x14ac:dyDescent="0.2">
      <c r="G91" s="46" t="str">
        <f si="1" t="shared"/>
        <v/>
      </c>
    </row>
    <row r="92" spans="7:7" x14ac:dyDescent="0.2">
      <c r="G92" s="46" t="str">
        <f si="1" t="shared"/>
        <v/>
      </c>
    </row>
    <row r="93" spans="7:7" x14ac:dyDescent="0.2">
      <c r="G93" s="46" t="str">
        <f si="1" t="shared"/>
        <v/>
      </c>
    </row>
    <row r="94" spans="7:7" x14ac:dyDescent="0.2">
      <c r="G94" s="46" t="str">
        <f si="1" t="shared"/>
        <v/>
      </c>
    </row>
    <row r="95" spans="7:7" x14ac:dyDescent="0.2">
      <c r="G95" s="46" t="str">
        <f si="1" t="shared"/>
        <v/>
      </c>
    </row>
    <row r="96" spans="7:7" x14ac:dyDescent="0.2">
      <c r="G96" s="46" t="str">
        <f si="1" t="shared"/>
        <v/>
      </c>
    </row>
    <row r="97" spans="7:7" x14ac:dyDescent="0.2">
      <c r="G97" s="46" t="str">
        <f si="1" t="shared"/>
        <v/>
      </c>
    </row>
    <row r="98" spans="7:7" x14ac:dyDescent="0.2">
      <c r="G98" s="46" t="str">
        <f si="1" t="shared"/>
        <v/>
      </c>
    </row>
    <row r="99" spans="7:7" x14ac:dyDescent="0.2">
      <c r="G99" s="46" t="str">
        <f si="1" t="shared"/>
        <v/>
      </c>
    </row>
    <row r="100" spans="7:7" x14ac:dyDescent="0.2">
      <c r="G100" s="46" t="str">
        <f si="1" t="shared"/>
        <v/>
      </c>
    </row>
    <row r="101" spans="7:7" x14ac:dyDescent="0.2">
      <c r="G101" s="46" t="str">
        <f si="1" t="shared"/>
        <v/>
      </c>
    </row>
    <row r="102" spans="7:7" x14ac:dyDescent="0.2">
      <c r="G102" s="46" t="str">
        <f si="1" t="shared"/>
        <v/>
      </c>
    </row>
    <row r="103" spans="7:7" x14ac:dyDescent="0.2">
      <c r="G103" s="46" t="str">
        <f si="1" t="shared"/>
        <v/>
      </c>
    </row>
    <row r="104" spans="7:7" x14ac:dyDescent="0.2">
      <c r="G104" s="46" t="str">
        <f si="1" t="shared"/>
        <v/>
      </c>
    </row>
    <row r="105" spans="7:7" x14ac:dyDescent="0.2">
      <c r="G105" s="46" t="str">
        <f si="1" t="shared"/>
        <v/>
      </c>
    </row>
    <row r="106" spans="7:7" x14ac:dyDescent="0.2">
      <c r="G106" s="46" t="str">
        <f si="1" t="shared"/>
        <v/>
      </c>
    </row>
    <row r="107" spans="7:7" x14ac:dyDescent="0.2">
      <c r="G107" s="46" t="str">
        <f si="1" t="shared"/>
        <v/>
      </c>
    </row>
    <row r="108" spans="7:7" x14ac:dyDescent="0.2">
      <c r="G108" s="46" t="str">
        <f si="1" t="shared"/>
        <v/>
      </c>
    </row>
    <row r="109" spans="7:7" x14ac:dyDescent="0.2">
      <c r="G109" s="46" t="str">
        <f si="1" t="shared"/>
        <v/>
      </c>
    </row>
    <row r="110" spans="7:7" x14ac:dyDescent="0.2">
      <c r="G110" s="46" t="str">
        <f si="1" t="shared"/>
        <v/>
      </c>
    </row>
    <row r="111" spans="7:7" x14ac:dyDescent="0.2">
      <c r="G111" s="46" t="str">
        <f si="1" t="shared"/>
        <v/>
      </c>
    </row>
    <row r="112" spans="7:7" x14ac:dyDescent="0.2">
      <c r="G112" s="46" t="str">
        <f si="1" t="shared"/>
        <v/>
      </c>
    </row>
    <row r="113" spans="7:7" x14ac:dyDescent="0.2">
      <c r="G113" s="46" t="str">
        <f si="1" t="shared"/>
        <v/>
      </c>
    </row>
    <row r="114" spans="7:7" x14ac:dyDescent="0.2">
      <c r="G114" s="46" t="str">
        <f si="1" t="shared"/>
        <v/>
      </c>
    </row>
    <row r="115" spans="7:7" x14ac:dyDescent="0.2">
      <c r="G115" s="46" t="str">
        <f si="1" t="shared"/>
        <v/>
      </c>
    </row>
    <row r="116" spans="7:7" x14ac:dyDescent="0.2">
      <c r="G116" s="46" t="str">
        <f si="1" t="shared"/>
        <v/>
      </c>
    </row>
    <row r="117" spans="7:7" x14ac:dyDescent="0.2">
      <c r="G117" s="46" t="str">
        <f si="1" t="shared"/>
        <v/>
      </c>
    </row>
    <row r="118" spans="7:7" x14ac:dyDescent="0.2">
      <c r="G118" s="46" t="str">
        <f si="1" t="shared"/>
        <v/>
      </c>
    </row>
    <row r="119" spans="7:7" x14ac:dyDescent="0.2">
      <c r="G119" s="46" t="str">
        <f si="1" t="shared"/>
        <v/>
      </c>
    </row>
    <row r="120" spans="7:7" x14ac:dyDescent="0.2">
      <c r="G120" s="46" t="str">
        <f si="1" t="shared"/>
        <v/>
      </c>
    </row>
    <row r="121" spans="7:7" x14ac:dyDescent="0.2">
      <c r="G121" s="46" t="str">
        <f si="1" t="shared"/>
        <v/>
      </c>
    </row>
    <row r="122" spans="7:7" x14ac:dyDescent="0.2">
      <c r="G122" s="46" t="str">
        <f si="1" t="shared"/>
        <v/>
      </c>
    </row>
    <row r="123" spans="7:7" x14ac:dyDescent="0.2">
      <c r="G123" s="46" t="str">
        <f si="1" t="shared"/>
        <v/>
      </c>
    </row>
    <row r="124" spans="7:7" x14ac:dyDescent="0.2">
      <c r="G124" s="46" t="str">
        <f si="1" t="shared"/>
        <v/>
      </c>
    </row>
    <row r="125" spans="7:7" x14ac:dyDescent="0.2">
      <c r="G125" s="46" t="str">
        <f si="1" t="shared"/>
        <v/>
      </c>
    </row>
    <row r="126" spans="7:7" x14ac:dyDescent="0.2">
      <c r="G126" s="46" t="str">
        <f si="1" t="shared"/>
        <v/>
      </c>
    </row>
    <row r="127" spans="7:7" x14ac:dyDescent="0.2">
      <c r="G127" s="46" t="str">
        <f si="1" t="shared"/>
        <v/>
      </c>
    </row>
    <row r="128" spans="7:7" x14ac:dyDescent="0.2">
      <c r="G128" s="46" t="str">
        <f si="1" t="shared"/>
        <v/>
      </c>
    </row>
    <row r="129" spans="7:7" x14ac:dyDescent="0.2">
      <c r="G129" s="46" t="str">
        <f si="1" t="shared"/>
        <v/>
      </c>
    </row>
    <row r="130" spans="7:7" x14ac:dyDescent="0.2">
      <c r="G130" s="46" t="str">
        <f si="1" t="shared"/>
        <v/>
      </c>
    </row>
    <row r="131" spans="7:7" x14ac:dyDescent="0.2">
      <c r="G131" s="46" t="str">
        <f ref="G131:G155" si="2" t="shared">IF(C131&gt;0,SUM(B131:F131),"")</f>
        <v/>
      </c>
    </row>
    <row r="132" spans="7:7" x14ac:dyDescent="0.2">
      <c r="G132" s="46" t="str">
        <f si="2" t="shared"/>
        <v/>
      </c>
    </row>
    <row r="133" spans="7:7" x14ac:dyDescent="0.2">
      <c r="G133" s="46" t="str">
        <f si="2" t="shared"/>
        <v/>
      </c>
    </row>
    <row r="134" spans="7:7" x14ac:dyDescent="0.2">
      <c r="G134" s="46" t="str">
        <f si="2" t="shared"/>
        <v/>
      </c>
    </row>
    <row r="135" spans="7:7" x14ac:dyDescent="0.2">
      <c r="G135" s="46" t="str">
        <f si="2" t="shared"/>
        <v/>
      </c>
    </row>
    <row r="136" spans="7:7" x14ac:dyDescent="0.2">
      <c r="G136" s="46" t="str">
        <f si="2" t="shared"/>
        <v/>
      </c>
    </row>
    <row r="137" spans="7:7" x14ac:dyDescent="0.2">
      <c r="G137" s="46" t="str">
        <f si="2" t="shared"/>
        <v/>
      </c>
    </row>
    <row r="138" spans="7:7" x14ac:dyDescent="0.2">
      <c r="G138" s="46" t="str">
        <f si="2" t="shared"/>
        <v/>
      </c>
    </row>
    <row r="139" spans="7:7" x14ac:dyDescent="0.2">
      <c r="G139" s="46" t="str">
        <f si="2" t="shared"/>
        <v/>
      </c>
    </row>
    <row r="140" spans="7:7" x14ac:dyDescent="0.2">
      <c r="G140" s="46" t="str">
        <f si="2" t="shared"/>
        <v/>
      </c>
    </row>
    <row r="141" spans="7:7" x14ac:dyDescent="0.2">
      <c r="G141" s="46" t="str">
        <f si="2" t="shared"/>
        <v/>
      </c>
    </row>
    <row r="142" spans="7:7" x14ac:dyDescent="0.2">
      <c r="G142" s="46" t="str">
        <f si="2" t="shared"/>
        <v/>
      </c>
    </row>
    <row r="143" spans="7:7" x14ac:dyDescent="0.2">
      <c r="G143" s="46" t="str">
        <f si="2" t="shared"/>
        <v/>
      </c>
    </row>
    <row r="144" spans="7:7" x14ac:dyDescent="0.2">
      <c r="G144" s="46" t="str">
        <f si="2" t="shared"/>
        <v/>
      </c>
    </row>
    <row r="145" spans="7:7" x14ac:dyDescent="0.2">
      <c r="G145" s="46" t="str">
        <f si="2" t="shared"/>
        <v/>
      </c>
    </row>
    <row r="146" spans="7:7" x14ac:dyDescent="0.2">
      <c r="G146" s="46" t="str">
        <f si="2" t="shared"/>
        <v/>
      </c>
    </row>
    <row r="147" spans="7:7" x14ac:dyDescent="0.2">
      <c r="G147" s="46" t="str">
        <f si="2" t="shared"/>
        <v/>
      </c>
    </row>
    <row r="148" spans="7:7" x14ac:dyDescent="0.2">
      <c r="G148" s="46" t="str">
        <f si="2" t="shared"/>
        <v/>
      </c>
    </row>
    <row r="149" spans="7:7" x14ac:dyDescent="0.2">
      <c r="G149" s="46" t="str">
        <f si="2" t="shared"/>
        <v/>
      </c>
    </row>
    <row r="150" spans="7:7" x14ac:dyDescent="0.2">
      <c r="G150" s="46" t="str">
        <f si="2" t="shared"/>
        <v/>
      </c>
    </row>
    <row r="151" spans="7:7" x14ac:dyDescent="0.2">
      <c r="G151" s="46" t="str">
        <f si="2" t="shared"/>
        <v/>
      </c>
    </row>
    <row r="152" spans="7:7" x14ac:dyDescent="0.2">
      <c r="G152" s="46" t="str">
        <f si="2" t="shared"/>
        <v/>
      </c>
    </row>
    <row r="153" spans="7:7" x14ac:dyDescent="0.2">
      <c r="G153" s="46" t="str">
        <f si="2" t="shared"/>
        <v/>
      </c>
    </row>
    <row r="154" spans="7:7" x14ac:dyDescent="0.2">
      <c r="G154" s="46" t="str">
        <f si="2" t="shared"/>
        <v/>
      </c>
    </row>
    <row r="155" spans="7:7" x14ac:dyDescent="0.2">
      <c r="G155" s="46" t="str">
        <f si="2" t="shared"/>
        <v/>
      </c>
    </row>
  </sheetData>
  <pageMargins bottom="0.75" footer="0.3" header="0.3" left="0.7" right="0.7" top="0.75"/>
  <pageSetup orientation="portrait" r:id="rId1"/>
  <ignoredErrors>
    <ignoredError formulaRange="1" sqref="G2:G23 G25:G155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RowHeight="12" x14ac:dyDescent="0.2"/>
  <cols>
    <col min="1" max="1" bestFit="true" customWidth="true" style="61" width="30.42578125" collapsed="true"/>
    <col min="2" max="2" bestFit="true" customWidth="true" style="61" width="52.28515625" collapsed="true"/>
    <col min="3" max="4" style="61" width="9.140625" collapsed="true"/>
    <col min="5" max="5" customWidth="true" style="61" width="31.7109375" collapsed="true"/>
    <col min="6" max="8" style="61" width="9.140625" collapsed="true"/>
    <col min="9" max="9" customWidth="true" hidden="true" style="61" width="0.0" collapsed="true"/>
    <col min="10" max="16384" style="61" width="9.140625" collapsed="true"/>
  </cols>
  <sheetData>
    <row r="1" spans="1:9" x14ac:dyDescent="0.2">
      <c r="A1" s="61" t="s">
        <v>20</v>
      </c>
      <c r="B1" s="62"/>
      <c r="I1" s="61" t="s">
        <v>21</v>
      </c>
    </row>
    <row r="2" spans="1:9" x14ac:dyDescent="0.2">
      <c r="A2" s="61" t="s">
        <v>12</v>
      </c>
      <c r="B2" s="62"/>
      <c r="I2" s="61" t="s">
        <v>22</v>
      </c>
    </row>
    <row r="3" spans="1:9" x14ac:dyDescent="0.2">
      <c r="A3" s="61" t="s">
        <v>13</v>
      </c>
      <c r="B3" s="61" t="s">
        <v>21</v>
      </c>
      <c r="I3" s="61" t="s">
        <v>23</v>
      </c>
    </row>
    <row r="4" spans="1:9" x14ac:dyDescent="0.2">
      <c r="A4" s="61" t="s">
        <v>24</v>
      </c>
      <c r="B4" s="63"/>
      <c r="I4" s="61" t="s">
        <v>25</v>
      </c>
    </row>
    <row r="5" spans="1:9" x14ac:dyDescent="0.2">
      <c r="E5" s="62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Factbook</vt:lpstr>
      <vt:lpstr>Data</vt:lpstr>
      <vt:lpstr>Notes</vt:lpstr>
      <vt:lpstr>Factbook!Print_Area</vt:lpstr>
      <vt:lpstr>Factbook!Print_Titles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1999-08-12T18:00:24Z</dcterms:created>
  <dc:creator>David L. Hinman</dc:creator>
  <dc:description>This is a template for the FactBook program.</dc:description>
  <cp:lastModifiedBy>Benson, Jess [LEGIS]</cp:lastModifiedBy>
  <cp:lastPrinted>2018-11-14T16:19:41Z</cp:lastPrinted>
  <dcterms:modified xsi:type="dcterms:W3CDTF">2018-11-14T16:20:17Z</dcterms:modified>
  <dc:subject>FactBook Bar Chart</dc:subject>
  <dc:title>Bar Chart Template</dc:title>
</cp:coreProperties>
</file>