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3510" windowWidth="8355" xWindow="240" yWindow="180"/>
  </bookViews>
  <sheets>
    <sheet name="Factbook" r:id="rId1" sheetId="2" state="veryHidden"/>
    <sheet name="Data" r:id="rId2" sheetId="3" state="visible"/>
    <sheet name="Notes" r:id="rId3" sheetId="5" state="veryHidden"/>
  </sheets>
  <definedNames>
    <definedName localSheetId="0" name="_xlnm.Print_Area">Factbook!$A$1:$N$47</definedName>
  </definedNames>
  <calcPr calcId="162913"/>
</workbook>
</file>

<file path=xl/calcChain.xml><?xml version="1.0" encoding="utf-8"?>
<calcChain xmlns="http://schemas.openxmlformats.org/spreadsheetml/2006/main">
  <c i="2" l="1" r="B30"/>
  <c i="2" r="X30" s="1"/>
  <c i="2" r="B31"/>
  <c i="2" r="X31" s="1"/>
  <c i="2" r="B32"/>
  <c i="2" r="X32" s="1"/>
  <c i="2" r="B33"/>
  <c i="2" r="X33" s="1"/>
  <c i="2" r="B34"/>
  <c i="2" r="X34" s="1"/>
  <c i="2" r="B35"/>
  <c i="2" r="X35" s="1"/>
  <c i="2" r="B36"/>
  <c i="2" r="X36" s="1"/>
  <c i="2" r="B37"/>
  <c i="2" r="X37" s="1"/>
  <c i="2" r="B38"/>
  <c i="2" r="X38" s="1"/>
  <c i="2" r="B39"/>
  <c i="2" r="X39" s="1"/>
  <c i="2" r="B40"/>
  <c i="2" l="1" r="D40"/>
  <c i="2" r="X40"/>
  <c i="2" r="H31"/>
  <c i="2" r="H32"/>
  <c i="2" r="H33"/>
  <c i="2" r="H34"/>
  <c i="2" r="H35"/>
  <c i="2" r="H36"/>
  <c i="2" r="H37"/>
  <c i="2" r="H38"/>
  <c i="2" r="H39"/>
  <c i="2" r="H40"/>
  <c i="2" r="H30"/>
  <c i="2" r="F31"/>
  <c i="2" r="F32"/>
  <c i="2" r="F33"/>
  <c i="2" r="F34"/>
  <c i="2" r="F35"/>
  <c i="2" r="F36"/>
  <c i="2" r="F37"/>
  <c i="2" r="F38"/>
  <c i="2" r="F39"/>
  <c i="2" r="F40"/>
  <c i="2" r="F30"/>
  <c i="2" r="D34"/>
  <c i="2" r="D35"/>
  <c i="2" r="D36"/>
  <c i="2" r="D37"/>
  <c i="2" r="D38"/>
  <c i="2" r="D39"/>
  <c i="2" r="D31"/>
  <c i="2" r="D32"/>
  <c i="2" r="D33"/>
  <c i="2" r="D30"/>
</calcChain>
</file>

<file path=xl/sharedStrings.xml><?xml version="1.0" encoding="utf-8"?>
<sst xmlns="http://schemas.openxmlformats.org/spreadsheetml/2006/main" count="36" uniqueCount="35">
  <si>
    <t>Fiscal</t>
  </si>
  <si>
    <t xml:space="preserve"> Year </t>
  </si>
  <si>
    <t>1982</t>
  </si>
  <si>
    <t>1983</t>
  </si>
  <si>
    <t>1984</t>
  </si>
  <si>
    <t>1985</t>
  </si>
  <si>
    <t>1986</t>
  </si>
  <si>
    <t>1987</t>
  </si>
  <si>
    <t>1988</t>
  </si>
  <si>
    <t>1989</t>
  </si>
  <si>
    <t>General Fund</t>
  </si>
  <si>
    <t>FiscalYear</t>
  </si>
  <si>
    <t>UnclaimedPropertyReported</t>
  </si>
  <si>
    <t>TransferToGeneralFund</t>
  </si>
  <si>
    <t>Frequency Released</t>
  </si>
  <si>
    <t>Source if Website - URL</t>
  </si>
  <si>
    <t>Chart Label</t>
  </si>
  <si>
    <t>Department/Source</t>
  </si>
  <si>
    <t>Annual</t>
  </si>
  <si>
    <t>Quarterly</t>
  </si>
  <si>
    <t>Monthly</t>
  </si>
  <si>
    <t>Notes</t>
  </si>
  <si>
    <t>Variable</t>
  </si>
  <si>
    <t>Total Claims Paid</t>
  </si>
  <si>
    <t>(Dollars in millions)</t>
  </si>
  <si>
    <t>Paid</t>
  </si>
  <si>
    <t>FY 2016 page changed from showing data in thousands to showing data in milions</t>
  </si>
  <si>
    <t>Unclaimed Property Statistics For Iowa</t>
  </si>
  <si>
    <t>Dollars Reported</t>
  </si>
  <si>
    <t>Unclaimed Property</t>
  </si>
  <si>
    <t>Total Claims</t>
  </si>
  <si>
    <t xml:space="preserve">Transfer to </t>
  </si>
  <si>
    <t>reported in more than one fiscal year.</t>
  </si>
  <si>
    <t xml:space="preserve">NOTE:   The amount transferred in a given fiscal year may come from unclaimed property </t>
  </si>
  <si>
    <t>Transfers to 
General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</si>
</sst>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;\(#,##0\)"/>
    <numFmt numFmtId="165" formatCode="&quot;$&quot;* #,##0;\(&quot;$&quot;#,##0\)"/>
    <numFmt numFmtId="166" formatCode="0.0"/>
    <numFmt numFmtId="167" formatCode="&quot;$&quot;* #,##0.0;\(&quot;$&quot;#,##0.0\)"/>
  </numFmts>
  <fonts count="13" x14ac:knownFonts="1">
    <font>
      <sz val="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 style="dashDot">
        <color theme="0" tint="-0.24994659260841701"/>
      </top>
      <bottom/>
      <diagonal/>
    </border>
  </borders>
  <cellStyleXfs count="4">
    <xf borderId="0" fillId="0" fontId="0" numFmtId="0"/>
    <xf borderId="0" fillId="0" fontId="6" numFmtId="0"/>
    <xf borderId="0" fillId="0" fontId="9" numFmtId="0">
      <alignment vertical="top"/>
    </xf>
    <xf borderId="0" fillId="0" fontId="11" numFmtId="0"/>
  </cellStyleXfs>
  <cellXfs count="88">
    <xf borderId="0" fillId="0" fontId="0" numFmtId="0" xfId="0"/>
    <xf applyAlignment="1" borderId="0" fillId="0" fontId="0" numFmtId="0" xfId="0">
      <alignment horizontal="centerContinuous"/>
    </xf>
    <xf applyAlignment="1" applyFont="1" borderId="0" fillId="0" fontId="2" numFmtId="0" xfId="0">
      <alignment horizontal="centerContinuous"/>
    </xf>
    <xf applyFont="1" borderId="0" fillId="0" fontId="2" numFmtId="0" xfId="0"/>
    <xf applyFont="1" borderId="0" fillId="0" fontId="1" numFmtId="0" xfId="0"/>
    <xf applyAlignment="1" applyFont="1" borderId="0" fillId="0" fontId="3" numFmtId="0" xfId="0">
      <alignment horizontal="centerContinuous"/>
    </xf>
    <xf applyAlignment="1" applyFont="1" borderId="0" fillId="0" fontId="4" numFmtId="0" xfId="0">
      <alignment horizontal="centerContinuous"/>
    </xf>
    <xf applyFont="1" borderId="0" fillId="0" fontId="4" numFmtId="0" xfId="0"/>
    <xf applyFont="1" borderId="0" fillId="0" fontId="3" numFmtId="0" xfId="0"/>
    <xf applyFont="1" borderId="0" fillId="0" fontId="5" numFmtId="0" xfId="0"/>
    <xf applyAlignment="1" applyFont="1" borderId="0" fillId="0" fontId="6" numFmtId="0" xfId="0">
      <alignment horizontal="center" vertical="top"/>
    </xf>
    <xf applyAlignment="1" applyFont="1" borderId="0" fillId="0" fontId="7" numFmtId="0" xfId="0">
      <alignment horizontal="center" vertical="top"/>
    </xf>
    <xf applyFont="1" borderId="0" fillId="0" fontId="8" numFmtId="0" xfId="0"/>
    <xf applyAlignment="1" applyFont="1" borderId="0" fillId="0" fontId="8" numFmtId="0" xfId="0">
      <alignment horizontal="center"/>
    </xf>
    <xf applyFont="1" applyNumberFormat="1" borderId="0" fillId="0" fontId="8" numFmtId="3" xfId="0"/>
    <xf applyAlignment="1" applyFont="1" applyProtection="1" borderId="0" fillId="0" fontId="8" numFmtId="0" xfId="0">
      <alignment horizontal="center"/>
      <protection locked="0"/>
    </xf>
    <xf applyFont="1" applyProtection="1" borderId="0" fillId="0" fontId="8" numFmtId="0" xfId="0">
      <protection locked="0"/>
    </xf>
    <xf applyFont="1" applyNumberFormat="1" applyProtection="1" borderId="0" fillId="0" fontId="8" numFmtId="3" xfId="0">
      <protection locked="0"/>
    </xf>
    <xf applyAlignment="1" applyFont="1" borderId="0" fillId="0" fontId="7" numFmtId="0" xfId="0">
      <alignment horizontal="left"/>
    </xf>
    <xf applyAlignment="1" applyFont="1" borderId="0" fillId="0" fontId="8" numFmtId="0" xfId="0">
      <alignment horizontal="left"/>
    </xf>
    <xf applyAlignment="1" applyFont="1" applyNumberFormat="1" borderId="0" fillId="0" fontId="8" numFmtId="3" xfId="0">
      <alignment horizontal="right"/>
    </xf>
    <xf applyAlignment="1" applyFont="1" borderId="0" fillId="0" fontId="6" numFmtId="0" xfId="0"/>
    <xf applyAlignment="1" applyFont="1" borderId="0" fillId="0" fontId="2" numFmtId="0" xfId="0"/>
    <xf applyAlignment="1" applyFont="1" borderId="0" fillId="0" fontId="4" numFmtId="0" xfId="0"/>
    <xf applyAlignment="1" applyFont="1" borderId="0" fillId="0" fontId="6" numFmtId="0" xfId="0">
      <alignment vertical="center"/>
    </xf>
    <xf applyAlignment="1" applyFont="1" borderId="0" fillId="0" fontId="6" numFmtId="0" xfId="0">
      <alignment horizontal="center" vertical="center"/>
    </xf>
    <xf applyAlignment="1" applyFont="1" borderId="0" fillId="0" fontId="5" numFmtId="0" xfId="0">
      <alignment vertical="center"/>
    </xf>
    <xf applyAlignment="1" applyBorder="1" applyFont="1" borderId="1" fillId="0" fontId="6" numFmtId="0" xfId="0">
      <alignment vertical="center"/>
    </xf>
    <xf applyAlignment="1" applyFont="1" borderId="0" fillId="0" fontId="7" numFmtId="0" xfId="0">
      <alignment horizontal="center" vertical="center"/>
    </xf>
    <xf applyAlignment="1" applyFont="1" borderId="0" fillId="0" fontId="7" numFmtId="0" xfId="0">
      <alignment vertical="center"/>
    </xf>
    <xf applyAlignment="1" applyFont="1" borderId="0" fillId="0" fontId="8" numFmtId="0" xfId="0">
      <alignment vertical="center"/>
    </xf>
    <xf applyBorder="1" applyFont="1" applyNumberFormat="1" applyProtection="1" borderId="0" fillId="0" fontId="8" numFmtId="3" xfId="0">
      <protection locked="0"/>
    </xf>
    <xf applyAlignment="1" applyFont="1" borderId="0" fillId="0" fontId="6" numFmtId="0" xfId="0">
      <alignment horizontal="left"/>
    </xf>
    <xf applyFont="1" borderId="0" fillId="0" fontId="6" numFmtId="0" xfId="0"/>
    <xf applyAlignment="1" applyBorder="1" applyFont="1" borderId="0" fillId="0" fontId="4" numFmtId="0" xfId="0">
      <alignment horizontal="centerContinuous"/>
    </xf>
    <xf applyAlignment="1" applyBorder="1" applyFont="1" borderId="0" fillId="0" fontId="3" numFmtId="0" xfId="0">
      <alignment horizontal="centerContinuous"/>
    </xf>
    <xf applyAlignment="1" applyBorder="1" borderId="0" fillId="0" fontId="0" numFmtId="0" xfId="0">
      <alignment horizontal="centerContinuous"/>
    </xf>
    <xf applyAlignment="1" applyBorder="1" applyFont="1" borderId="0" fillId="0" fontId="6" numFmtId="0" xfId="0"/>
    <xf applyBorder="1" applyFont="1" applyProtection="1" borderId="0" fillId="0" fontId="8" numFmtId="0" xfId="0">
      <protection locked="0"/>
    </xf>
    <xf applyAlignment="1" applyFill="1" applyFont="1" borderId="0" fillId="0" fontId="6" numFmtId="0" xfId="1">
      <alignment horizontal="right"/>
    </xf>
    <xf applyAlignment="1" applyFill="1" applyFont="1" borderId="0" fillId="0" fontId="0" numFmtId="0" xfId="1">
      <alignment horizontal="right"/>
    </xf>
    <xf applyAlignment="1" applyFont="1" borderId="0" fillId="0" fontId="0" numFmtId="0" xfId="0">
      <alignment horizontal="center" vertical="center"/>
    </xf>
    <xf applyAlignment="1" applyBorder="1" applyFont="1" borderId="1" fillId="0" fontId="0" numFmtId="0" xfId="0">
      <alignment horizontal="center" vertical="center"/>
    </xf>
    <xf applyNumberFormat="1" borderId="0" fillId="0" fontId="0" numFmtId="3" xfId="0"/>
    <xf applyFill="1" borderId="0" fillId="0" fontId="0" numFmtId="0" xfId="0"/>
    <xf applyFill="1" applyFont="1" applyNumberFormat="1" applyProtection="1" borderId="0" fillId="0" fontId="8" numFmtId="3" xfId="0">
      <protection locked="0"/>
    </xf>
    <xf applyAlignment="1" applyBorder="1" applyFill="1" applyFont="1" applyNumberFormat="1" borderId="0" fillId="0" fontId="8" numFmtId="3" xfId="0">
      <alignment horizontal="right"/>
    </xf>
    <xf applyAlignment="1" applyBorder="1" applyFill="1" applyFont="1" applyNumberFormat="1" borderId="0" fillId="0" fontId="8" numFmtId="165" xfId="0">
      <alignment horizontal="right"/>
    </xf>
    <xf applyAlignment="1" applyBorder="1" applyFill="1" applyFont="1" borderId="0" fillId="0" fontId="8" numFmtId="0" xfId="0">
      <alignment horizontal="right"/>
    </xf>
    <xf applyAlignment="1" applyBorder="1" applyFill="1" borderId="0" fillId="0" fontId="0" numFmtId="0" xfId="0">
      <alignment horizontal="right"/>
    </xf>
    <xf applyAlignment="1" applyBorder="1" applyFill="1" applyFont="1" applyNumberFormat="1" borderId="0" fillId="0" fontId="6" numFmtId="3" xfId="0">
      <alignment horizontal="right" vertical="top"/>
    </xf>
    <xf applyAlignment="1" applyBorder="1" applyFill="1" applyFont="1" applyProtection="1" borderId="0" fillId="0" fontId="8" numFmtId="0" xfId="0">
      <alignment horizontal="right"/>
      <protection locked="0"/>
    </xf>
    <xf applyAlignment="1" applyBorder="1" applyFill="1" applyFont="1" applyNumberFormat="1" applyProtection="1" borderId="0" fillId="0" fontId="8" numFmtId="3" xfId="0">
      <alignment horizontal="right"/>
      <protection locked="0"/>
    </xf>
    <xf applyAlignment="1" applyBorder="1" applyFill="1" applyFont="1" applyNumberFormat="1" applyProtection="1" borderId="0" fillId="0" fontId="8" numFmtId="165" xfId="0">
      <alignment horizontal="right"/>
      <protection locked="0"/>
    </xf>
    <xf applyFill="1" applyFont="1" borderId="0" fillId="0" fontId="3" numFmtId="0" xfId="0"/>
    <xf applyAlignment="1" applyFill="1" applyFont="1" borderId="0" fillId="0" fontId="5" numFmtId="0" xfId="1">
      <alignment horizontal="right"/>
    </xf>
    <xf applyAlignment="1" applyFill="1" applyFont="1" borderId="0" fillId="0" fontId="5" numFmtId="0" xfId="0">
      <alignment vertical="center"/>
    </xf>
    <xf applyFill="1" applyFont="1" borderId="0" fillId="0" fontId="5" numFmtId="0" xfId="0"/>
    <xf applyAlignment="1" applyBorder="1" applyFill="1" applyFont="1" applyProtection="1" borderId="0" fillId="0" fontId="0" numFmtId="0" xfId="0">
      <alignment horizontal="right"/>
      <protection locked="0"/>
    </xf>
    <xf applyAlignment="1" applyFont="1" borderId="0" fillId="0" fontId="0" numFmtId="0" xfId="0">
      <alignment vertical="center"/>
    </xf>
    <xf applyAlignment="1" applyFont="1" borderId="0" fillId="0" fontId="10" numFmtId="0" xfId="0">
      <alignment vertical="center"/>
    </xf>
    <xf applyFont="1" borderId="0" fillId="0" fontId="12" numFmtId="0" xfId="3"/>
    <xf applyAlignment="1" applyFont="1" borderId="0" fillId="0" fontId="12" numFmtId="0" xfId="3">
      <alignment wrapText="1"/>
    </xf>
    <xf applyAlignment="1" applyBorder="1" applyFont="1" applyNumberFormat="1" borderId="0" fillId="0" fontId="12" numFmtId="1" xfId="3">
      <alignment horizontal="left" vertical="top" wrapText="1"/>
    </xf>
    <xf applyAlignment="1" applyBorder="1" applyFont="1" applyProtection="1" borderId="0" fillId="0" fontId="8" numFmtId="0" xfId="0">
      <alignment horizontal="center"/>
      <protection hidden="1"/>
    </xf>
    <xf applyBorder="1" applyFont="1" applyNumberFormat="1" applyProtection="1" borderId="0" fillId="0" fontId="8" numFmtId="164" xfId="0">
      <protection hidden="1"/>
    </xf>
    <xf applyBorder="1" applyFont="1" applyNumberFormat="1" applyProtection="1" borderId="0" fillId="0" fontId="8" numFmtId="165" xfId="0">
      <protection hidden="1"/>
    </xf>
    <xf applyAlignment="1" applyBorder="1" applyFont="1" applyNumberFormat="1" applyProtection="1" borderId="0" fillId="0" fontId="8" numFmtId="165" xfId="0">
      <alignment horizontal="right"/>
      <protection hidden="1"/>
    </xf>
    <xf applyBorder="1" applyFont="1" applyNumberFormat="1" applyProtection="1" borderId="0" fillId="0" fontId="8" numFmtId="3" xfId="0">
      <protection hidden="1"/>
    </xf>
    <xf applyBorder="1" applyFont="1" applyProtection="1" borderId="0" fillId="0" fontId="8" numFmtId="0" xfId="0">
      <protection hidden="1"/>
    </xf>
    <xf applyBorder="1" applyFont="1" applyNumberFormat="1" applyProtection="1" borderId="2" fillId="0" fontId="8" numFmtId="164" xfId="0">
      <protection hidden="1"/>
    </xf>
    <xf applyBorder="1" applyFont="1" applyNumberFormat="1" applyProtection="1" borderId="2" fillId="0" fontId="8" numFmtId="3" xfId="0">
      <protection hidden="1"/>
    </xf>
    <xf applyBorder="1" applyFont="1" applyProtection="1" borderId="2" fillId="0" fontId="8" numFmtId="0" xfId="0">
      <protection hidden="1"/>
    </xf>
    <xf applyBorder="1" applyFont="1" applyProtection="1" borderId="3" fillId="0" fontId="8" numFmtId="0" xfId="0">
      <protection hidden="1"/>
    </xf>
    <xf applyBorder="1" applyFont="1" applyNumberFormat="1" applyProtection="1" borderId="3" fillId="0" fontId="8" numFmtId="3" xfId="0">
      <protection hidden="1"/>
    </xf>
    <xf applyAlignment="1" applyBorder="1" applyFill="1" applyFont="1" applyNumberFormat="1" applyProtection="1" borderId="0" fillId="0" fontId="8" numFmtId="166" xfId="0">
      <alignment horizontal="right"/>
      <protection locked="0"/>
    </xf>
    <xf applyAlignment="1" applyBorder="1" applyFill="1" applyNumberFormat="1" borderId="0" fillId="0" fontId="0" numFmtId="166" xfId="0">
      <alignment horizontal="right"/>
    </xf>
    <xf applyBorder="1" applyFont="1" applyNumberFormat="1" applyProtection="1" borderId="0" fillId="0" fontId="8" numFmtId="166" xfId="0">
      <protection hidden="1"/>
    </xf>
    <xf applyBorder="1" applyFont="1" applyNumberFormat="1" applyProtection="1" borderId="2" fillId="0" fontId="8" numFmtId="166" xfId="0">
      <protection hidden="1"/>
    </xf>
    <xf applyBorder="1" applyFont="1" applyNumberFormat="1" applyProtection="1" borderId="3" fillId="0" fontId="8" numFmtId="166" xfId="0">
      <protection hidden="1"/>
    </xf>
    <xf applyBorder="1" applyFont="1" applyNumberFormat="1" applyProtection="1" borderId="0" fillId="0" fontId="8" numFmtId="167" xfId="0">
      <protection hidden="1"/>
    </xf>
    <xf applyAlignment="1" applyFont="1" borderId="0" fillId="0" fontId="0" numFmtId="0" xfId="0"/>
    <xf applyAlignment="1" applyFill="1" applyFont="1" borderId="0" fillId="0" fontId="0" numFmtId="0" xfId="0">
      <alignment vertical="center" wrapText="1"/>
    </xf>
    <xf applyAlignment="1" applyFont="1" borderId="0" fillId="0" fontId="1" numFmtId="0" xfId="0">
      <alignment horizontal="left"/>
    </xf>
    <xf applyAlignment="1" applyFont="1" borderId="0" fillId="0" fontId="0" numFmtId="0" xfId="0">
      <alignment horizontal="left"/>
    </xf>
    <xf applyAlignment="1" applyFont="1" borderId="0" fillId="0" fontId="0" numFmtId="0" xfId="0">
      <alignment horizontal="left" indent="5" vertical="top" wrapText="1"/>
    </xf>
    <xf applyAlignment="1" borderId="0" fillId="0" fontId="0" numFmtId="0" xfId="0">
      <alignment horizontal="left" indent="5" vertical="top" wrapText="1"/>
    </xf>
    <xf applyAlignment="1" applyBorder="1" applyFill="1" borderId="0" fillId="0" fontId="0" numFmtId="0" xfId="0">
      <alignment horizontal="left"/>
    </xf>
  </cellXfs>
  <cellStyles count="4">
    <cellStyle builtinId="0" name="Normal" xfId="0"/>
    <cellStyle name="Normal 2" xfId="3"/>
    <cellStyle name="Normal 3" xfId="2"/>
    <cellStyle name="Normal_Sheet1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37309958896632E-2"/>
          <c:y val="4.8188650331752007E-2"/>
          <c:w val="0.90166903665343723"/>
          <c:h val="0.83475550171613166"/>
        </c:manualLayout>
      </c:layout>
      <c:lineChart>
        <c:grouping val="standard"/>
        <c:varyColors val="0"/>
        <c:ser>
          <c:idx val="0"/>
          <c:order val="0"/>
          <c:tx>
            <c:v>Unclaimed Property Dollars Reported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Lbls>
            <c:dLbl>
              <c:idx val="10"/>
              <c:layout/>
              <c:numFmt formatCode="&quot;$&quot;#,##0.0&quot; Million&quot;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18-453D-9EDD-0A9C462D79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Factbook!$X$30:$X$40</c:f>
              <c:strCache>
                <c:ptCount val="11"/>
                <c:pt idx="0">
                  <c:v>FY 2007</c:v>
                </c:pt>
                <c:pt idx="1">
                  <c:v>FY 2008</c:v>
                </c:pt>
                <c:pt idx="2">
                  <c:v>FY 2009</c:v>
                </c:pt>
                <c:pt idx="3">
                  <c:v>FY 2010</c:v>
                </c:pt>
                <c:pt idx="4">
                  <c:v>FY 2011</c:v>
                </c:pt>
                <c:pt idx="5">
                  <c:v>FY 2012</c:v>
                </c:pt>
                <c:pt idx="6">
                  <c:v>FY 2013</c:v>
                </c:pt>
                <c:pt idx="7">
                  <c:v>FY 2014</c:v>
                </c:pt>
                <c:pt idx="8">
                  <c:v>FY 2015</c:v>
                </c:pt>
                <c:pt idx="9">
                  <c:v>FY 2016</c:v>
                </c:pt>
                <c:pt idx="10">
                  <c:v>FY 2017</c:v>
                </c:pt>
              </c:strCache>
            </c:strRef>
          </c:cat>
          <c:val>
            <c:numRef>
              <c:f>Factbook!$D$30:$D$40</c:f>
              <c:numCache>
                <c:formatCode>0.0</c:formatCode>
                <c:ptCount val="11"/>
                <c:pt formatCode="&quot;$&quot;* #,##0.0;\(&quot;$&quot;#,##0.0\)" idx="0">
                  <c:v>14.5</c:v>
                </c:pt>
                <c:pt idx="1">
                  <c:v>17.7</c:v>
                </c:pt>
                <c:pt idx="2">
                  <c:v>16.3</c:v>
                </c:pt>
                <c:pt idx="3">
                  <c:v>20.8</c:v>
                </c:pt>
                <c:pt idx="4">
                  <c:v>21.7</c:v>
                </c:pt>
                <c:pt idx="5">
                  <c:v>20.5</c:v>
                </c:pt>
                <c:pt idx="6">
                  <c:v>27.7</c:v>
                </c:pt>
                <c:pt idx="7">
                  <c:v>29.8</c:v>
                </c:pt>
                <c:pt idx="8">
                  <c:v>27.6</c:v>
                </c:pt>
                <c:pt idx="9">
                  <c:v>29.6</c:v>
                </c:pt>
                <c:pt idx="10">
                  <c:v>34.799999999999997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8-453D-9EDD-0A9C462D7986}"/>
            </c:ext>
          </c:extLst>
        </c:ser>
        <c:ser>
          <c:idx val="2"/>
          <c:order val="1"/>
          <c:tx>
            <c:v>Total Claims Paid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0"/>
              <c:layout/>
              <c:dLblPos val="b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18-453D-9EDD-0A9C462D7986}"/>
                </c:ext>
              </c:extLst>
            </c:dLbl>
            <c:numFmt formatCode="&quot;$&quot;#,##0.0&quot; Million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Factbook!$X$30:$X$40</c:f>
              <c:strCache>
                <c:ptCount val="11"/>
                <c:pt idx="0">
                  <c:v>FY 2007</c:v>
                </c:pt>
                <c:pt idx="1">
                  <c:v>FY 2008</c:v>
                </c:pt>
                <c:pt idx="2">
                  <c:v>FY 2009</c:v>
                </c:pt>
                <c:pt idx="3">
                  <c:v>FY 2010</c:v>
                </c:pt>
                <c:pt idx="4">
                  <c:v>FY 2011</c:v>
                </c:pt>
                <c:pt idx="5">
                  <c:v>FY 2012</c:v>
                </c:pt>
                <c:pt idx="6">
                  <c:v>FY 2013</c:v>
                </c:pt>
                <c:pt idx="7">
                  <c:v>FY 2014</c:v>
                </c:pt>
                <c:pt idx="8">
                  <c:v>FY 2015</c:v>
                </c:pt>
                <c:pt idx="9">
                  <c:v>FY 2016</c:v>
                </c:pt>
                <c:pt idx="10">
                  <c:v>FY 2017</c:v>
                </c:pt>
              </c:strCache>
            </c:strRef>
          </c:cat>
          <c:val>
            <c:numRef>
              <c:f>Factbook!$F$30:$F$40</c:f>
              <c:numCache>
                <c:formatCode>0.0</c:formatCode>
                <c:ptCount val="11"/>
                <c:pt formatCode="&quot;$&quot;* #,##0.0;\(&quot;$&quot;#,##0.0\)" idx="0">
                  <c:v>12.3</c:v>
                </c:pt>
                <c:pt idx="1">
                  <c:v>10.9</c:v>
                </c:pt>
                <c:pt idx="2">
                  <c:v>7.7</c:v>
                </c:pt>
                <c:pt idx="3">
                  <c:v>12.1</c:v>
                </c:pt>
                <c:pt idx="4">
                  <c:v>12.8</c:v>
                </c:pt>
                <c:pt idx="5">
                  <c:v>12.9</c:v>
                </c:pt>
                <c:pt idx="6">
                  <c:v>14.2</c:v>
                </c:pt>
                <c:pt idx="7">
                  <c:v>15.8</c:v>
                </c:pt>
                <c:pt idx="8">
                  <c:v>14.7</c:v>
                </c:pt>
                <c:pt idx="9">
                  <c:v>18.600000000000001</c:v>
                </c:pt>
                <c:pt idx="10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18-453D-9EDD-0A9C462D7986}"/>
            </c:ext>
          </c:extLst>
        </c:ser>
        <c:ser>
          <c:idx val="1"/>
          <c:order val="2"/>
          <c:tx>
            <c:strRef>
              <c:f>Factbook!$P$45</c:f>
              <c:strCache>
                <c:ptCount val="1"/>
                <c:pt idx="0">
                  <c:v>Transfers to 
General Fund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0"/>
              <c:layout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18-453D-9EDD-0A9C462D7986}"/>
                </c:ext>
              </c:extLst>
            </c:dLbl>
            <c:numFmt formatCode="&quot;$&quot;#,##0.0&quot; Million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Factbook!$X$30:$X$40</c:f>
              <c:strCache>
                <c:ptCount val="11"/>
                <c:pt idx="0">
                  <c:v>FY 2007</c:v>
                </c:pt>
                <c:pt idx="1">
                  <c:v>FY 2008</c:v>
                </c:pt>
                <c:pt idx="2">
                  <c:v>FY 2009</c:v>
                </c:pt>
                <c:pt idx="3">
                  <c:v>FY 2010</c:v>
                </c:pt>
                <c:pt idx="4">
                  <c:v>FY 2011</c:v>
                </c:pt>
                <c:pt idx="5">
                  <c:v>FY 2012</c:v>
                </c:pt>
                <c:pt idx="6">
                  <c:v>FY 2013</c:v>
                </c:pt>
                <c:pt idx="7">
                  <c:v>FY 2014</c:v>
                </c:pt>
                <c:pt idx="8">
                  <c:v>FY 2015</c:v>
                </c:pt>
                <c:pt idx="9">
                  <c:v>FY 2016</c:v>
                </c:pt>
                <c:pt idx="10">
                  <c:v>FY 2017</c:v>
                </c:pt>
              </c:strCache>
            </c:strRef>
          </c:cat>
          <c:val>
            <c:numRef>
              <c:f>Factbook!$H$30:$H$41</c:f>
              <c:numCache>
                <c:formatCode>0.0</c:formatCode>
                <c:ptCount val="12"/>
                <c:pt formatCode="&quot;$&quot;* #,##0.0;\(&quot;$&quot;#,##0.0\)" idx="0">
                  <c:v>8</c:v>
                </c:pt>
                <c:pt idx="1">
                  <c:v>10</c:v>
                </c:pt>
                <c:pt idx="2">
                  <c:v>5.2</c:v>
                </c:pt>
                <c:pt idx="3">
                  <c:v>13.3</c:v>
                </c:pt>
                <c:pt idx="4">
                  <c:v>9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13.5</c:v>
                </c:pt>
                <c:pt idx="9">
                  <c:v>17</c:v>
                </c:pt>
                <c:pt idx="1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18-453D-9EDD-0A9C462D7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500992"/>
        <c:axId val="316510976"/>
      </c:lineChart>
      <c:catAx>
        <c:axId val="316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651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510976"/>
        <c:scaling>
          <c:orientation val="minMax"/>
        </c:scaling>
        <c:delete val="0"/>
        <c:axPos val="l"/>
        <c:numFmt formatCode="[=40]&quot;$&quot;#,##0.0;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6500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charset="0" panose="020B0604020202020204" pitchFamily="34" typeface="Arial"/>
          <a:ea typeface="Calibri"/>
          <a:cs charset="0" panose="020B0604020202020204" pitchFamily="34"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footer="0.5" header="0.5" l="0.75" r="0.75" t="1"/>
    <c:pageSetup horizontalDpi="-4" orientation="landscape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9525</xdr:colOff>
      <xdr:row>2</xdr:row>
      <xdr:rowOff>28575</xdr:rowOff>
    </xdr:from>
    <xdr:to>
      <xdr:col>13</xdr:col>
      <xdr:colOff>571500</xdr:colOff>
      <xdr:row>25</xdr:row>
      <xdr:rowOff>57150</xdr:rowOff>
    </xdr:to>
    <xdr:graphicFrame macro="">
      <xdr:nvGraphicFramePr>
        <xdr:cNvPr id="737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Y81"/>
  <sheetViews>
    <sheetView showGridLines="0" tabSelected="1" topLeftCell="B1" workbookViewId="0" zoomScaleNormal="100">
      <selection activeCell="B29" sqref="A29:XFD29"/>
    </sheetView>
  </sheetViews>
  <sheetFormatPr defaultRowHeight="12" x14ac:dyDescent="0.2"/>
  <cols>
    <col min="1" max="1" customWidth="true" hidden="true" width="2.85546875" collapsed="true"/>
    <col min="2" max="2" customWidth="true" width="5.42578125" collapsed="true"/>
    <col min="3" max="3" customWidth="true" width="1.7109375" collapsed="true"/>
    <col min="4" max="4" bestFit="true" customWidth="true" width="16.5703125" collapsed="true"/>
    <col min="5" max="5" customWidth="true" width="1.7109375" collapsed="true"/>
    <col min="6" max="6" bestFit="true" customWidth="true" width="11.0" collapsed="true"/>
    <col min="7" max="7" customWidth="true" width="1.7109375" collapsed="true"/>
    <col min="8" max="8" bestFit="true" customWidth="true" width="11.7109375" collapsed="true"/>
    <col min="9" max="9" customWidth="true" width="7.7109375" collapsed="true"/>
    <col min="10" max="10" customWidth="true" width="7.0" collapsed="true"/>
    <col min="11" max="11" customWidth="true" width="8.5703125" collapsed="true"/>
    <col min="12" max="12" customWidth="true" width="11.0" collapsed="true"/>
    <col min="13" max="13" customWidth="true" width="13.28515625" collapsed="true"/>
    <col min="15" max="15" bestFit="true" customWidth="true" width="24.140625" collapsed="true"/>
    <col min="16" max="16" bestFit="true" customWidth="true" width="24.0" collapsed="true"/>
    <col min="17" max="17" bestFit="true" customWidth="true" width="15.42578125" collapsed="true"/>
    <col min="24" max="24" customWidth="true" width="9.0" collapsed="true"/>
  </cols>
  <sheetData>
    <row customFormat="1" customHeight="1" ht="18.75" r="1" s="4" spans="1:19" x14ac:dyDescent="0.25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22"/>
      <c r="K1" s="2"/>
      <c r="L1" s="3"/>
    </row>
    <row customFormat="1" customHeight="1" ht="15" r="2" s="8" spans="1:19" x14ac:dyDescent="0.25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23"/>
      <c r="K2" s="6"/>
      <c r="L2" s="7"/>
      <c r="N2"/>
      <c r="O2"/>
      <c r="P2"/>
      <c r="Q2"/>
      <c r="R2"/>
    </row>
    <row customFormat="1" customHeight="1" ht="12.95" r="3" s="8" spans="1:19" x14ac:dyDescent="0.25">
      <c r="A3" s="5"/>
      <c r="B3" s="1"/>
      <c r="C3" s="6"/>
      <c r="D3" s="6"/>
      <c r="E3" s="6"/>
      <c r="F3" s="5"/>
      <c r="G3" s="5"/>
      <c r="H3" s="5"/>
      <c r="I3" s="6"/>
      <c r="J3" s="6"/>
      <c r="K3" s="6"/>
      <c r="L3" s="7"/>
      <c r="N3" s="39"/>
      <c r="O3" s="44"/>
      <c r="P3" s="44"/>
      <c r="Q3" s="44"/>
      <c r="R3" s="44"/>
      <c r="S3" s="54"/>
    </row>
    <row customFormat="1" customHeight="1" ht="12.95" r="4" s="8" spans="1:19" x14ac:dyDescent="0.25">
      <c r="A4" s="5"/>
      <c r="B4" s="1"/>
      <c r="C4" s="6"/>
      <c r="D4" s="6"/>
      <c r="E4" s="6"/>
      <c r="F4" s="5"/>
      <c r="G4" s="5"/>
      <c r="H4" s="5"/>
      <c r="I4" s="6"/>
      <c r="J4" s="6"/>
      <c r="K4" s="6"/>
      <c r="L4" s="7"/>
      <c r="N4" s="39"/>
      <c r="O4" s="44"/>
      <c r="P4" s="44"/>
      <c r="Q4" s="44"/>
      <c r="R4" s="44"/>
      <c r="S4" s="54"/>
    </row>
    <row customFormat="1" customHeight="1" ht="12.95" r="5" s="8" spans="1:19" x14ac:dyDescent="0.25">
      <c r="A5" s="5"/>
      <c r="B5" s="1"/>
      <c r="C5" s="6"/>
      <c r="D5" s="6"/>
      <c r="E5" s="6"/>
      <c r="F5" s="5"/>
      <c r="G5" s="5"/>
      <c r="H5" s="5"/>
      <c r="I5" s="6"/>
      <c r="J5" s="6"/>
      <c r="K5" s="6"/>
      <c r="L5" s="7"/>
      <c r="N5" s="39"/>
      <c r="O5" s="44"/>
      <c r="P5" s="44"/>
      <c r="Q5" s="44"/>
      <c r="R5" s="44"/>
      <c r="S5" s="54"/>
    </row>
    <row customFormat="1" customHeight="1" ht="12.95" r="6" s="8" spans="1:19" x14ac:dyDescent="0.25">
      <c r="A6" s="5"/>
      <c r="B6" s="1"/>
      <c r="C6" s="6"/>
      <c r="D6" s="6"/>
      <c r="E6" s="6"/>
      <c r="F6" s="5"/>
      <c r="G6" s="5"/>
      <c r="H6" s="5"/>
      <c r="I6" s="6"/>
      <c r="J6" s="6"/>
      <c r="K6" s="6"/>
      <c r="L6" s="7"/>
      <c r="N6" s="39"/>
      <c r="O6" s="44"/>
      <c r="P6" s="44"/>
      <c r="Q6" s="44"/>
      <c r="R6" s="44"/>
      <c r="S6" s="54"/>
    </row>
    <row customFormat="1" customHeight="1" ht="12.95" r="7" s="8" spans="1:19" x14ac:dyDescent="0.25">
      <c r="A7" s="5"/>
      <c r="B7" s="1"/>
      <c r="C7" s="6"/>
      <c r="D7" s="6"/>
      <c r="E7" s="6"/>
      <c r="F7" s="5"/>
      <c r="G7" s="5"/>
      <c r="H7" s="5"/>
      <c r="I7" s="6"/>
      <c r="J7" s="6"/>
      <c r="K7" s="6"/>
      <c r="L7" s="7"/>
      <c r="N7" s="39"/>
      <c r="O7" s="44"/>
      <c r="P7" s="44"/>
      <c r="Q7" s="44"/>
      <c r="R7" s="44"/>
      <c r="S7" s="54"/>
    </row>
    <row customFormat="1" customHeight="1" ht="12.95" r="8" s="8" spans="1:19" x14ac:dyDescent="0.25">
      <c r="A8" s="5"/>
      <c r="B8" s="1"/>
      <c r="C8" s="6"/>
      <c r="D8" s="6"/>
      <c r="E8" s="6"/>
      <c r="F8" s="5"/>
      <c r="G8" s="5"/>
      <c r="H8" s="5"/>
      <c r="I8" s="6"/>
      <c r="J8" s="6"/>
      <c r="K8" s="6"/>
      <c r="L8" s="7"/>
      <c r="N8" s="39"/>
      <c r="O8" s="44"/>
      <c r="P8" s="44"/>
      <c r="Q8" s="44"/>
      <c r="R8" s="44"/>
      <c r="S8" s="54"/>
    </row>
    <row customFormat="1" customHeight="1" ht="12.95" r="9" s="8" spans="1:19" x14ac:dyDescent="0.25">
      <c r="A9" s="5"/>
      <c r="B9" s="1"/>
      <c r="C9" s="6"/>
      <c r="D9" s="6"/>
      <c r="E9" s="6"/>
      <c r="F9" s="5"/>
      <c r="G9" s="5"/>
      <c r="H9" s="5"/>
      <c r="I9" s="6"/>
      <c r="J9" s="6"/>
      <c r="K9" s="6"/>
      <c r="L9" s="7"/>
      <c r="N9" s="39"/>
      <c r="O9" s="44"/>
      <c r="P9" s="44"/>
      <c r="Q9" s="44"/>
      <c r="R9" s="44"/>
      <c r="S9" s="54"/>
    </row>
    <row customFormat="1" customHeight="1" ht="12.95" r="10" s="8" spans="1:19" x14ac:dyDescent="0.25">
      <c r="A10" s="5"/>
      <c r="B10" s="1"/>
      <c r="C10" s="6"/>
      <c r="D10" s="6"/>
      <c r="E10" s="6"/>
      <c r="F10" s="5"/>
      <c r="G10" s="5"/>
      <c r="H10" s="5"/>
      <c r="I10" s="6"/>
      <c r="J10" s="6"/>
      <c r="K10" s="6"/>
      <c r="L10" s="7"/>
      <c r="N10" s="39"/>
      <c r="O10" s="44"/>
      <c r="P10" s="44"/>
      <c r="Q10" s="44"/>
      <c r="R10" s="44"/>
      <c r="S10" s="54"/>
    </row>
    <row customFormat="1" customHeight="1" ht="12.95" r="11" s="8" spans="1:19" x14ac:dyDescent="0.25">
      <c r="A11" s="5"/>
      <c r="B11" s="1"/>
      <c r="C11" s="6"/>
      <c r="D11" s="6"/>
      <c r="E11" s="6"/>
      <c r="F11" s="5"/>
      <c r="G11" s="5"/>
      <c r="H11" s="5"/>
      <c r="I11" s="6"/>
      <c r="J11" s="6"/>
      <c r="K11" s="6"/>
      <c r="L11" s="7"/>
      <c r="N11" s="39"/>
      <c r="O11" s="44"/>
      <c r="P11" s="44"/>
      <c r="Q11" s="44"/>
      <c r="R11" s="44"/>
      <c r="S11" s="54"/>
    </row>
    <row customFormat="1" customHeight="1" ht="12.95" r="12" s="8" spans="1:19" x14ac:dyDescent="0.25">
      <c r="A12" s="5"/>
      <c r="B12" s="1"/>
      <c r="C12" s="6"/>
      <c r="D12" s="6"/>
      <c r="E12" s="6"/>
      <c r="F12" s="5"/>
      <c r="G12" s="5"/>
      <c r="H12" s="5"/>
      <c r="I12" s="6"/>
      <c r="J12" s="6"/>
      <c r="K12" s="6"/>
      <c r="L12" s="7"/>
      <c r="N12" s="39"/>
      <c r="O12" s="44"/>
      <c r="P12" s="44"/>
      <c r="Q12" s="44"/>
      <c r="R12" s="44"/>
      <c r="S12" s="54"/>
    </row>
    <row customFormat="1" customHeight="1" ht="12.95" r="13" s="8" spans="1:19" x14ac:dyDescent="0.25">
      <c r="A13" s="5"/>
      <c r="B13" s="1"/>
      <c r="C13" s="6"/>
      <c r="D13" s="6"/>
      <c r="E13" s="6"/>
      <c r="F13" s="5"/>
      <c r="G13" s="5"/>
      <c r="H13" s="5"/>
      <c r="I13" s="6"/>
      <c r="J13" s="6"/>
      <c r="K13" s="6"/>
      <c r="L13" s="7"/>
      <c r="N13" s="39"/>
      <c r="O13" s="44"/>
      <c r="P13" s="44"/>
      <c r="Q13" s="44"/>
      <c r="R13" s="44"/>
      <c r="S13" s="54"/>
    </row>
    <row customFormat="1" customHeight="1" ht="12.95" r="14" s="8" spans="1:19" x14ac:dyDescent="0.25">
      <c r="A14" s="5"/>
      <c r="B14" s="1"/>
      <c r="C14" s="6"/>
      <c r="D14" s="6"/>
      <c r="E14" s="6"/>
      <c r="F14" s="5"/>
      <c r="G14" s="5"/>
      <c r="H14" s="5"/>
      <c r="I14" s="6"/>
      <c r="J14" s="6"/>
      <c r="K14" s="6"/>
      <c r="L14" s="7"/>
      <c r="N14" s="39"/>
      <c r="O14" s="44"/>
      <c r="P14" s="44"/>
      <c r="Q14" s="44"/>
      <c r="R14" s="44"/>
      <c r="S14" s="54"/>
    </row>
    <row customFormat="1" customHeight="1" ht="12.95" r="15" s="8" spans="1:19" x14ac:dyDescent="0.25">
      <c r="A15" s="5"/>
      <c r="B15" s="1"/>
      <c r="C15" s="6"/>
      <c r="D15" s="6"/>
      <c r="E15" s="6"/>
      <c r="F15" s="5"/>
      <c r="G15" s="5"/>
      <c r="H15" s="5"/>
      <c r="I15" s="6"/>
      <c r="J15" s="6"/>
      <c r="K15" s="6"/>
      <c r="L15" s="7"/>
      <c r="N15" s="39"/>
      <c r="O15" s="44"/>
      <c r="P15" s="44"/>
      <c r="Q15" s="44"/>
      <c r="R15" s="44"/>
      <c r="S15" s="54"/>
    </row>
    <row customFormat="1" customHeight="1" ht="12.95" r="16" s="8" spans="1:19" x14ac:dyDescent="0.25">
      <c r="A16" s="5"/>
      <c r="B16" s="1"/>
      <c r="C16" s="6"/>
      <c r="D16" s="6"/>
      <c r="E16" s="6"/>
      <c r="F16" s="5"/>
      <c r="G16" s="5"/>
      <c r="H16" s="5"/>
      <c r="I16" s="6"/>
      <c r="J16" s="6"/>
      <c r="K16" s="6"/>
      <c r="L16" s="7"/>
      <c r="N16" s="39"/>
      <c r="O16" s="44"/>
      <c r="P16" s="44"/>
      <c r="Q16" s="44"/>
      <c r="R16" s="44"/>
      <c r="S16" s="54"/>
    </row>
    <row customFormat="1" customHeight="1" ht="12.95" r="17" s="8" spans="1:24" x14ac:dyDescent="0.25">
      <c r="A17" s="5"/>
      <c r="B17" s="1"/>
      <c r="C17" s="6"/>
      <c r="D17" s="6"/>
      <c r="E17" s="6"/>
      <c r="F17" s="5"/>
      <c r="G17" s="5"/>
      <c r="H17" s="5"/>
      <c r="I17" s="6"/>
      <c r="J17" s="6"/>
      <c r="K17" s="6"/>
      <c r="L17" s="7"/>
      <c r="N17" s="39"/>
      <c r="O17" s="44"/>
      <c r="P17" s="44"/>
      <c r="Q17" s="44"/>
      <c r="R17" s="44"/>
      <c r="S17" s="54"/>
    </row>
    <row customFormat="1" customHeight="1" ht="12.95" r="18" s="8" spans="1:24" x14ac:dyDescent="0.25">
      <c r="A18" s="5"/>
      <c r="B18" s="1"/>
      <c r="C18" s="6"/>
      <c r="D18" s="6"/>
      <c r="E18" s="6"/>
      <c r="F18" s="5"/>
      <c r="G18" s="5"/>
      <c r="H18" s="5"/>
      <c r="I18" s="6"/>
      <c r="J18" s="6"/>
      <c r="K18" s="6"/>
      <c r="L18" s="7"/>
      <c r="N18" s="39"/>
      <c r="O18" s="45"/>
      <c r="P18" s="45"/>
      <c r="Q18" s="45"/>
      <c r="R18" s="44"/>
      <c r="S18" s="54"/>
    </row>
    <row customFormat="1" customHeight="1" ht="12.95" r="19" s="8" spans="1:24" x14ac:dyDescent="0.25">
      <c r="A19" s="5"/>
      <c r="B19" s="1"/>
      <c r="C19" s="6"/>
      <c r="D19" s="6"/>
      <c r="E19" s="6"/>
      <c r="F19" s="5"/>
      <c r="G19" s="5"/>
      <c r="H19" s="5"/>
      <c r="I19" s="6"/>
      <c r="J19" s="6"/>
      <c r="K19" s="6"/>
      <c r="L19" s="7"/>
      <c r="N19" s="39"/>
      <c r="O19" s="44"/>
      <c r="P19" s="44"/>
      <c r="Q19" s="44"/>
      <c r="R19" s="44"/>
      <c r="S19" s="54"/>
    </row>
    <row customFormat="1" customHeight="1" ht="12.95" r="20" s="8" spans="1:24" x14ac:dyDescent="0.25">
      <c r="A20" s="5"/>
      <c r="B20" s="1"/>
      <c r="C20" s="6"/>
      <c r="D20" s="6"/>
      <c r="E20" s="6"/>
      <c r="F20" s="5"/>
      <c r="G20" s="5"/>
      <c r="H20" s="5"/>
      <c r="I20" s="6"/>
      <c r="J20" s="6"/>
      <c r="K20" s="6"/>
      <c r="L20" s="7"/>
      <c r="N20" s="39"/>
      <c r="O20" s="44"/>
      <c r="P20" s="44"/>
      <c r="Q20" s="44"/>
      <c r="R20" s="44"/>
      <c r="S20" s="54"/>
    </row>
    <row customFormat="1" customHeight="1" ht="12.95" r="21" s="8" spans="1:24" x14ac:dyDescent="0.25">
      <c r="A21" s="5"/>
      <c r="B21" s="1"/>
      <c r="C21" s="6"/>
      <c r="D21" s="6"/>
      <c r="E21" s="6"/>
      <c r="F21" s="5"/>
      <c r="G21" s="5"/>
      <c r="H21" s="5"/>
      <c r="I21" s="6"/>
      <c r="J21" s="6"/>
      <c r="K21" s="6"/>
      <c r="L21" s="7"/>
      <c r="N21" s="40"/>
      <c r="O21" s="44"/>
      <c r="P21" s="44"/>
      <c r="Q21" s="44"/>
      <c r="R21" s="44"/>
      <c r="S21" s="54"/>
    </row>
    <row customFormat="1" customHeight="1" ht="12.95" r="22" s="8" spans="1:24" x14ac:dyDescent="0.25">
      <c r="A22" s="5"/>
      <c r="B22" s="1"/>
      <c r="C22" s="6"/>
      <c r="D22" s="6"/>
      <c r="E22" s="6"/>
      <c r="F22" s="5"/>
      <c r="G22" s="5"/>
      <c r="H22" s="5"/>
      <c r="I22" s="6"/>
      <c r="J22" s="6"/>
      <c r="K22" s="6"/>
      <c r="L22" s="7"/>
      <c r="N22" s="55"/>
      <c r="O22" s="44"/>
      <c r="P22" s="44"/>
      <c r="Q22" s="44"/>
      <c r="R22" s="44"/>
      <c r="S22" s="54"/>
    </row>
    <row customFormat="1" customHeight="1" ht="9.75" r="23" s="8" spans="1:24" x14ac:dyDescent="0.25">
      <c r="A23" s="5"/>
      <c r="B23" s="1"/>
      <c r="C23" s="6"/>
      <c r="D23" s="6"/>
      <c r="E23" s="6"/>
      <c r="F23" s="5"/>
      <c r="G23" s="5"/>
      <c r="H23" s="5"/>
      <c r="I23" s="6"/>
      <c r="J23" s="6"/>
      <c r="K23" s="6"/>
      <c r="L23" s="7"/>
      <c r="N23" s="55"/>
      <c r="O23" s="44"/>
      <c r="P23" s="44"/>
      <c r="Q23" s="44"/>
      <c r="R23" s="54"/>
      <c r="S23" s="54"/>
    </row>
    <row customFormat="1" customHeight="1" ht="12.95" r="24" s="8" spans="1:24" x14ac:dyDescent="0.25">
      <c r="A24" s="5"/>
      <c r="B24" s="1"/>
      <c r="C24" s="6"/>
      <c r="D24" s="6"/>
      <c r="E24" s="6"/>
      <c r="F24" s="5"/>
      <c r="G24" s="5"/>
      <c r="H24" s="5"/>
      <c r="I24" s="6"/>
      <c r="J24" s="6"/>
      <c r="K24" s="6"/>
      <c r="L24" s="7"/>
      <c r="N24" s="55"/>
      <c r="O24" s="44"/>
      <c r="P24" s="44"/>
      <c r="Q24" s="44"/>
      <c r="R24" s="54"/>
      <c r="S24" s="54"/>
    </row>
    <row customFormat="1" customHeight="1" ht="12.95" r="25" s="8" spans="1:24" x14ac:dyDescent="0.25">
      <c r="A25" s="5"/>
      <c r="B25" s="1"/>
      <c r="C25" s="6"/>
      <c r="D25" s="6"/>
      <c r="E25" s="6"/>
      <c r="F25" s="5"/>
      <c r="G25" s="5"/>
      <c r="H25" s="5"/>
      <c r="I25" s="6"/>
      <c r="J25" s="6"/>
      <c r="K25" s="6"/>
      <c r="L25" s="7"/>
      <c r="N25" s="54"/>
      <c r="O25" s="54"/>
      <c r="P25" s="54"/>
      <c r="Q25" s="54"/>
      <c r="R25" s="54"/>
      <c r="S25" s="54"/>
    </row>
    <row customFormat="1" customHeight="1" ht="12.75" r="26" s="8" spans="1:24" x14ac:dyDescent="0.25">
      <c r="A26" s="5"/>
      <c r="B26" s="1"/>
      <c r="C26" s="34"/>
      <c r="D26" s="34"/>
      <c r="E26" s="34"/>
      <c r="F26" s="35"/>
      <c r="G26" s="35"/>
      <c r="H26" s="35"/>
      <c r="I26" s="6"/>
      <c r="J26" s="6"/>
      <c r="K26" s="6"/>
      <c r="L26" s="7"/>
      <c r="N26" s="54"/>
      <c r="O26" s="54"/>
      <c r="P26" s="54"/>
      <c r="Q26" s="54"/>
      <c r="R26" s="54"/>
      <c r="S26" s="54"/>
    </row>
    <row customFormat="1" customHeight="1" ht="6.75" r="27" s="8" spans="1:24" x14ac:dyDescent="0.25">
      <c r="A27" s="5"/>
      <c r="B27" s="36"/>
      <c r="C27" s="37"/>
      <c r="D27" s="37"/>
      <c r="E27" s="37"/>
      <c r="F27" s="37"/>
      <c r="G27" s="37"/>
      <c r="H27" s="37"/>
      <c r="I27" s="21"/>
      <c r="J27" s="21"/>
      <c r="K27" s="6"/>
      <c r="L27" s="7"/>
      <c r="N27" s="54"/>
      <c r="O27" s="54"/>
      <c r="P27" s="54"/>
      <c r="Q27" s="54"/>
      <c r="R27" s="54"/>
      <c r="S27" s="54"/>
    </row>
    <row customFormat="1" r="28" s="26" spans="1:24" x14ac:dyDescent="0.2">
      <c r="A28" s="24"/>
      <c r="B28" s="24" t="s">
        <v>0</v>
      </c>
      <c r="C28" s="24"/>
      <c r="D28" s="41" t="s">
        <v>29</v>
      </c>
      <c r="E28" s="25"/>
      <c r="F28" s="41" t="s">
        <v>30</v>
      </c>
      <c r="G28" s="25"/>
      <c r="H28" s="41" t="s">
        <v>31</v>
      </c>
      <c r="I28" s="24"/>
      <c r="J28" s="25"/>
      <c r="K28" s="25"/>
      <c r="L28" s="24"/>
      <c r="M28" s="24"/>
      <c r="N28" s="56"/>
      <c r="O28" s="56"/>
      <c r="P28" s="56"/>
      <c r="Q28" s="56"/>
      <c r="R28" s="56"/>
      <c r="S28" s="56"/>
    </row>
    <row customFormat="1" r="29" s="26" spans="1:24" x14ac:dyDescent="0.2">
      <c r="A29" s="24"/>
      <c r="B29" s="27" t="s">
        <v>1</v>
      </c>
      <c r="C29" s="24"/>
      <c r="D29" s="42" t="s">
        <v>28</v>
      </c>
      <c r="E29" s="25"/>
      <c r="F29" s="42" t="s">
        <v>25</v>
      </c>
      <c r="G29" s="25"/>
      <c r="H29" s="42" t="s">
        <v>10</v>
      </c>
      <c r="I29" s="25"/>
      <c r="J29" s="28"/>
      <c r="K29" s="28"/>
      <c r="L29" s="29"/>
      <c r="M29" s="30"/>
      <c r="N29" s="56"/>
      <c r="P29" s="56"/>
      <c r="Q29" s="56"/>
      <c r="R29" s="56"/>
      <c r="S29" s="56"/>
      <c r="W29" s="60"/>
      <c r="X29" s="59" t="s">
        <v>16</v>
      </c>
    </row>
    <row customFormat="1" customHeight="1" ht="14.1" r="30" s="9" spans="1:24" x14ac:dyDescent="0.2">
      <c r="A30" s="12"/>
      <c r="B30" s="64">
        <f>LARGE(Data!$A$2:$A$100,11)</f>
        <v>2007</v>
      </c>
      <c r="C30" s="65"/>
      <c r="D30" s="80">
        <f>INDEX(Data!$A$2:$D$100,MATCH(Factbook!$B30,Data!$A$2:$A$100,0),2)</f>
        <v>14.5</v>
      </c>
      <c r="E30" s="67"/>
      <c r="F30" s="80">
        <f>INDEX(Data!$A$2:$D$100,MATCH(Factbook!$B30,Data!$A$2:$A$100,0),3)</f>
        <v>12.3</v>
      </c>
      <c r="G30" s="66"/>
      <c r="H30" s="80">
        <f>INDEX(Data!$A$2:$D$100,MATCH(Factbook!$B30,Data!$A$2:$A$100,0),4)</f>
        <v>8</v>
      </c>
      <c r="I30" s="16"/>
      <c r="J30" s="16"/>
      <c r="K30" s="16"/>
      <c r="L30" s="16"/>
      <c r="M30" s="12"/>
      <c r="N30" s="57"/>
      <c r="O30" s="57"/>
      <c r="P30" s="57"/>
      <c r="Q30" s="57"/>
      <c r="R30" s="57"/>
      <c r="S30" s="57"/>
      <c r="X30" s="9" t="str">
        <f ref="X30:X40" si="0" t="shared">CONCATENATE("FY ",B30)</f>
        <v>FY 2007</v>
      </c>
    </row>
    <row customFormat="1" customHeight="1" ht="14.1" r="31" s="9" spans="1:24" x14ac:dyDescent="0.2">
      <c r="A31" s="12"/>
      <c r="B31" s="64">
        <f>LARGE(Data!$A$2:$A$100,10)</f>
        <v>2008</v>
      </c>
      <c r="C31" s="65"/>
      <c r="D31" s="77">
        <f>INDEX(Data!$A$2:$D$100,MATCH(Factbook!$B31,Data!$A$2:$A$100,0),2)</f>
        <v>17.7</v>
      </c>
      <c r="E31" s="68"/>
      <c r="F31" s="77">
        <f>INDEX(Data!$A$2:$D$100,MATCH(Factbook!$B31,Data!$A$2:$A$100,0),3)</f>
        <v>10.9</v>
      </c>
      <c r="G31" s="68"/>
      <c r="H31" s="77">
        <f>INDEX(Data!$A$2:$D$100,MATCH(Factbook!$B31,Data!$A$2:$A$100,0),4)</f>
        <v>10</v>
      </c>
      <c r="I31" s="16"/>
      <c r="J31" s="16"/>
      <c r="K31" s="16"/>
      <c r="L31" s="16"/>
      <c r="M31" s="12"/>
      <c r="N31" s="57"/>
      <c r="O31" s="57"/>
      <c r="P31" s="57"/>
      <c r="Q31" s="57"/>
      <c r="R31" s="57"/>
      <c r="S31" s="57"/>
      <c r="X31" s="9" t="str">
        <f si="0" t="shared"/>
        <v>FY 2008</v>
      </c>
    </row>
    <row customFormat="1" customHeight="1" ht="14.1" r="32" s="9" spans="1:24" x14ac:dyDescent="0.2">
      <c r="A32" s="12"/>
      <c r="B32" s="72">
        <f>LARGE(Data!$A$2:$A$100,9)</f>
        <v>2009</v>
      </c>
      <c r="C32" s="70"/>
      <c r="D32" s="78">
        <f>INDEX(Data!$A$2:$D$100,MATCH(Factbook!$B32,Data!$A$2:$A$100,0),2)</f>
        <v>16.3</v>
      </c>
      <c r="E32" s="71"/>
      <c r="F32" s="78">
        <f>INDEX(Data!$A$2:$D$100,MATCH(Factbook!$B32,Data!$A$2:$A$100,0),3)</f>
        <v>7.7</v>
      </c>
      <c r="G32" s="71"/>
      <c r="H32" s="78">
        <f>INDEX(Data!$A$2:$D$100,MATCH(Factbook!$B32,Data!$A$2:$A$100,0),4)</f>
        <v>5.2</v>
      </c>
      <c r="I32" s="16"/>
      <c r="J32" s="16"/>
      <c r="K32" s="16"/>
      <c r="L32" s="16"/>
      <c r="M32" s="12"/>
      <c r="N32" s="57"/>
      <c r="O32" s="57"/>
      <c r="P32" s="57"/>
      <c r="Q32" s="57"/>
      <c r="R32" s="57"/>
      <c r="S32" s="57"/>
      <c r="X32" s="9" t="str">
        <f si="0" t="shared"/>
        <v>FY 2009</v>
      </c>
    </row>
    <row customFormat="1" customHeight="1" ht="14.1" r="33" s="9" spans="1:24" x14ac:dyDescent="0.2">
      <c r="A33" s="12"/>
      <c r="B33" s="69">
        <f>LARGE(Data!$A$2:$A$100,8)</f>
        <v>2010</v>
      </c>
      <c r="C33" s="69"/>
      <c r="D33" s="77">
        <f>INDEX(Data!$A$2:$D$100,MATCH(Factbook!$B33,Data!$A$2:$A$100,0),2)</f>
        <v>20.8</v>
      </c>
      <c r="E33" s="68"/>
      <c r="F33" s="77">
        <f>INDEX(Data!$A$2:$D$100,MATCH(Factbook!$B33,Data!$A$2:$A$100,0),3)</f>
        <v>12.1</v>
      </c>
      <c r="G33" s="68"/>
      <c r="H33" s="77">
        <f>INDEX(Data!$A$2:$D$100,MATCH(Factbook!$B33,Data!$A$2:$A$100,0),4)</f>
        <v>13.3</v>
      </c>
      <c r="I33" s="16"/>
      <c r="J33" s="16"/>
      <c r="K33" s="16"/>
      <c r="L33" s="16"/>
      <c r="M33" s="12"/>
      <c r="N33" s="57"/>
      <c r="O33" s="57"/>
      <c r="P33" s="57"/>
      <c r="Q33" s="57"/>
      <c r="R33" s="57"/>
      <c r="S33" s="57"/>
      <c r="X33" s="9" t="str">
        <f si="0" t="shared"/>
        <v>FY 2010</v>
      </c>
    </row>
    <row customFormat="1" customHeight="1" ht="14.1" r="34" s="9" spans="1:24" x14ac:dyDescent="0.2">
      <c r="A34" s="12"/>
      <c r="B34" s="69">
        <f>LARGE(Data!$A$2:$A$100,7)</f>
        <v>2011</v>
      </c>
      <c r="C34" s="69"/>
      <c r="D34" s="77">
        <f>INDEX(Data!$A$2:$D$100,MATCH(Factbook!$B34,Data!$A$2:$A$100,0),2)</f>
        <v>21.7</v>
      </c>
      <c r="E34" s="68"/>
      <c r="F34" s="77">
        <f>INDEX(Data!$A$2:$D$100,MATCH(Factbook!$B34,Data!$A$2:$A$100,0),3)</f>
        <v>12.8</v>
      </c>
      <c r="G34" s="68"/>
      <c r="H34" s="77">
        <f>INDEX(Data!$A$2:$D$100,MATCH(Factbook!$B34,Data!$A$2:$A$100,0),4)</f>
        <v>9</v>
      </c>
      <c r="I34" s="16"/>
      <c r="J34" s="16"/>
      <c r="K34" s="16"/>
      <c r="L34" s="16"/>
      <c r="M34" s="12"/>
      <c r="N34" s="57"/>
      <c r="O34" s="57"/>
      <c r="P34" s="57"/>
      <c r="Q34" s="57"/>
      <c r="R34" s="57"/>
      <c r="S34" s="57"/>
      <c r="X34" s="9" t="str">
        <f si="0" t="shared"/>
        <v>FY 2011</v>
      </c>
    </row>
    <row customFormat="1" customHeight="1" ht="14.1" r="35" s="9" spans="1:24" x14ac:dyDescent="0.2">
      <c r="A35" s="12"/>
      <c r="B35" s="72">
        <f>LARGE(Data!$A$2:$A$100,6)</f>
        <v>2012</v>
      </c>
      <c r="C35" s="72"/>
      <c r="D35" s="78">
        <f>INDEX(Data!$A$2:$D$100,MATCH(Factbook!$B35,Data!$A$2:$A$100,0),2)</f>
        <v>20.5</v>
      </c>
      <c r="E35" s="71"/>
      <c r="F35" s="78">
        <f>INDEX(Data!$A$2:$D$100,MATCH(Factbook!$B35,Data!$A$2:$A$100,0),3)</f>
        <v>12.9</v>
      </c>
      <c r="G35" s="71"/>
      <c r="H35" s="78">
        <f>INDEX(Data!$A$2:$D$100,MATCH(Factbook!$B35,Data!$A$2:$A$100,0),4)</f>
        <v>13</v>
      </c>
      <c r="I35" s="16"/>
      <c r="J35" s="16"/>
      <c r="K35" s="16"/>
      <c r="L35" s="16"/>
      <c r="M35" s="12"/>
      <c r="N35" s="57"/>
      <c r="O35" s="57"/>
      <c r="P35" s="57"/>
      <c r="Q35" s="57"/>
      <c r="R35" s="57"/>
      <c r="S35" s="57"/>
      <c r="X35" s="9" t="str">
        <f si="0" t="shared"/>
        <v>FY 2012</v>
      </c>
    </row>
    <row customFormat="1" customHeight="1" ht="14.1" r="36" s="9" spans="1:24" x14ac:dyDescent="0.2">
      <c r="A36" s="12"/>
      <c r="B36" s="69">
        <f>LARGE(Data!$A$2:$A$100,5)</f>
        <v>2013</v>
      </c>
      <c r="C36" s="69"/>
      <c r="D36" s="77">
        <f>INDEX(Data!$A$2:$D$100,MATCH(Factbook!$B36,Data!$A$2:$A$100,0),2)</f>
        <v>27.7</v>
      </c>
      <c r="E36" s="68"/>
      <c r="F36" s="77">
        <f>INDEX(Data!$A$2:$D$100,MATCH(Factbook!$B36,Data!$A$2:$A$100,0),3)</f>
        <v>14.2</v>
      </c>
      <c r="G36" s="68"/>
      <c r="H36" s="77">
        <f>INDEX(Data!$A$2:$D$100,MATCH(Factbook!$B36,Data!$A$2:$A$100,0),4)</f>
        <v>14</v>
      </c>
      <c r="I36" s="16"/>
      <c r="J36" s="16"/>
      <c r="K36" s="16"/>
      <c r="L36" s="16"/>
      <c r="M36" s="12"/>
      <c r="X36" s="9" t="str">
        <f si="0" t="shared"/>
        <v>FY 2013</v>
      </c>
    </row>
    <row customFormat="1" customHeight="1" ht="14.1" r="37" s="9" spans="1:24" x14ac:dyDescent="0.2">
      <c r="A37" s="12"/>
      <c r="B37" s="69">
        <f>LARGE(Data!$A$2:$A$100,4)</f>
        <v>2014</v>
      </c>
      <c r="C37" s="69"/>
      <c r="D37" s="77">
        <f>INDEX(Data!$A$2:$D$100,MATCH(Factbook!$B37,Data!$A$2:$A$100,0),2)</f>
        <v>29.8</v>
      </c>
      <c r="E37" s="68"/>
      <c r="F37" s="77">
        <f>INDEX(Data!$A$2:$D$100,MATCH(Factbook!$B37,Data!$A$2:$A$100,0),3)</f>
        <v>15.8</v>
      </c>
      <c r="G37" s="68"/>
      <c r="H37" s="77">
        <f>INDEX(Data!$A$2:$D$100,MATCH(Factbook!$B37,Data!$A$2:$A$100,0),4)</f>
        <v>14</v>
      </c>
      <c r="I37" s="16"/>
      <c r="J37" s="16"/>
      <c r="K37" s="16"/>
      <c r="L37" s="16"/>
      <c r="M37" s="12"/>
      <c r="X37" s="9" t="str">
        <f si="0" t="shared"/>
        <v>FY 2014</v>
      </c>
    </row>
    <row customFormat="1" customHeight="1" ht="14.1" r="38" s="9" spans="1:24" x14ac:dyDescent="0.2">
      <c r="A38" s="12"/>
      <c r="B38" s="69">
        <f>LARGE(Data!$A$2:$A$100,3)</f>
        <v>2015</v>
      </c>
      <c r="C38" s="69"/>
      <c r="D38" s="77">
        <f>INDEX(Data!$A$2:$D$100,MATCH(Factbook!$B38,Data!$A$2:$A$100,0),2)</f>
        <v>27.6</v>
      </c>
      <c r="E38" s="68"/>
      <c r="F38" s="77">
        <f>INDEX(Data!$A$2:$D$100,MATCH(Factbook!$B38,Data!$A$2:$A$100,0),3)</f>
        <v>14.7</v>
      </c>
      <c r="G38" s="68"/>
      <c r="H38" s="77">
        <f>INDEX(Data!$A$2:$D$100,MATCH(Factbook!$B38,Data!$A$2:$A$100,0),4)</f>
        <v>13.5</v>
      </c>
      <c r="I38" s="31"/>
      <c r="J38" s="16"/>
      <c r="K38" s="16"/>
      <c r="L38" s="16"/>
      <c r="M38" s="12"/>
      <c r="X38" s="9" t="str">
        <f si="0" t="shared"/>
        <v>FY 2015</v>
      </c>
    </row>
    <row customFormat="1" customHeight="1" ht="14.1" r="39" s="9" spans="1:24" x14ac:dyDescent="0.2">
      <c r="A39" s="12"/>
      <c r="B39" s="73">
        <f>LARGE(Data!$A$2:$A$100,2)</f>
        <v>2016</v>
      </c>
      <c r="C39" s="73"/>
      <c r="D39" s="79">
        <f>INDEX(Data!$A$2:$D$100,MATCH(Factbook!$B39,Data!$A$2:$A$100,0),2)</f>
        <v>29.6</v>
      </c>
      <c r="E39" s="74"/>
      <c r="F39" s="79">
        <f>INDEX(Data!$A$2:$D$100,MATCH(Factbook!$B39,Data!$A$2:$A$100,0),3)</f>
        <v>18.600000000000001</v>
      </c>
      <c r="G39" s="74"/>
      <c r="H39" s="79">
        <f>INDEX(Data!$A$2:$D$100,MATCH(Factbook!$B39,Data!$A$2:$A$100,0),4)</f>
        <v>17</v>
      </c>
      <c r="I39" s="16"/>
      <c r="J39" s="16"/>
      <c r="K39" s="16"/>
      <c r="L39" s="16"/>
      <c r="M39" s="12"/>
      <c r="X39" s="9" t="str">
        <f si="0" t="shared"/>
        <v>FY 2016</v>
      </c>
    </row>
    <row customFormat="1" customHeight="1" ht="14.1" r="40" s="9" spans="1:24" x14ac:dyDescent="0.2">
      <c r="A40" s="12"/>
      <c r="B40" s="69">
        <f>LARGE(Data!$A$2:$A$100,1)</f>
        <v>2017</v>
      </c>
      <c r="C40" s="69"/>
      <c r="D40" s="77">
        <f>INDEX(Data!$A$2:$D$100,MATCH(Factbook!$B40,Data!$A$2:$A$100,0),2)</f>
        <v>34.799999999999997</v>
      </c>
      <c r="E40" s="68"/>
      <c r="F40" s="77">
        <f>INDEX(Data!$A$2:$D$100,MATCH(Factbook!$B40,Data!$A$2:$A$100,0),3)</f>
        <v>15.2</v>
      </c>
      <c r="G40" s="68"/>
      <c r="H40" s="77">
        <f>INDEX(Data!$A$2:$D$100,MATCH(Factbook!$B40,Data!$A$2:$A$100,0),4)</f>
        <v>21</v>
      </c>
      <c r="I40" s="16"/>
      <c r="J40" s="16"/>
      <c r="K40" s="16"/>
      <c r="L40" s="16"/>
      <c r="M40" s="12"/>
      <c r="X40" s="9" t="str">
        <f si="0" t="shared"/>
        <v>FY 2017</v>
      </c>
    </row>
    <row customFormat="1" customHeight="1" ht="8.4499999999999993" r="41" s="9" spans="1:24" x14ac:dyDescent="0.2">
      <c r="A41" s="12"/>
      <c r="B41" s="38"/>
      <c r="C41" s="38"/>
      <c r="D41" s="31"/>
      <c r="E41" s="31"/>
      <c r="F41" s="31"/>
      <c r="G41" s="31"/>
      <c r="H41" s="31"/>
      <c r="I41" s="16"/>
      <c r="J41" s="16"/>
      <c r="K41" s="16"/>
      <c r="L41" s="16"/>
      <c r="M41" s="12"/>
    </row>
    <row customFormat="1" customHeight="1" ht="12" r="42" s="9" spans="1:24" x14ac:dyDescent="0.2">
      <c r="A42" s="12"/>
      <c r="B42" s="84" t="s">
        <v>33</v>
      </c>
      <c r="C42" s="84"/>
      <c r="D42" s="84"/>
      <c r="E42" s="84"/>
      <c r="F42" s="84"/>
      <c r="G42" s="84"/>
      <c r="H42" s="84"/>
      <c r="I42" s="84"/>
      <c r="J42" s="84"/>
      <c r="K42" s="84"/>
      <c r="L42" s="81"/>
      <c r="M42" s="81"/>
    </row>
    <row customFormat="1" customHeight="1" ht="12" r="43" s="9" spans="1:24" x14ac:dyDescent="0.2">
      <c r="A43" s="12"/>
      <c r="B43" s="85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12"/>
      <c r="M43" s="12"/>
    </row>
    <row customFormat="1" customHeight="1" ht="12" r="44" s="9" spans="1:24" x14ac:dyDescent="0.2">
      <c r="A44" s="12"/>
      <c r="B44" s="19"/>
      <c r="C44" s="16"/>
      <c r="D44" s="16"/>
      <c r="E44" s="16"/>
      <c r="F44" s="16"/>
      <c r="G44" s="16"/>
      <c r="H44" s="16"/>
      <c r="I44" s="12"/>
      <c r="J44" s="12"/>
      <c r="K44" s="12"/>
      <c r="L44" s="12"/>
      <c r="M44" s="12"/>
    </row>
    <row customFormat="1" ht="24" r="45" s="9" spans="1:24" x14ac:dyDescent="0.2">
      <c r="A45" s="12"/>
      <c r="B45" s="19"/>
      <c r="C45" s="16"/>
      <c r="D45" s="16"/>
      <c r="E45" s="16"/>
      <c r="F45" s="16"/>
      <c r="G45" s="16"/>
      <c r="H45" s="16"/>
      <c r="I45" s="12"/>
      <c r="J45" s="12"/>
      <c r="K45" s="12"/>
      <c r="L45" s="12"/>
      <c r="M45" s="12"/>
      <c r="P45" s="82" t="s">
        <v>34</v>
      </c>
    </row>
    <row customFormat="1" customHeight="1" ht="9" r="46" s="9" spans="1:24" x14ac:dyDescent="0.2">
      <c r="A46" s="12"/>
      <c r="B46" s="18"/>
      <c r="C46" s="19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customFormat="1" r="47" s="9" spans="1:24" x14ac:dyDescent="0.2">
      <c r="A47" s="12"/>
      <c r="B47" s="32"/>
      <c r="C47" s="33"/>
      <c r="D47" s="33"/>
      <c r="E47" s="32"/>
      <c r="F47" s="33"/>
      <c r="G47" s="33"/>
      <c r="H47" s="33"/>
      <c r="I47" s="33"/>
      <c r="J47" s="33"/>
      <c r="K47" s="12"/>
      <c r="L47" s="12"/>
      <c r="M47" s="12"/>
    </row>
    <row r="48" spans="1:24" x14ac:dyDescent="0.2">
      <c r="A48" s="12"/>
      <c r="B48" s="12"/>
      <c r="C48" s="19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hidden="1" r="52" spans="1:13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x14ac:dyDescent="0.2">
      <c r="A64" s="12"/>
      <c r="B64" s="12"/>
      <c r="C64" s="12"/>
      <c r="D64" s="12"/>
      <c r="E64" s="12"/>
      <c r="F64" s="12"/>
      <c r="G64" s="12"/>
      <c r="H64" s="12"/>
      <c r="I64" s="10"/>
      <c r="K64" s="12"/>
      <c r="L64" s="12"/>
      <c r="M64" s="12"/>
    </row>
    <row r="65" spans="1:13" x14ac:dyDescent="0.2">
      <c r="A65" s="12"/>
      <c r="B65" s="12"/>
      <c r="C65" s="12"/>
      <c r="D65" s="12"/>
      <c r="E65" s="10"/>
      <c r="F65" s="12"/>
      <c r="G65" s="12"/>
      <c r="H65" s="12"/>
      <c r="I65" s="10"/>
      <c r="J65" s="10"/>
      <c r="K65" s="12"/>
      <c r="L65" s="12"/>
      <c r="M65" s="12"/>
    </row>
    <row r="66" spans="1:13" x14ac:dyDescent="0.2">
      <c r="A66" s="12"/>
      <c r="B66" s="12"/>
      <c r="C66" s="12"/>
      <c r="D66" s="12"/>
      <c r="E66" s="10"/>
      <c r="F66" s="12"/>
      <c r="G66" s="12"/>
      <c r="H66" s="12"/>
      <c r="I66" s="10"/>
      <c r="J66" s="10"/>
      <c r="K66" s="12"/>
      <c r="L66" s="12"/>
      <c r="M66" s="12"/>
    </row>
    <row r="67" spans="1:13" x14ac:dyDescent="0.2">
      <c r="A67" s="12"/>
      <c r="B67" s="12"/>
      <c r="C67" s="12"/>
      <c r="D67" s="12"/>
      <c r="E67" s="10"/>
      <c r="F67" s="12"/>
      <c r="G67" s="12"/>
      <c r="H67" s="12"/>
      <c r="I67" s="10"/>
      <c r="J67" s="10"/>
      <c r="K67" s="12"/>
      <c r="L67" s="12"/>
      <c r="M67" s="12"/>
    </row>
    <row r="68" spans="1:13" x14ac:dyDescent="0.2">
      <c r="A68" s="12"/>
      <c r="B68" s="12"/>
      <c r="C68" s="12"/>
      <c r="D68" s="12"/>
      <c r="E68" s="10"/>
      <c r="F68" s="12"/>
      <c r="G68" s="12"/>
      <c r="H68" s="12"/>
      <c r="I68" s="14"/>
      <c r="J68" s="11"/>
      <c r="K68" s="12"/>
      <c r="M68" s="12"/>
    </row>
    <row r="69" spans="1:13" x14ac:dyDescent="0.2">
      <c r="A69" s="12"/>
      <c r="B69" s="12"/>
      <c r="C69" s="12"/>
      <c r="D69" s="12"/>
      <c r="E69" s="14"/>
      <c r="F69" s="14"/>
      <c r="G69" s="14"/>
      <c r="H69" s="12"/>
      <c r="I69" s="14"/>
      <c r="J69" s="20"/>
      <c r="K69" s="12"/>
      <c r="L69" s="14"/>
      <c r="M69" s="12"/>
    </row>
    <row r="70" spans="1:13" x14ac:dyDescent="0.2">
      <c r="A70" s="12"/>
      <c r="B70" s="12"/>
      <c r="C70" s="12"/>
      <c r="D70" s="12"/>
      <c r="E70" s="14"/>
      <c r="F70" s="14"/>
      <c r="G70" s="14"/>
      <c r="H70" s="12"/>
      <c r="I70" s="14"/>
      <c r="J70" s="14"/>
      <c r="K70" s="12"/>
      <c r="L70" s="14"/>
      <c r="M70" s="12"/>
    </row>
    <row r="71" spans="1:13" x14ac:dyDescent="0.2">
      <c r="B71" s="12"/>
      <c r="C71" s="12"/>
      <c r="D71" s="12"/>
      <c r="E71" s="14"/>
      <c r="F71" s="14"/>
      <c r="G71" s="14"/>
      <c r="H71" s="12"/>
      <c r="I71" s="14"/>
      <c r="J71" s="14"/>
      <c r="L71" s="14"/>
    </row>
    <row r="72" spans="1:13" x14ac:dyDescent="0.2">
      <c r="D72" s="13"/>
      <c r="E72" s="14"/>
      <c r="F72" s="14"/>
      <c r="G72" s="14"/>
      <c r="I72" s="14"/>
      <c r="J72" s="14"/>
      <c r="L72" s="14"/>
    </row>
    <row r="73" spans="1:13" x14ac:dyDescent="0.2">
      <c r="D73" s="13"/>
      <c r="E73" s="14"/>
      <c r="F73" s="14"/>
      <c r="G73" s="14"/>
      <c r="I73" s="14"/>
      <c r="J73" s="14"/>
      <c r="L73" s="14"/>
    </row>
    <row r="74" spans="1:13" x14ac:dyDescent="0.2">
      <c r="D74" s="13"/>
      <c r="E74" s="14"/>
      <c r="F74" s="14"/>
      <c r="G74" s="14"/>
      <c r="I74" s="14"/>
      <c r="J74" s="14"/>
      <c r="L74" s="14"/>
    </row>
    <row r="75" spans="1:13" x14ac:dyDescent="0.2">
      <c r="D75" s="13"/>
      <c r="E75" s="14"/>
      <c r="F75" s="14"/>
      <c r="G75" s="14"/>
      <c r="I75" s="14"/>
      <c r="J75" s="14"/>
      <c r="L75" s="14"/>
    </row>
    <row r="76" spans="1:13" x14ac:dyDescent="0.2">
      <c r="D76" s="13"/>
      <c r="E76" s="14"/>
      <c r="F76" s="14"/>
      <c r="G76" s="14"/>
      <c r="I76" s="17"/>
      <c r="J76" s="14"/>
      <c r="L76" s="14"/>
    </row>
    <row r="77" spans="1:13" x14ac:dyDescent="0.2">
      <c r="D77" s="15"/>
      <c r="E77" s="17"/>
      <c r="F77" s="17"/>
      <c r="G77" s="14"/>
      <c r="I77" s="17"/>
      <c r="J77" s="17"/>
      <c r="L77" s="14"/>
    </row>
    <row r="78" spans="1:13" x14ac:dyDescent="0.2">
      <c r="D78" s="15"/>
      <c r="E78" s="17"/>
      <c r="F78" s="17"/>
      <c r="G78" s="14"/>
      <c r="I78" s="17"/>
      <c r="J78" s="17"/>
      <c r="L78" s="14"/>
    </row>
    <row r="79" spans="1:13" x14ac:dyDescent="0.2">
      <c r="D79" s="15"/>
      <c r="E79" s="10"/>
      <c r="F79" s="10"/>
      <c r="G79" s="10"/>
      <c r="J79" s="20"/>
      <c r="L79" s="14"/>
    </row>
    <row r="80" spans="1:13" x14ac:dyDescent="0.2">
      <c r="E80" s="10"/>
      <c r="F80" s="10"/>
      <c r="G80" s="10"/>
      <c r="J80" s="20"/>
    </row>
    <row r="81" spans="5:7" x14ac:dyDescent="0.2">
      <c r="E81" s="10"/>
      <c r="F81" s="10"/>
      <c r="G81" s="10"/>
    </row>
  </sheetData>
  <mergeCells count="4">
    <mergeCell ref="A1:I1"/>
    <mergeCell ref="A2:I2"/>
    <mergeCell ref="B42:K42"/>
    <mergeCell ref="B43:K43"/>
  </mergeCells>
  <pageMargins bottom="1" footer="0.25" header="0.5" left="0.5" right="0.5" top="0.7"/>
  <pageSetup cellComments="atEnd" orientation="portrait" r:id="rId1"/>
  <headerFooter>
    <oddFooter><![CDATA[&L&8Source:  Office of the State Treasurer
Iowa LSA Staff Contact:  Jennifer Acton (515.281.7846) &Ujennifer.acton@legis.iowa.gov &9&U
&C&9&G
&R&G]]></oddFooter>
  </headerFooter>
  <ignoredErrors>
    <ignoredError sqref="E38 D30:D40 G38 F30:F40 H30:H40 B30:B40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T37"/>
  <sheetViews>
    <sheetView workbookViewId="0">
      <pane activePane="bottomLeft" state="frozen" topLeftCell="A2" ySplit="1"/>
      <selection activeCell="D37" pane="bottomLeft" sqref="D37"/>
    </sheetView>
  </sheetViews>
  <sheetFormatPr defaultRowHeight="12" x14ac:dyDescent="0.2"/>
  <cols>
    <col min="2" max="3" bestFit="true" customWidth="true" style="43" width="23.7109375" collapsed="true"/>
    <col min="4" max="4" bestFit="true" customWidth="true" style="43" width="20.140625" collapsed="true"/>
  </cols>
  <sheetData>
    <row r="1" spans="1:19" x14ac:dyDescent="0.2">
      <c r="A1" t="s">
        <v>11</v>
      </c>
      <c r="B1" s="43" t="s">
        <v>12</v>
      </c>
      <c r="C1" s="43" t="s">
        <v>23</v>
      </c>
      <c r="D1" s="43" t="s">
        <v>13</v>
      </c>
    </row>
    <row customFormat="1" r="2" s="49" spans="1:19" x14ac:dyDescent="0.2">
      <c r="A2" s="48" t="s">
        <v>2</v>
      </c>
      <c r="B2" s="46">
        <v>392</v>
      </c>
      <c r="C2" s="46">
        <v>105</v>
      </c>
      <c r="D2" s="46">
        <v>235</v>
      </c>
      <c r="E2" s="48"/>
      <c r="F2" s="48"/>
      <c r="G2" s="47"/>
    </row>
    <row customFormat="1" r="3" s="49" spans="1:19" x14ac:dyDescent="0.2">
      <c r="A3" s="48" t="s">
        <v>3</v>
      </c>
      <c r="B3" s="46">
        <v>3223</v>
      </c>
      <c r="C3" s="46">
        <v>103</v>
      </c>
      <c r="D3" s="46">
        <v>2900</v>
      </c>
      <c r="E3" s="46"/>
      <c r="F3" s="46"/>
      <c r="G3" s="46"/>
    </row>
    <row customFormat="1" r="4" s="49" spans="1:19" x14ac:dyDescent="0.2">
      <c r="A4" s="48" t="s">
        <v>4</v>
      </c>
      <c r="B4" s="46">
        <v>1081</v>
      </c>
      <c r="C4" s="46">
        <v>190</v>
      </c>
      <c r="D4" s="46">
        <v>562</v>
      </c>
      <c r="E4" s="47"/>
      <c r="F4" s="46"/>
      <c r="G4" s="47"/>
    </row>
    <row customFormat="1" r="5" s="49" spans="1:19" x14ac:dyDescent="0.2">
      <c r="A5" s="48" t="s">
        <v>5</v>
      </c>
      <c r="B5" s="46">
        <v>7998</v>
      </c>
      <c r="C5" s="46">
        <v>2275</v>
      </c>
      <c r="D5" s="46">
        <v>3675</v>
      </c>
      <c r="E5" s="47"/>
      <c r="F5" s="46"/>
      <c r="G5" s="47"/>
    </row>
    <row customFormat="1" r="6" s="49" spans="1:19" x14ac:dyDescent="0.2">
      <c r="A6" s="48" t="s">
        <v>6</v>
      </c>
      <c r="B6" s="46">
        <v>4684</v>
      </c>
      <c r="C6" s="46">
        <v>1520</v>
      </c>
      <c r="D6" s="46">
        <v>3494</v>
      </c>
      <c r="E6" s="47"/>
      <c r="F6" s="46"/>
      <c r="G6" s="47"/>
    </row>
    <row customFormat="1" r="7" s="49" spans="1:19" x14ac:dyDescent="0.2">
      <c r="A7" s="48" t="s">
        <v>7</v>
      </c>
      <c r="B7" s="46">
        <v>4719</v>
      </c>
      <c r="C7" s="46">
        <v>1081</v>
      </c>
      <c r="D7" s="50">
        <v>2969</v>
      </c>
      <c r="E7" s="47"/>
      <c r="F7" s="46"/>
      <c r="G7" s="47"/>
    </row>
    <row customFormat="1" r="8" s="49" spans="1:19" x14ac:dyDescent="0.2">
      <c r="A8" s="48" t="s">
        <v>8</v>
      </c>
      <c r="B8" s="46">
        <v>4267</v>
      </c>
      <c r="C8" s="46">
        <v>1246</v>
      </c>
      <c r="D8" s="46">
        <v>2847</v>
      </c>
      <c r="E8" s="47"/>
      <c r="F8" s="46"/>
      <c r="G8" s="47"/>
      <c r="H8" s="87" t="s">
        <v>26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customFormat="1" r="9" s="49" spans="1:19" x14ac:dyDescent="0.2">
      <c r="A9" s="48" t="s">
        <v>9</v>
      </c>
      <c r="B9" s="46">
        <v>5262</v>
      </c>
      <c r="C9" s="46">
        <v>1411</v>
      </c>
      <c r="D9" s="46">
        <v>2515</v>
      </c>
      <c r="E9" s="47"/>
      <c r="F9" s="46"/>
      <c r="G9" s="47"/>
    </row>
    <row customFormat="1" r="10" s="49" spans="1:19" x14ac:dyDescent="0.2">
      <c r="A10" s="48">
        <v>1990</v>
      </c>
      <c r="B10" s="46">
        <v>5330</v>
      </c>
      <c r="C10" s="46">
        <v>2026</v>
      </c>
      <c r="D10" s="46">
        <v>1825</v>
      </c>
      <c r="E10" s="47"/>
      <c r="F10" s="46"/>
      <c r="G10" s="47"/>
    </row>
    <row customFormat="1" r="11" s="49" spans="1:19" x14ac:dyDescent="0.2">
      <c r="A11" s="48">
        <v>1991</v>
      </c>
      <c r="B11" s="46">
        <v>4741</v>
      </c>
      <c r="C11" s="46">
        <v>2415</v>
      </c>
      <c r="D11" s="46">
        <v>2025</v>
      </c>
      <c r="E11" s="47"/>
      <c r="F11" s="46"/>
      <c r="G11" s="47"/>
    </row>
    <row customFormat="1" r="12" s="49" spans="1:19" x14ac:dyDescent="0.2">
      <c r="A12" s="51">
        <v>1992</v>
      </c>
      <c r="B12" s="52">
        <v>4741</v>
      </c>
      <c r="C12" s="46">
        <v>2415</v>
      </c>
      <c r="D12" s="46">
        <v>2025</v>
      </c>
      <c r="E12" s="47"/>
      <c r="F12" s="46"/>
      <c r="G12" s="47"/>
    </row>
    <row customFormat="1" r="13" s="49" spans="1:19" x14ac:dyDescent="0.2">
      <c r="A13" s="51">
        <v>1993</v>
      </c>
      <c r="B13" s="52">
        <v>7506</v>
      </c>
      <c r="C13" s="46">
        <v>3914</v>
      </c>
      <c r="D13" s="46">
        <v>5997</v>
      </c>
      <c r="E13" s="47"/>
      <c r="F13" s="46"/>
      <c r="G13" s="47"/>
    </row>
    <row customFormat="1" r="14" s="49" spans="1:19" x14ac:dyDescent="0.2">
      <c r="A14" s="51">
        <v>1994</v>
      </c>
      <c r="B14" s="52">
        <v>5834</v>
      </c>
      <c r="C14" s="46">
        <v>2144</v>
      </c>
      <c r="D14" s="46">
        <v>2821</v>
      </c>
      <c r="E14" s="47"/>
      <c r="F14" s="46"/>
      <c r="G14" s="47"/>
    </row>
    <row customFormat="1" r="15" s="49" spans="1:19" x14ac:dyDescent="0.2">
      <c r="A15" s="51">
        <v>1995</v>
      </c>
      <c r="B15" s="52">
        <v>6436</v>
      </c>
      <c r="C15" s="46">
        <v>3177</v>
      </c>
      <c r="D15" s="46">
        <v>3136</v>
      </c>
      <c r="E15" s="47"/>
      <c r="F15" s="46"/>
      <c r="G15" s="47"/>
    </row>
    <row customFormat="1" r="16" s="49" spans="1:19" x14ac:dyDescent="0.2">
      <c r="A16" s="51">
        <v>1996</v>
      </c>
      <c r="B16" s="52">
        <v>4799</v>
      </c>
      <c r="C16" s="52">
        <v>2280</v>
      </c>
      <c r="D16" s="46">
        <v>1501</v>
      </c>
      <c r="E16" s="53"/>
      <c r="F16" s="47"/>
      <c r="G16" s="53"/>
    </row>
    <row customFormat="1" r="17" s="49" spans="1:7" x14ac:dyDescent="0.2">
      <c r="A17" s="51">
        <v>1997</v>
      </c>
      <c r="B17" s="52">
        <v>7446</v>
      </c>
      <c r="C17" s="52">
        <v>2309</v>
      </c>
      <c r="D17" s="46">
        <v>2595</v>
      </c>
      <c r="E17" s="53"/>
      <c r="F17" s="47"/>
      <c r="G17" s="53"/>
    </row>
    <row customFormat="1" r="18" s="49" spans="1:7" x14ac:dyDescent="0.2">
      <c r="A18" s="51">
        <v>1998</v>
      </c>
      <c r="B18" s="52">
        <v>9908</v>
      </c>
      <c r="C18" s="52">
        <v>3606</v>
      </c>
      <c r="D18" s="46">
        <v>2750</v>
      </c>
      <c r="E18" s="53"/>
      <c r="F18" s="47"/>
      <c r="G18" s="53"/>
    </row>
    <row customFormat="1" r="19" s="49" spans="1:7" x14ac:dyDescent="0.2">
      <c r="A19" s="51">
        <v>1999</v>
      </c>
      <c r="B19" s="52">
        <v>7612</v>
      </c>
      <c r="C19" s="52">
        <v>3554</v>
      </c>
      <c r="D19" s="46">
        <v>7350</v>
      </c>
      <c r="E19" s="53"/>
      <c r="F19" s="47"/>
      <c r="G19" s="53"/>
    </row>
    <row customFormat="1" r="20" s="49" spans="1:7" x14ac:dyDescent="0.2">
      <c r="A20" s="51">
        <v>2000</v>
      </c>
      <c r="B20" s="52">
        <v>8792</v>
      </c>
      <c r="C20" s="52">
        <v>3551</v>
      </c>
      <c r="D20" s="46">
        <v>3000</v>
      </c>
      <c r="E20" s="53"/>
      <c r="F20" s="47"/>
      <c r="G20" s="53"/>
    </row>
    <row customFormat="1" r="21" s="49" spans="1:7" x14ac:dyDescent="0.2">
      <c r="A21" s="51">
        <v>2001</v>
      </c>
      <c r="B21" s="52">
        <v>10116</v>
      </c>
      <c r="C21" s="52">
        <v>6588</v>
      </c>
      <c r="D21" s="46">
        <v>4000</v>
      </c>
      <c r="E21" s="53"/>
      <c r="F21" s="47"/>
      <c r="G21" s="53"/>
    </row>
    <row customFormat="1" r="22" s="49" spans="1:7" x14ac:dyDescent="0.2">
      <c r="A22" s="51">
        <v>2002</v>
      </c>
      <c r="B22" s="52">
        <v>13805</v>
      </c>
      <c r="C22" s="52">
        <v>4477</v>
      </c>
      <c r="D22" s="46">
        <v>7939</v>
      </c>
      <c r="E22" s="53"/>
      <c r="F22" s="47"/>
      <c r="G22" s="53"/>
    </row>
    <row customFormat="1" r="23" s="49" spans="1:7" x14ac:dyDescent="0.2">
      <c r="A23" s="51">
        <v>2003</v>
      </c>
      <c r="B23" s="52">
        <v>10593</v>
      </c>
      <c r="C23" s="52">
        <v>4370</v>
      </c>
      <c r="D23" s="46">
        <v>6000</v>
      </c>
      <c r="E23" s="53"/>
      <c r="F23" s="47"/>
      <c r="G23" s="53"/>
    </row>
    <row customFormat="1" r="24" s="49" spans="1:7" x14ac:dyDescent="0.2">
      <c r="A24" s="51">
        <v>2004</v>
      </c>
      <c r="B24" s="52">
        <v>27560</v>
      </c>
      <c r="C24" s="52">
        <v>6960</v>
      </c>
      <c r="D24" s="46">
        <v>25000</v>
      </c>
      <c r="E24" s="53"/>
      <c r="F24" s="47"/>
      <c r="G24" s="53"/>
    </row>
    <row customFormat="1" r="25" s="49" spans="1:7" x14ac:dyDescent="0.2">
      <c r="A25" s="51">
        <v>2005</v>
      </c>
      <c r="B25" s="52">
        <v>14623</v>
      </c>
      <c r="C25" s="52">
        <v>7132</v>
      </c>
      <c r="D25" s="46">
        <v>20000</v>
      </c>
      <c r="E25" s="53"/>
      <c r="F25" s="47"/>
      <c r="G25" s="53"/>
    </row>
    <row customFormat="1" r="26" s="49" spans="1:7" x14ac:dyDescent="0.2">
      <c r="A26" s="51">
        <v>2006</v>
      </c>
      <c r="B26" s="75">
        <v>15.6</v>
      </c>
      <c r="C26" s="75">
        <v>12.8</v>
      </c>
      <c r="D26" s="75">
        <v>15</v>
      </c>
      <c r="E26" s="52"/>
      <c r="F26" s="52"/>
      <c r="G26" s="52"/>
    </row>
    <row customFormat="1" r="27" s="49" spans="1:7" x14ac:dyDescent="0.2">
      <c r="A27" s="51">
        <v>2007</v>
      </c>
      <c r="B27" s="75">
        <v>14.5</v>
      </c>
      <c r="C27" s="75">
        <v>12.3</v>
      </c>
      <c r="D27" s="75">
        <v>8</v>
      </c>
      <c r="E27" s="52"/>
      <c r="F27" s="52"/>
      <c r="G27" s="52"/>
    </row>
    <row customFormat="1" r="28" s="49" spans="1:7" x14ac:dyDescent="0.2">
      <c r="A28" s="51">
        <v>2008</v>
      </c>
      <c r="B28" s="75">
        <v>17.7</v>
      </c>
      <c r="C28" s="75">
        <v>10.9</v>
      </c>
      <c r="D28" s="75">
        <v>10</v>
      </c>
      <c r="E28" s="52"/>
      <c r="F28" s="52"/>
      <c r="G28" s="52"/>
    </row>
    <row customFormat="1" r="29" s="49" spans="1:7" x14ac:dyDescent="0.2">
      <c r="A29" s="51">
        <v>2009</v>
      </c>
      <c r="B29" s="75">
        <v>16.3</v>
      </c>
      <c r="C29" s="75">
        <v>7.7</v>
      </c>
      <c r="D29" s="75">
        <v>5.2</v>
      </c>
      <c r="E29" s="52"/>
      <c r="F29" s="52"/>
      <c r="G29" s="52"/>
    </row>
    <row customFormat="1" r="30" s="49" spans="1:7" x14ac:dyDescent="0.2">
      <c r="A30" s="51">
        <v>2010</v>
      </c>
      <c r="B30" s="75">
        <v>20.8</v>
      </c>
      <c r="C30" s="75">
        <v>12.1</v>
      </c>
      <c r="D30" s="75">
        <v>13.3</v>
      </c>
      <c r="E30" s="52"/>
      <c r="F30" s="52"/>
      <c r="G30" s="52"/>
    </row>
    <row customFormat="1" r="31" s="49" spans="1:7" x14ac:dyDescent="0.2">
      <c r="A31" s="51">
        <v>2011</v>
      </c>
      <c r="B31" s="75">
        <v>21.7</v>
      </c>
      <c r="C31" s="75">
        <v>12.8</v>
      </c>
      <c r="D31" s="75">
        <v>9</v>
      </c>
      <c r="E31" s="52"/>
      <c r="F31" s="52"/>
      <c r="G31" s="52"/>
    </row>
    <row customFormat="1" r="32" s="49" spans="1:7" x14ac:dyDescent="0.2">
      <c r="A32" s="51">
        <v>2012</v>
      </c>
      <c r="B32" s="75">
        <v>20.5</v>
      </c>
      <c r="C32" s="75">
        <v>12.9</v>
      </c>
      <c r="D32" s="75">
        <v>13</v>
      </c>
      <c r="E32" s="52"/>
      <c r="F32" s="52"/>
      <c r="G32" s="52"/>
    </row>
    <row customFormat="1" r="33" s="49" spans="1:7" x14ac:dyDescent="0.2">
      <c r="A33" s="51">
        <v>2013</v>
      </c>
      <c r="B33" s="75">
        <v>27.7</v>
      </c>
      <c r="C33" s="75">
        <v>14.2</v>
      </c>
      <c r="D33" s="75">
        <v>14</v>
      </c>
      <c r="E33" s="52"/>
      <c r="F33" s="52"/>
      <c r="G33" s="52"/>
    </row>
    <row customFormat="1" r="34" s="49" spans="1:7" x14ac:dyDescent="0.2">
      <c r="A34" s="51">
        <v>2014</v>
      </c>
      <c r="B34" s="75">
        <v>29.8</v>
      </c>
      <c r="C34" s="75">
        <v>15.8</v>
      </c>
      <c r="D34" s="75">
        <v>14</v>
      </c>
      <c r="E34" s="52"/>
      <c r="F34" s="52"/>
      <c r="G34" s="52"/>
    </row>
    <row customFormat="1" r="35" s="49" spans="1:7" x14ac:dyDescent="0.2">
      <c r="A35" s="51">
        <v>2015</v>
      </c>
      <c r="B35" s="75">
        <v>27.6</v>
      </c>
      <c r="C35" s="75">
        <v>14.7</v>
      </c>
      <c r="D35" s="75">
        <v>13.5</v>
      </c>
      <c r="E35" s="52"/>
      <c r="F35" s="52"/>
      <c r="G35" s="52"/>
    </row>
    <row customFormat="1" r="36" s="49" spans="1:7" x14ac:dyDescent="0.2">
      <c r="A36" s="49">
        <v>2016</v>
      </c>
      <c r="B36" s="76">
        <v>29.6</v>
      </c>
      <c r="C36" s="76">
        <v>18.600000000000001</v>
      </c>
      <c r="D36" s="76">
        <v>17</v>
      </c>
    </row>
    <row r="37" spans="1:7" x14ac:dyDescent="0.2">
      <c r="A37" s="58">
        <v>2017</v>
      </c>
      <c r="B37" s="76">
        <v>34.799999999999997</v>
      </c>
      <c r="C37" s="76">
        <v>15.2</v>
      </c>
      <c r="D37" s="76">
        <v>21</v>
      </c>
    </row>
  </sheetData>
  <mergeCells count="1">
    <mergeCell ref="H8:S8"/>
  </mergeCells>
  <pageMargins bottom="0.75" footer="0.3" header="0.3" left="0.7" right="0.7" top="0.75"/>
  <pageSetup orientation="portrait" r:id="rId1"/>
  <ignoredErrors>
    <ignoredError numberStoredAsText="1" sqref="A2:A10"/>
  </ignoredError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ColWidth="9.140625" defaultRowHeight="12" x14ac:dyDescent="0.2"/>
  <cols>
    <col min="1" max="1" bestFit="true" customWidth="true" style="61" width="30.42578125" collapsed="true"/>
    <col min="2" max="2" bestFit="true" customWidth="true" style="61" width="52.28515625" collapsed="true"/>
    <col min="3" max="4" style="61" width="9.140625" collapsed="true"/>
    <col min="5" max="5" customWidth="true" style="61" width="31.7109375" collapsed="true"/>
    <col min="6" max="8" style="61" width="9.140625" collapsed="true"/>
    <col min="9" max="9" customWidth="true" hidden="true" style="61" width="0.0" collapsed="true"/>
    <col min="10" max="16384" style="61" width="9.140625" collapsed="true"/>
  </cols>
  <sheetData>
    <row r="1" spans="1:9" x14ac:dyDescent="0.2">
      <c r="A1" s="61" t="s">
        <v>17</v>
      </c>
      <c r="B1" s="62"/>
      <c r="I1" s="61" t="s">
        <v>18</v>
      </c>
    </row>
    <row r="2" spans="1:9" x14ac:dyDescent="0.2">
      <c r="A2" s="61" t="s">
        <v>15</v>
      </c>
      <c r="B2" s="62"/>
      <c r="I2" s="61" t="s">
        <v>19</v>
      </c>
    </row>
    <row r="3" spans="1:9" x14ac:dyDescent="0.2">
      <c r="A3" s="61" t="s">
        <v>14</v>
      </c>
      <c r="B3" s="61" t="s">
        <v>18</v>
      </c>
      <c r="I3" s="61" t="s">
        <v>20</v>
      </c>
    </row>
    <row r="4" spans="1:9" x14ac:dyDescent="0.2">
      <c r="A4" s="61" t="s">
        <v>21</v>
      </c>
      <c r="B4" s="63"/>
      <c r="I4" s="61" t="s">
        <v>22</v>
      </c>
    </row>
    <row r="5" spans="1:9" x14ac:dyDescent="0.2">
      <c r="E5" s="62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2007-01-16T14:36:48Z</dcterms:created>
  <dc:creator>Parker, John [LEGIS]</dc:creator>
  <cp:lastModifiedBy>Broich, Adam [LEGIS]</cp:lastModifiedBy>
  <cp:lastPrinted>2018-07-30T17:56:13Z</cp:lastPrinted>
  <dcterms:modified xsi:type="dcterms:W3CDTF">2018-07-30T17:56:20Z</dcterms:modified>
</cp:coreProperties>
</file>