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activeTab="1" windowHeight="3570" windowWidth="8360" xWindow="240" yWindow="12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Factbook!$A$1:$U$45</definedName>
  </definedNames>
  <calcPr calcId="145621"/>
</workbook>
</file>

<file path=xl/calcChain.xml><?xml version="1.0" encoding="utf-8"?>
<calcChain xmlns="http://schemas.openxmlformats.org/spreadsheetml/2006/main">
  <c i="2" l="1" r="F19"/>
  <c i="2" l="1" r="F23"/>
  <c i="2" r="F22"/>
  <c i="2" r="F18"/>
  <c i="2" l="1" r="F33"/>
  <c i="2" r="F34"/>
  <c i="2" r="F35"/>
  <c i="2" r="F36"/>
  <c i="2" r="F37"/>
  <c i="2" r="F38"/>
  <c i="2" r="F39"/>
  <c i="2" r="F40"/>
  <c i="2" r="F41"/>
  <c i="2" r="F42"/>
  <c i="2" r="F43"/>
  <c i="2" r="F44"/>
  <c i="2" r="F45"/>
  <c i="2" r="F46"/>
  <c i="2" r="F47"/>
  <c i="2" r="F48"/>
  <c i="2" r="F49"/>
  <c i="2" r="F50"/>
  <c i="2" r="F51"/>
  <c i="2" r="F52"/>
  <c i="2" r="F53"/>
  <c i="2" r="F54"/>
  <c i="2" r="F55"/>
  <c i="2" r="F56"/>
  <c i="2" r="F57"/>
  <c i="2" r="F58"/>
  <c i="2" r="F59"/>
  <c i="2" r="F60"/>
  <c i="2" r="F61"/>
  <c i="2" r="F62"/>
  <c i="2" r="F63"/>
  <c i="2" r="F64"/>
  <c i="2" r="F65"/>
  <c i="2" r="F66"/>
  <c i="2" r="F67"/>
  <c i="2" r="F68"/>
  <c i="2" r="F69"/>
  <c i="2" r="F70"/>
  <c i="2" r="F71"/>
  <c i="2" r="F72"/>
  <c i="2" r="F73"/>
  <c i="2" r="F74"/>
  <c i="2" r="F75"/>
  <c i="2" r="F76"/>
  <c i="2" r="F77"/>
  <c i="2" r="F78"/>
  <c i="2" r="F79"/>
  <c i="2" r="F80"/>
  <c i="2" r="F81"/>
  <c i="2" r="F82"/>
  <c i="2" r="F83"/>
  <c i="2" r="F84"/>
  <c i="2" r="F85"/>
  <c i="2" r="F86"/>
  <c i="2" r="F87"/>
  <c i="2" r="F88"/>
  <c i="2" r="F89"/>
  <c i="2" r="F90"/>
  <c i="2" r="F91"/>
  <c i="2" r="F92"/>
  <c i="2" r="F93"/>
  <c i="2" r="F94"/>
  <c i="2" r="F95"/>
  <c i="2" r="F96"/>
  <c i="2" r="F97"/>
  <c i="2" r="F98"/>
  <c i="2" r="F99"/>
  <c i="2" r="F100"/>
  <c i="2" r="F101"/>
  <c i="2" r="F102"/>
  <c i="2" r="F103"/>
  <c i="2" r="F104"/>
  <c i="2" r="F105"/>
  <c i="2" r="F106"/>
  <c i="2" r="F107"/>
  <c i="2" r="F108"/>
  <c i="2" r="F109"/>
  <c i="2" r="F110"/>
  <c i="2" r="F111"/>
  <c i="2" r="F112"/>
  <c i="2" r="F113"/>
  <c i="2" r="F114"/>
  <c i="2" r="F115"/>
  <c i="2" r="F116"/>
  <c i="2" r="F117"/>
  <c i="2" r="F118"/>
  <c i="2" r="F119"/>
  <c i="2" r="F120"/>
  <c i="2" r="F121"/>
  <c i="2" r="F122"/>
  <c i="2" r="F123"/>
  <c i="2" r="F124"/>
  <c i="2" r="F125"/>
  <c i="2" r="F126"/>
  <c i="2" r="F127"/>
  <c i="2" r="F128"/>
  <c i="2" r="F129"/>
  <c i="2" r="F130"/>
  <c i="2" r="F131"/>
  <c i="2" r="F132"/>
  <c i="2" r="F133"/>
  <c i="2" r="F134"/>
  <c i="2" r="F135"/>
  <c i="2" r="F136"/>
  <c i="2" r="F137"/>
  <c i="2" r="F138"/>
  <c i="2" r="F139"/>
  <c i="2" r="F140"/>
  <c i="2" r="F141"/>
  <c i="2" r="F142"/>
  <c i="2" r="F143"/>
  <c i="2" r="F144"/>
  <c i="2" r="F145"/>
  <c i="2" r="F146"/>
  <c i="2" r="F147"/>
  <c i="2" r="F148"/>
  <c i="2" r="F149"/>
  <c i="2" r="F150"/>
  <c i="2" r="F151"/>
  <c i="2" r="F152"/>
  <c i="2" r="F153"/>
  <c i="2" r="F154"/>
  <c i="2" r="F155"/>
  <c i="2" r="F156"/>
  <c i="2" r="F157"/>
  <c i="2" r="F158"/>
  <c i="2" r="F159"/>
  <c i="2" r="F160"/>
  <c i="2" r="F161"/>
  <c i="2" r="F162"/>
  <c i="2" r="F163"/>
  <c i="2" r="F164"/>
  <c i="2" r="F165"/>
  <c i="2" r="F166"/>
  <c i="2" r="F167"/>
  <c i="2" r="F168"/>
  <c i="2" r="F169"/>
  <c i="2" r="F170"/>
  <c i="2" r="F171"/>
  <c i="2" r="F172"/>
  <c i="2" r="F173"/>
  <c i="2" r="F174"/>
  <c i="2" r="F175"/>
  <c i="2" r="F176"/>
  <c i="2" r="F177"/>
  <c i="2" r="F178"/>
  <c i="2" r="F179"/>
  <c i="2" r="F180"/>
  <c i="2" r="F181"/>
  <c i="2" r="F182"/>
  <c i="2" r="F183"/>
  <c i="2" r="F184"/>
  <c i="2" r="F185"/>
  <c i="2" r="F186"/>
  <c i="2" r="F187"/>
  <c i="2" r="F188"/>
  <c i="2" r="F189"/>
  <c i="2" r="F190"/>
  <c i="2" r="F191"/>
  <c i="2" r="F192"/>
  <c i="2" r="F193"/>
  <c i="2" r="F194"/>
  <c i="2" r="F195"/>
  <c i="2" r="F196"/>
  <c i="2" r="F197"/>
  <c i="2" r="F198"/>
  <c i="2" r="F199"/>
  <c i="2" r="F200"/>
  <c i="2" r="F201"/>
  <c i="2" r="F202"/>
  <c i="2" r="F203"/>
  <c i="2" r="F204"/>
  <c i="2" r="F205"/>
  <c i="2" r="F206"/>
  <c i="2" r="F207"/>
  <c i="2" r="F208"/>
  <c i="2" r="F209"/>
  <c i="2" r="F210"/>
  <c i="2" r="F211"/>
  <c i="2" r="F212"/>
  <c i="2" r="F213"/>
  <c i="2" r="F214"/>
  <c i="2" r="F215"/>
  <c i="2" r="F216"/>
  <c i="2" r="F217"/>
  <c i="2" r="F218"/>
  <c i="2" r="F219"/>
  <c i="2" r="F220"/>
  <c i="2" r="F221"/>
  <c i="2" r="F222"/>
  <c i="2" r="F223"/>
  <c i="2" r="F224"/>
  <c i="2" r="F225"/>
  <c i="2" r="F226"/>
  <c i="2" r="F227"/>
  <c i="2" r="F24"/>
  <c i="2" r="F25"/>
  <c i="2" r="F26"/>
  <c i="2" r="F27"/>
  <c i="2" r="F28"/>
  <c i="2" r="F29"/>
  <c i="2" r="F30"/>
  <c i="2" r="F31"/>
  <c i="2" r="F32"/>
  <c i="2" l="1" r="F3"/>
  <c i="2" r="F4"/>
  <c i="2" r="F5"/>
  <c i="2" r="F6"/>
  <c i="2" r="F7"/>
  <c i="2" r="F8"/>
  <c i="2" r="F9"/>
  <c i="2" r="F10"/>
  <c i="2" r="F11"/>
  <c i="2" r="F12"/>
  <c i="2" r="F13"/>
  <c i="2" r="F14"/>
  <c i="2" r="F15"/>
  <c i="2" r="F16"/>
  <c i="2" r="F17"/>
  <c i="2" r="F2"/>
  <c i="1" r="B40"/>
  <c i="1" r="N40" s="1"/>
  <c i="1" r="B39"/>
  <c i="1" r="J39" s="1"/>
  <c i="1" r="B38"/>
  <c i="1" r="J38" s="1"/>
  <c i="1" r="B37"/>
  <c i="1" r="N37" s="1"/>
  <c i="1" r="B36"/>
  <c i="1" r="N36" s="1"/>
  <c i="1" r="B35"/>
  <c i="1" r="J35" s="1"/>
  <c i="1" r="B34"/>
  <c i="1" r="J34" s="1"/>
  <c i="1" r="B33"/>
  <c i="1" r="N33" s="1"/>
  <c i="1" r="B32"/>
  <c i="1" r="N32" s="1"/>
  <c i="1" r="B31"/>
  <c i="1" r="N31" s="1"/>
  <c i="1" r="L106"/>
  <c i="1" r="L105"/>
  <c i="1" r="L104"/>
  <c i="1" r="L103"/>
  <c i="1" r="L101"/>
  <c i="1" r="L102"/>
  <c i="1" l="1" r="D39"/>
  <c i="1" r="D35"/>
  <c i="1" r="F31"/>
  <c i="1" r="F37"/>
  <c i="1" r="F33"/>
  <c i="1" r="H39"/>
  <c i="1" r="H35"/>
  <c i="1" r="J31"/>
  <c i="1" r="J37"/>
  <c i="1" r="J33"/>
  <c i="1" r="N39"/>
  <c i="1" r="N35"/>
  <c i="1" r="D38"/>
  <c i="1" r="D34"/>
  <c i="1" r="F40"/>
  <c i="1" r="F36"/>
  <c i="1" r="F32"/>
  <c i="1" r="H38"/>
  <c i="1" r="H34"/>
  <c i="1" r="J40"/>
  <c i="1" r="J36"/>
  <c i="1" r="J32"/>
  <c i="1" r="N38"/>
  <c i="1" r="N34"/>
  <c i="1" r="D31"/>
  <c i="1" r="D37"/>
  <c i="1" r="D33"/>
  <c i="1" r="F39"/>
  <c i="1" r="F35"/>
  <c i="1" r="H31"/>
  <c i="1" r="H37"/>
  <c i="1" r="H33"/>
  <c i="1" r="D40"/>
  <c i="1" r="D36"/>
  <c i="1" r="D32"/>
  <c i="1" r="F38"/>
  <c i="1" r="F34"/>
  <c i="1" r="H40"/>
  <c i="1" r="H36"/>
  <c i="1" r="H32"/>
  <c i="1" l="1" r="L31"/>
  <c i="1" r="L38"/>
  <c i="1" r="L36"/>
  <c i="1" r="L32"/>
  <c i="1" r="L33"/>
  <c i="1" r="L40"/>
  <c i="1" r="L37"/>
  <c i="1" r="L34"/>
  <c i="1" r="L35"/>
  <c i="1" r="L39"/>
</calcChain>
</file>

<file path=xl/sharedStrings.xml><?xml version="1.0" encoding="utf-8"?>
<sst xmlns="http://schemas.openxmlformats.org/spreadsheetml/2006/main" count="44" uniqueCount="31">
  <si>
    <t>License</t>
  </si>
  <si>
    <t>Federal</t>
  </si>
  <si>
    <t>Other</t>
  </si>
  <si>
    <t>Total</t>
  </si>
  <si>
    <t xml:space="preserve">  Fee Income  </t>
  </si>
  <si>
    <t xml:space="preserve">      Funds      </t>
  </si>
  <si>
    <t xml:space="preserve">    Income    </t>
  </si>
  <si>
    <t>Transfers</t>
  </si>
  <si>
    <t xml:space="preserve">     Revenue    </t>
  </si>
  <si>
    <t>License Fee Income</t>
  </si>
  <si>
    <t>Federal Funds</t>
  </si>
  <si>
    <t>Other Income</t>
  </si>
  <si>
    <t xml:space="preserve"> </t>
  </si>
  <si>
    <t xml:space="preserve">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</si>
  <si>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</si>
  <si>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</si>
  <si>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</si>
  <si>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</si>
  <si>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</si>
  <si>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</si>
  <si>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</si>
  <si>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</si>
  <si>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</si>
  <si>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LicenseFeeIncome</t>
  </si>
  <si>
    <t>FederalFunds</t>
  </si>
  <si>
    <t>OtherIncome</t>
  </si>
  <si>
    <t>TotalRevenue</t>
  </si>
  <si>
    <t>Fiscal Year</t>
  </si>
  <si>
    <t xml:space="preserve">Fish and Game Trust Fund Revenues – Iowa   </t>
  </si>
  <si>
    <t>The receipt of these fees caused the increase in Fish and Game Trust Fund Revenue.</t>
  </si>
  <si>
    <t>Note:    Boat registration fees are paid every three years and were due in FY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</si>
</sst>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* #,##0;\(&quot;$&quot;#,##0\)"/>
    <numFmt numFmtId="166" formatCode="0.00000"/>
    <numFmt numFmtId="167" formatCode="#,##0;[Red]\-#,##0"/>
  </numFmts>
  <fonts count="9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rgb="FF000000"/>
      <name val="Arial"/>
    </font>
    <font>
      <sz val="9"/>
      <color rgb="FF333333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borderId="0" fillId="0" fontId="0" numFmtId="0"/>
    <xf borderId="0" fillId="0" fontId="7" numFmtId="0"/>
  </cellStyleXfs>
  <cellXfs count="57">
    <xf borderId="0" fillId="0" fontId="0" numFmtId="0" xfId="0"/>
    <xf applyAlignment="1" applyFont="1" borderId="0" fillId="0" fontId="2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left"/>
    </xf>
    <xf applyAlignment="1" applyFont="1" borderId="0" fillId="0" fontId="2" numFmtId="0" xfId="0">
      <alignment vertical="top"/>
    </xf>
    <xf applyAlignment="1" applyFont="1" borderId="0" fillId="0" fontId="2" numFmtId="0" xfId="0">
      <alignment horizontal="centerContinuous"/>
    </xf>
    <xf applyFont="1" borderId="0" fillId="0" fontId="4" numFmtId="0" xfId="0"/>
    <xf applyAlignment="1" applyBorder="1" applyFill="1" applyFont="1" applyProtection="1" borderId="0" fillId="0" fontId="4" numFmtId="0" xfId="0">
      <alignment horizontal="center"/>
      <protection locked="0"/>
    </xf>
    <xf applyFont="1" borderId="0" fillId="0" fontId="5" numFmtId="0" xfId="0"/>
    <xf applyFont="1" applyNumberFormat="1" borderId="0" fillId="0" fontId="5" numFmtId="2" xfId="0"/>
    <xf applyFont="1" applyNumberFormat="1" applyProtection="1" borderId="0" fillId="0" fontId="5" numFmtId="164" xfId="0">
      <protection locked="0"/>
    </xf>
    <xf applyBorder="1" applyFill="1" applyFont="1" applyNumberFormat="1" applyProtection="1" borderId="0" fillId="0" fontId="4" numFmtId="3" xfId="0">
      <protection locked="0"/>
    </xf>
    <xf applyAlignment="1" applyBorder="1" applyFont="1" borderId="0" fillId="0" fontId="2" numFmtId="0" xfId="0">
      <alignment horizontal="left"/>
    </xf>
    <xf applyAlignment="1" applyBorder="1" applyFont="1" borderId="0" fillId="0" fontId="2" numFmtId="0" xfId="0">
      <alignment horizontal="center"/>
    </xf>
    <xf applyBorder="1" applyFont="1" borderId="0" fillId="0" fontId="2" numFmtId="0" xfId="0"/>
    <xf applyBorder="1" applyFont="1" borderId="0" fillId="0" fontId="4" numFmtId="0" xfId="0"/>
    <xf applyFont="1" borderId="0" fillId="0" fontId="0" numFmtId="0" xfId="0"/>
    <xf applyAlignment="1" applyBorder="1" applyFill="1" applyFont="1" applyNumberFormat="1" applyProtection="1" borderId="0" fillId="0" fontId="0" numFmtId="3" xfId="0">
      <alignment horizontal="left"/>
      <protection locked="0"/>
    </xf>
    <xf applyFont="1" applyNumberFormat="1" borderId="0" fillId="0" fontId="0" numFmtId="164" xfId="0"/>
    <xf applyFont="1" applyNumberFormat="1" borderId="0" fillId="0" fontId="0" numFmtId="166" xfId="0"/>
    <xf applyFont="1" applyNumberFormat="1" borderId="0" fillId="0" fontId="0" numFmtId="3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Border="1" borderId="0" fillId="0" fontId="0" numFmtId="0" xfId="0"/>
    <xf applyAlignment="1" applyBorder="1" applyFill="1" applyFont="1" applyNumberFormat="1" applyProtection="1" borderId="0" fillId="0" fontId="4" numFmtId="3" xfId="0">
      <alignment horizontal="right"/>
      <protection locked="0"/>
    </xf>
    <xf applyAlignment="1" applyBorder="1" applyFont="1" borderId="0" fillId="0" fontId="2" numFmtId="0" xfId="0">
      <alignment horizontal="left" vertical="top"/>
    </xf>
    <xf applyAlignment="1" applyBorder="1" applyFont="1" applyNumberFormat="1" borderId="0" fillId="0" fontId="2" numFmtId="1" xfId="0">
      <alignment horizontal="left" vertical="top"/>
    </xf>
    <xf applyAlignment="1" applyBorder="1" applyFill="1" applyFont="1" applyNumberFormat="1" applyProtection="1" borderId="0" fillId="0" fontId="4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2" numFmtId="3" xfId="0">
      <alignment horizontal="left" vertical="top"/>
    </xf>
    <xf applyAlignment="1" applyBorder="1" applyNumberFormat="1" borderId="0" fillId="0" fontId="0" numFmtId="3" xfId="0">
      <alignment horizontal="right"/>
    </xf>
    <xf applyAlignment="1" applyFont="1" applyProtection="1" borderId="0" fillId="0" fontId="2" numFmtId="0" xfId="0">
      <alignment horizontal="center" vertical="top"/>
      <protection hidden="1"/>
    </xf>
    <xf applyAlignment="1" applyFont="1" applyProtection="1" borderId="0" fillId="0" fontId="2" numFmtId="0" xfId="0">
      <alignment vertical="top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Font="1" applyProtection="1" borderId="0" fillId="0" fontId="3" numFmtId="0" xfId="0">
      <alignment horizontal="center"/>
      <protection hidden="1"/>
    </xf>
    <xf applyAlignment="1" applyBorder="1" applyFont="1" applyProtection="1" borderId="0" fillId="0" fontId="3" numFmtId="0" xfId="0">
      <alignment horizontal="center"/>
      <protection hidden="1"/>
    </xf>
    <xf applyFont="1" applyProtection="1" borderId="0" fillId="0" fontId="3" numFmtId="0" xfId="0">
      <protection hidden="1"/>
    </xf>
    <xf applyFont="1" applyProtection="1" borderId="0" fillId="0" fontId="4" numFmtId="0" xfId="0">
      <protection hidden="1"/>
    </xf>
    <xf applyAlignment="1" applyFont="1" applyProtection="1" borderId="0" fillId="0" fontId="0" numFmtId="0" xfId="0">
      <alignment horizontal="left"/>
      <protection hidden="1"/>
    </xf>
    <xf applyAlignment="1" applyBorder="1" applyFill="1" applyFont="1" applyProtection="1" borderId="0" fillId="0" fontId="4" numFmtId="0" xfId="0">
      <alignment horizontal="center"/>
      <protection hidden="1" locked="0"/>
    </xf>
    <xf applyBorder="1" applyFill="1" applyFont="1" applyNumberFormat="1" applyProtection="1" borderId="0" fillId="0" fontId="4" numFmtId="165" xfId="0">
      <protection hidden="1" locked="0"/>
    </xf>
    <xf applyAlignment="1" applyBorder="1" applyFill="1" applyFont="1" applyProtection="1" borderId="2" fillId="0" fontId="4" numFmtId="0" xfId="0">
      <alignment horizontal="center"/>
      <protection hidden="1" locked="0"/>
    </xf>
    <xf applyBorder="1" applyFill="1" applyFont="1" applyNumberFormat="1" applyProtection="1" borderId="2" fillId="0" fontId="4" numFmtId="3" xfId="0">
      <protection hidden="1" locked="0"/>
    </xf>
    <xf applyBorder="1" applyFont="1" applyProtection="1" borderId="0" fillId="0" fontId="4" numFmtId="0" xfId="0">
      <protection hidden="1"/>
    </xf>
    <xf applyBorder="1" applyFill="1" applyFont="1" applyNumberFormat="1" applyProtection="1" borderId="0" fillId="0" fontId="4" numFmtId="3" xfId="0">
      <protection hidden="1" locked="0"/>
    </xf>
    <xf applyBorder="1" applyFont="1" applyNumberFormat="1" applyProtection="1" borderId="0" fillId="0" fontId="4" numFmtId="3" xfId="0">
      <protection hidden="1"/>
    </xf>
    <xf applyBorder="1" applyFont="1" applyProtection="1" borderId="2" fillId="0" fontId="4" numFmtId="0" xfId="0">
      <protection hidden="1"/>
    </xf>
    <xf applyBorder="1" applyFont="1" applyNumberFormat="1" applyProtection="1" borderId="2" fillId="0" fontId="4" numFmtId="3" xfId="0">
      <protection hidden="1"/>
    </xf>
    <xf applyFont="1" applyNumberFormat="1" applyProtection="1" borderId="0" fillId="0" fontId="4" numFmtId="3" xfId="0">
      <protection hidden="1"/>
    </xf>
    <xf applyAlignment="1" applyBorder="1" applyFont="1" applyProtection="1" borderId="1" fillId="0" fontId="0" numFmtId="0" xfId="0">
      <alignment horizontal="center"/>
      <protection hidden="1"/>
    </xf>
    <xf applyBorder="1" applyNumberFormat="1" borderId="0" fillId="0" fontId="0" numFmtId="3" xfId="0"/>
    <xf applyAlignment="1" applyBorder="1" applyFill="1" applyFont="1" applyNumberFormat="1" borderId="3" fillId="0" fontId="8" numFmtId="167" xfId="0">
      <alignment horizontal="right" vertical="top"/>
    </xf>
    <xf applyAlignment="1" applyBorder="1" applyFill="1" applyFont="1" applyNumberFormat="1" applyProtection="1" borderId="0" fillId="0" fontId="0" numFmtId="3" xfId="0">
      <alignment horizontal="right"/>
      <protection locked="0"/>
    </xf>
    <xf applyAlignment="1" applyFont="1" borderId="0" fillId="0" fontId="1" numFmtId="0" xfId="0">
      <alignment horizontal="left"/>
    </xf>
    <xf applyAlignment="1" applyFont="1" borderId="0" fillId="0" fontId="0" numFmtId="0" xfId="0">
      <alignment horizontal="left"/>
    </xf>
    <xf applyAlignment="1" applyBorder="1" applyFill="1" applyFont="1" applyNumberFormat="1" applyProtection="1" borderId="0" fillId="0" fontId="0" numFmtId="3" xfId="0">
      <alignment horizontal="left" indent="4"/>
      <protection locked="0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21039241260487E-2"/>
          <c:y val="4.8272779878893092E-2"/>
          <c:w val="0.89262048532277027"/>
          <c:h val="0.7815446297559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Factbook!$O$30</c:f>
              <c:strCache>
                <c:ptCount val="1"/>
                <c:pt idx="0">
                  <c:v>License Fee Income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Factbook!$N$31:$N$40</c:f>
              <c:strCache>
                <c:ptCount val="10"/>
                <c:pt idx="0">
                  <c:v>FY 2008</c:v>
                </c:pt>
                <c:pt idx="1">
                  <c:v>FY 2009</c:v>
                </c:pt>
                <c:pt idx="2">
                  <c:v>FY 2010</c:v>
                </c:pt>
                <c:pt idx="3">
                  <c:v>FY 2011</c:v>
                </c:pt>
                <c:pt idx="4">
                  <c:v>FY 2012</c:v>
                </c:pt>
                <c:pt idx="5">
                  <c:v>FY 2013</c:v>
                </c:pt>
                <c:pt idx="6">
                  <c:v>FY 2014</c:v>
                </c:pt>
                <c:pt idx="7">
                  <c:v>FY 2015</c:v>
                </c:pt>
                <c:pt idx="8">
                  <c:v>FY 2016</c:v>
                </c:pt>
                <c:pt idx="9">
                  <c:v>FY 2017</c:v>
                </c:pt>
              </c:strCache>
            </c:strRef>
          </c:cat>
          <c:val>
            <c:numRef>
              <c:f>Factbook!$D$31:$D$40</c:f>
              <c:numCache>
                <c:formatCode>#,##0</c:formatCode>
                <c:ptCount val="10"/>
                <c:pt formatCode="&quot;$&quot;* #,##0;\(&quot;$&quot;#,##0\)" idx="0">
                  <c:v>28816591</c:v>
                </c:pt>
                <c:pt idx="1">
                  <c:v>28751689</c:v>
                </c:pt>
                <c:pt idx="2">
                  <c:v>34905970</c:v>
                </c:pt>
                <c:pt idx="3">
                  <c:v>29277258</c:v>
                </c:pt>
                <c:pt idx="4">
                  <c:v>29871098</c:v>
                </c:pt>
                <c:pt idx="5">
                  <c:v>35309134</c:v>
                </c:pt>
                <c:pt idx="6">
                  <c:v>29694990</c:v>
                </c:pt>
                <c:pt idx="7">
                  <c:v>28514480.390000001</c:v>
                </c:pt>
                <c:pt idx="8">
                  <c:v>36166442</c:v>
                </c:pt>
                <c:pt idx="9">
                  <c:v>30020259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D1-4A04-946F-3E71B1B7BFF8}"/>
            </c:ext>
          </c:extLst>
        </c:ser>
        <c:ser>
          <c:idx val="1"/>
          <c:order val="1"/>
          <c:tx>
            <c:strRef>
              <c:f>Factbook!$P$30</c:f>
              <c:strCache>
                <c:ptCount val="1"/>
                <c:pt idx="0">
                  <c:v>Federal Funds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Factbook!$N$31:$N$40</c:f>
              <c:strCache>
                <c:ptCount val="10"/>
                <c:pt idx="0">
                  <c:v>FY 2008</c:v>
                </c:pt>
                <c:pt idx="1">
                  <c:v>FY 2009</c:v>
                </c:pt>
                <c:pt idx="2">
                  <c:v>FY 2010</c:v>
                </c:pt>
                <c:pt idx="3">
                  <c:v>FY 2011</c:v>
                </c:pt>
                <c:pt idx="4">
                  <c:v>FY 2012</c:v>
                </c:pt>
                <c:pt idx="5">
                  <c:v>FY 2013</c:v>
                </c:pt>
                <c:pt idx="6">
                  <c:v>FY 2014</c:v>
                </c:pt>
                <c:pt idx="7">
                  <c:v>FY 2015</c:v>
                </c:pt>
                <c:pt idx="8">
                  <c:v>FY 2016</c:v>
                </c:pt>
                <c:pt idx="9">
                  <c:v>FY 2017</c:v>
                </c:pt>
              </c:strCache>
            </c:strRef>
          </c:cat>
          <c:val>
            <c:numRef>
              <c:f>Factbook!$F$31:$F$40</c:f>
              <c:numCache>
                <c:formatCode>#,##0</c:formatCode>
                <c:ptCount val="10"/>
                <c:pt formatCode="&quot;$&quot;* #,##0;\(&quot;$&quot;#,##0\)" idx="0">
                  <c:v>14257860</c:v>
                </c:pt>
                <c:pt idx="1">
                  <c:v>17296250</c:v>
                </c:pt>
                <c:pt idx="2">
                  <c:v>17515889</c:v>
                </c:pt>
                <c:pt idx="3">
                  <c:v>16063081</c:v>
                </c:pt>
                <c:pt idx="4">
                  <c:v>16292407</c:v>
                </c:pt>
                <c:pt idx="5">
                  <c:v>15242894</c:v>
                </c:pt>
                <c:pt idx="6">
                  <c:v>15387516</c:v>
                </c:pt>
                <c:pt idx="7">
                  <c:v>15857086.859999999</c:v>
                </c:pt>
                <c:pt idx="8">
                  <c:v>17116031</c:v>
                </c:pt>
                <c:pt idx="9">
                  <c:v>20053079.52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D1-4A04-946F-3E71B1B7BFF8}"/>
            </c:ext>
          </c:extLst>
        </c:ser>
        <c:ser>
          <c:idx val="2"/>
          <c:order val="2"/>
          <c:tx>
            <c:strRef>
              <c:f>Factbook!$Q$30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Factbook!$N$31:$N$40</c:f>
              <c:strCache>
                <c:ptCount val="10"/>
                <c:pt idx="0">
                  <c:v>FY 2008</c:v>
                </c:pt>
                <c:pt idx="1">
                  <c:v>FY 2009</c:v>
                </c:pt>
                <c:pt idx="2">
                  <c:v>FY 2010</c:v>
                </c:pt>
                <c:pt idx="3">
                  <c:v>FY 2011</c:v>
                </c:pt>
                <c:pt idx="4">
                  <c:v>FY 2012</c:v>
                </c:pt>
                <c:pt idx="5">
                  <c:v>FY 2013</c:v>
                </c:pt>
                <c:pt idx="6">
                  <c:v>FY 2014</c:v>
                </c:pt>
                <c:pt idx="7">
                  <c:v>FY 2015</c:v>
                </c:pt>
                <c:pt idx="8">
                  <c:v>FY 2016</c:v>
                </c:pt>
                <c:pt idx="9">
                  <c:v>FY 2017</c:v>
                </c:pt>
              </c:strCache>
            </c:strRef>
          </c:cat>
          <c:val>
            <c:numRef>
              <c:f>Factbook!$H$31:$H$40</c:f>
              <c:numCache>
                <c:formatCode>#,##0</c:formatCode>
                <c:ptCount val="10"/>
                <c:pt formatCode="&quot;$&quot;* #,##0;\(&quot;$&quot;#,##0\)" idx="0">
                  <c:v>3805844</c:v>
                </c:pt>
                <c:pt idx="1">
                  <c:v>7035987</c:v>
                </c:pt>
                <c:pt idx="2">
                  <c:v>3737148</c:v>
                </c:pt>
                <c:pt idx="3">
                  <c:v>3830031</c:v>
                </c:pt>
                <c:pt idx="4">
                  <c:v>3145207</c:v>
                </c:pt>
                <c:pt idx="5">
                  <c:v>3516140</c:v>
                </c:pt>
                <c:pt idx="6">
                  <c:v>3680948</c:v>
                </c:pt>
                <c:pt idx="7">
                  <c:v>2825119</c:v>
                </c:pt>
                <c:pt idx="8">
                  <c:v>3071168</c:v>
                </c:pt>
                <c:pt idx="9">
                  <c:v>3209960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D1-4A04-946F-3E71B1B7BFF8}"/>
            </c:ext>
          </c:extLst>
        </c:ser>
        <c:ser>
          <c:idx val="3"/>
          <c:order val="3"/>
          <c:tx>
            <c:strRef>
              <c:f>Factbook!$R$30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Factbook!$N$31:$N$40</c:f>
              <c:strCache>
                <c:ptCount val="10"/>
                <c:pt idx="0">
                  <c:v>FY 2008</c:v>
                </c:pt>
                <c:pt idx="1">
                  <c:v>FY 2009</c:v>
                </c:pt>
                <c:pt idx="2">
                  <c:v>FY 2010</c:v>
                </c:pt>
                <c:pt idx="3">
                  <c:v>FY 2011</c:v>
                </c:pt>
                <c:pt idx="4">
                  <c:v>FY 2012</c:v>
                </c:pt>
                <c:pt idx="5">
                  <c:v>FY 2013</c:v>
                </c:pt>
                <c:pt idx="6">
                  <c:v>FY 2014</c:v>
                </c:pt>
                <c:pt idx="7">
                  <c:v>FY 2015</c:v>
                </c:pt>
                <c:pt idx="8">
                  <c:v>FY 2016</c:v>
                </c:pt>
                <c:pt idx="9">
                  <c:v>FY 2017</c:v>
                </c:pt>
              </c:strCache>
            </c:strRef>
          </c:cat>
          <c:val>
            <c:numRef>
              <c:f>Factbook!$J$31:$J$40</c:f>
              <c:numCache>
                <c:formatCode>#,##0</c:formatCode>
                <c:ptCount val="10"/>
                <c:pt formatCode="&quot;$&quot;* #,##0;\(&quot;$&quot;#,##0\)" idx="0">
                  <c:v>456899</c:v>
                </c:pt>
                <c:pt idx="1">
                  <c:v>353162</c:v>
                </c:pt>
                <c:pt idx="2">
                  <c:v>424614</c:v>
                </c:pt>
                <c:pt idx="3">
                  <c:v>448116</c:v>
                </c:pt>
                <c:pt idx="4">
                  <c:v>1446460</c:v>
                </c:pt>
                <c:pt idx="5">
                  <c:v>638501</c:v>
                </c:pt>
                <c:pt idx="6">
                  <c:v>671331</c:v>
                </c:pt>
                <c:pt idx="7">
                  <c:v>647293</c:v>
                </c:pt>
                <c:pt idx="8">
                  <c:v>360575</c:v>
                </c:pt>
                <c:pt idx="9">
                  <c:v>385479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D1-4A04-946F-3E71B1B7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100"/>
        <c:axId val="43324160"/>
        <c:axId val="43325696"/>
      </c:barChart>
      <c:catAx>
        <c:axId val="433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325696"/>
        <c:crosses val="autoZero"/>
        <c:auto val="0"/>
        <c:lblAlgn val="ctr"/>
        <c:lblOffset val="100"/>
        <c:noMultiLvlLbl val="0"/>
      </c:catAx>
      <c:valAx>
        <c:axId val="4332569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b="0"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2.0365851215162992E-3"/>
              <c:y val="0.72874351582036501"/>
            </c:manualLayout>
          </c:layout>
          <c:overlay val="0"/>
        </c:title>
        <c:numFmt formatCode="[=60]&quot;$&quot;#0.0;0.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324160"/>
        <c:crosses val="autoZero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Arial"/>
          <a:cs charset="0" panose="020B0604020202020204" pitchFamily="34" typeface="Arial"/>
        </a:defRPr>
      </a:pPr>
      <a:endParaRPr lang="en-US"/>
    </a:p>
  </c:txPr>
  <c:printSettings>
    <c:headerFooter alignWithMargins="0">
      <c:oddHeader>&amp;F</c:oddHeader>
      <c:oddFooter>&amp;C&amp;P&amp;RIOWA LSA:  11/05</c:oddFooter>
    </c:headerFooter>
    <c:pageMargins b="1" footer="0.5" header="0.5" l="0.75" r="0.75" t="1"/>
    <c:pageSetup horizontalDpi="-4" orientation="portrait" verticalDpi="-4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1</xdr:row>
      <xdr:rowOff>45720</xdr:rowOff>
    </xdr:from>
    <xdr:to>
      <xdr:col>20</xdr:col>
      <xdr:colOff>254000</xdr:colOff>
      <xdr:row>26</xdr:row>
      <xdr:rowOff>106680</xdr:rowOff>
    </xdr:to>
    <xdr:graphicFrame macro="">
      <xdr:nvGraphicFramePr>
        <xdr:cNvPr id="155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Y106"/>
  <sheetViews>
    <sheetView showGridLines="0" topLeftCell="B1" workbookViewId="0" zoomScaleNormal="100">
      <selection activeCell="J52" sqref="J52"/>
    </sheetView>
  </sheetViews>
  <sheetFormatPr defaultRowHeight="11.5" x14ac:dyDescent="0.25"/>
  <cols>
    <col min="1" max="1" customWidth="true" hidden="true" width="2.59765625" collapsed="false"/>
    <col min="2" max="2" customWidth="true" width="11.296875" collapsed="false"/>
    <col min="3" max="3" customWidth="true" width="1.69921875" collapsed="false"/>
    <col min="4" max="4" customWidth="true" width="11.69921875" collapsed="false"/>
    <col min="5" max="5" customWidth="true" width="1.69921875" collapsed="false"/>
    <col min="6" max="6" customWidth="true" width="11.09765625" collapsed="false"/>
    <col min="7" max="7" customWidth="true" width="1.69921875" collapsed="false"/>
    <col min="8" max="8" customWidth="true" width="10.8984375" collapsed="false"/>
    <col min="9" max="9" customWidth="true" width="1.69921875" collapsed="false"/>
    <col min="10" max="10" customWidth="true" width="10.59765625" collapsed="false"/>
    <col min="11" max="11" customWidth="true" width="1.69921875" collapsed="false"/>
    <col min="12" max="12" customWidth="true" width="12.0" collapsed="false"/>
    <col min="13" max="13" customWidth="true" width="1.69921875" collapsed="false"/>
    <col min="14" max="16" customWidth="true" hidden="true" width="0.0" collapsed="false"/>
    <col min="17" max="17" customWidth="true" hidden="true" width="17.3984375" collapsed="false"/>
    <col min="18" max="18" customWidth="true" hidden="true" width="12.296875" collapsed="false"/>
    <col min="19" max="19" bestFit="true" customWidth="true" width="12.0" collapsed="false"/>
    <col min="21" max="21" customWidth="true" width="5.09765625" collapsed="false"/>
  </cols>
  <sheetData>
    <row customFormat="1" ht="18" r="1" s="2" spans="1:13" x14ac:dyDescent="0.4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"/>
    </row>
    <row customFormat="1" r="2" s="2" spans="1:13" x14ac:dyDescent="0.25">
      <c r="C2" s="3"/>
      <c r="D2" s="3"/>
      <c r="E2" s="3"/>
      <c r="F2" s="1"/>
      <c r="G2" s="1"/>
    </row>
    <row customFormat="1" r="3" s="2" spans="1:13" x14ac:dyDescent="0.25">
      <c r="C3" s="3"/>
      <c r="D3" s="3"/>
      <c r="E3" s="3"/>
      <c r="F3" s="1"/>
      <c r="G3" s="1"/>
    </row>
    <row customFormat="1" r="4" s="2" spans="1:13" x14ac:dyDescent="0.25">
      <c r="C4" s="3"/>
      <c r="D4" s="3"/>
      <c r="E4" s="3"/>
      <c r="F4" s="1"/>
      <c r="G4" s="1"/>
    </row>
    <row customFormat="1" r="5" s="2" spans="1:13" x14ac:dyDescent="0.25">
      <c r="C5" s="3"/>
      <c r="D5" s="3"/>
      <c r="E5" s="3"/>
      <c r="F5" s="1"/>
      <c r="G5" s="1"/>
    </row>
    <row customFormat="1" r="6" s="2" spans="1:13" x14ac:dyDescent="0.25">
      <c r="C6" s="3"/>
      <c r="D6" s="3"/>
      <c r="E6" s="3"/>
      <c r="F6" s="1"/>
      <c r="G6" s="1"/>
    </row>
    <row customFormat="1" r="7" s="2" spans="1:13" x14ac:dyDescent="0.25">
      <c r="C7" s="3"/>
      <c r="D7" s="3"/>
      <c r="E7" s="3"/>
      <c r="F7" s="1"/>
      <c r="G7" s="1"/>
    </row>
    <row customFormat="1" r="8" s="2" spans="1:13" x14ac:dyDescent="0.25">
      <c r="C8" s="3"/>
      <c r="D8" s="3"/>
      <c r="E8" s="3"/>
      <c r="F8" s="1"/>
      <c r="G8" s="1"/>
    </row>
    <row customFormat="1" r="9" s="2" spans="1:13" x14ac:dyDescent="0.25">
      <c r="C9" s="3"/>
      <c r="D9" s="3"/>
      <c r="E9" s="3"/>
      <c r="F9" s="1"/>
      <c r="G9" s="1"/>
    </row>
    <row customFormat="1" r="10" s="2" spans="1:13" x14ac:dyDescent="0.25">
      <c r="C10" s="3"/>
      <c r="D10" s="3"/>
      <c r="E10" s="3"/>
      <c r="F10" s="1"/>
      <c r="G10" s="1"/>
    </row>
    <row customFormat="1" r="11" s="2" spans="1:13" x14ac:dyDescent="0.25">
      <c r="C11" s="3"/>
      <c r="D11" s="3"/>
      <c r="E11" s="3"/>
      <c r="F11" s="1"/>
      <c r="G11" s="1"/>
    </row>
    <row customFormat="1" r="12" s="2" spans="1:13" x14ac:dyDescent="0.25">
      <c r="C12" s="3"/>
      <c r="D12" s="3"/>
      <c r="E12" s="3"/>
      <c r="F12" s="1"/>
      <c r="G12" s="1"/>
    </row>
    <row customFormat="1" r="13" s="2" spans="1:13" x14ac:dyDescent="0.25">
      <c r="C13" s="3"/>
      <c r="D13" s="3"/>
      <c r="E13" s="3"/>
      <c r="F13" s="1"/>
      <c r="G13" s="1"/>
    </row>
    <row customFormat="1" r="14" s="2" spans="1:13" x14ac:dyDescent="0.25">
      <c r="C14" s="3"/>
      <c r="D14" s="3"/>
      <c r="E14" s="3"/>
      <c r="F14" s="1"/>
      <c r="G14" s="1"/>
    </row>
    <row customFormat="1" r="15" s="2" spans="1:13" x14ac:dyDescent="0.25">
      <c r="C15" s="3"/>
      <c r="D15" s="3"/>
      <c r="E15" s="3"/>
      <c r="F15" s="1"/>
      <c r="G15" s="1"/>
    </row>
    <row customFormat="1" r="16" s="2" spans="1:13" x14ac:dyDescent="0.25">
      <c r="C16" s="3"/>
      <c r="D16" s="3"/>
      <c r="E16" s="3"/>
      <c r="F16" s="1"/>
      <c r="G16" s="1"/>
    </row>
    <row customFormat="1" r="17" s="2" spans="2:24" x14ac:dyDescent="0.25">
      <c r="C17" s="3"/>
      <c r="D17" s="3"/>
      <c r="E17" s="3"/>
      <c r="F17" s="1"/>
      <c r="G17" s="1"/>
    </row>
    <row customFormat="1" r="18" s="2" spans="2:24" x14ac:dyDescent="0.25">
      <c r="C18" s="3"/>
      <c r="D18" s="3"/>
      <c r="E18" s="3"/>
      <c r="F18" s="1"/>
      <c r="G18" s="1"/>
    </row>
    <row customFormat="1" r="19" s="2" spans="2:24" x14ac:dyDescent="0.25">
      <c r="C19" s="3"/>
      <c r="D19" s="3"/>
      <c r="E19" s="3"/>
      <c r="F19" s="1"/>
      <c r="G19" s="1"/>
    </row>
    <row customFormat="1" r="20" s="2" spans="2:24" x14ac:dyDescent="0.25">
      <c r="C20" s="3"/>
      <c r="D20" s="3"/>
      <c r="E20" s="3"/>
      <c r="F20" s="1"/>
      <c r="G20" s="1"/>
    </row>
    <row customFormat="1" r="21" s="2" spans="2:24" x14ac:dyDescent="0.25">
      <c r="C21" s="3"/>
      <c r="D21" s="3"/>
      <c r="E21" s="3"/>
      <c r="F21" s="1"/>
      <c r="G21" s="1"/>
    </row>
    <row customFormat="1" r="22" s="2" spans="2:24" x14ac:dyDescent="0.25">
      <c r="C22" s="3"/>
      <c r="D22" s="3"/>
      <c r="E22" s="3"/>
      <c r="F22" s="1"/>
      <c r="G22" s="1"/>
    </row>
    <row customFormat="1" r="23" s="2" spans="2:24" x14ac:dyDescent="0.25">
      <c r="C23" s="3"/>
      <c r="D23" s="3"/>
      <c r="E23" s="3"/>
      <c r="F23" s="1"/>
      <c r="G23" s="1"/>
    </row>
    <row customFormat="1" r="24" s="2" spans="2:24" x14ac:dyDescent="0.25">
      <c r="C24" s="3"/>
      <c r="D24" s="3"/>
      <c r="E24" s="3"/>
      <c r="F24" s="1"/>
      <c r="G24" s="1"/>
    </row>
    <row customFormat="1" r="25" s="2" spans="2:24" x14ac:dyDescent="0.25">
      <c r="C25" s="3"/>
      <c r="D25" s="3"/>
      <c r="E25" s="3"/>
      <c r="F25" s="1"/>
      <c r="G25" s="1"/>
    </row>
    <row customFormat="1" r="26" s="2" spans="2:24" x14ac:dyDescent="0.25">
      <c r="C26" s="3"/>
      <c r="D26" s="3"/>
      <c r="E26" s="3"/>
      <c r="F26" s="1"/>
      <c r="G26" s="1"/>
    </row>
    <row customFormat="1" r="27" s="2" spans="2:24" x14ac:dyDescent="0.25">
      <c r="C27" s="3"/>
      <c r="D27" s="3"/>
      <c r="E27" s="3"/>
      <c r="F27" s="1"/>
      <c r="G27" s="1"/>
    </row>
    <row customFormat="1" customHeight="1" ht="8.25" r="28" s="2" spans="2:24" x14ac:dyDescent="0.25">
      <c r="C28" s="12"/>
      <c r="D28" s="12"/>
      <c r="E28" s="12"/>
      <c r="F28" s="13"/>
      <c r="G28" s="13"/>
      <c r="H28" s="14"/>
      <c r="I28" s="14"/>
      <c r="J28" s="14"/>
    </row>
    <row customFormat="1" customHeight="1" ht="11.15" r="29" s="4" spans="2:24" x14ac:dyDescent="0.25">
      <c r="B29" s="32"/>
      <c r="C29" s="32"/>
      <c r="D29" s="32" t="s">
        <v>0</v>
      </c>
      <c r="E29" s="32"/>
      <c r="F29" s="32" t="s">
        <v>1</v>
      </c>
      <c r="G29" s="32"/>
      <c r="H29" s="32" t="s">
        <v>2</v>
      </c>
      <c r="I29" s="32"/>
      <c r="J29" s="32"/>
      <c r="K29" s="32"/>
      <c r="L29" s="32" t="s">
        <v>3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customFormat="1" customHeight="1" ht="11.15" r="30" s="6" spans="2:24" x14ac:dyDescent="0.25">
      <c r="B30" s="50" t="s">
        <v>27</v>
      </c>
      <c r="C30" s="35"/>
      <c r="D30" s="34" t="s">
        <v>4</v>
      </c>
      <c r="E30" s="35"/>
      <c r="F30" s="34" t="s">
        <v>5</v>
      </c>
      <c r="G30" s="35"/>
      <c r="H30" s="34" t="s">
        <v>6</v>
      </c>
      <c r="I30" s="36"/>
      <c r="J30" s="34" t="s">
        <v>7</v>
      </c>
      <c r="K30" s="35"/>
      <c r="L30" s="34" t="s">
        <v>8</v>
      </c>
      <c r="M30" s="37"/>
      <c r="N30" s="38"/>
      <c r="O30" s="39" t="s">
        <v>9</v>
      </c>
      <c r="P30" s="39" t="s">
        <v>10</v>
      </c>
      <c r="Q30" s="39" t="s">
        <v>11</v>
      </c>
      <c r="R30" s="39" t="s">
        <v>7</v>
      </c>
      <c r="S30" s="38"/>
      <c r="T30" s="38"/>
      <c r="U30" s="38"/>
      <c r="V30" s="38"/>
      <c r="W30" s="38"/>
      <c r="X30" s="38"/>
    </row>
    <row customFormat="1" customHeight="1" ht="14.15" r="31" s="6" spans="2:24" x14ac:dyDescent="0.25">
      <c r="B31" s="40">
        <f>LARGE(Data!$A$2:$A$99,10)</f>
        <v>2008</v>
      </c>
      <c r="C31" s="40"/>
      <c r="D31" s="41">
        <f>INDEX(Data!$A$2:$F$99,MATCH(Factbook!$B31,Data!$A$2:$A$99,0),2)</f>
        <v>28816591</v>
      </c>
      <c r="E31" s="41"/>
      <c r="F31" s="41">
        <f>INDEX(Data!$A$2:$F$99,MATCH(Factbook!$B31,Data!$A$2:$A$99,0),3)</f>
        <v>14257860</v>
      </c>
      <c r="G31" s="41"/>
      <c r="H31" s="41">
        <f>INDEX(Data!$A$2:$F$99,MATCH(Factbook!$B31,Data!$A$2:$A$99,0),4)</f>
        <v>3805844</v>
      </c>
      <c r="I31" s="41"/>
      <c r="J31" s="41">
        <f>INDEX(Data!$A$2:$F$99,MATCH(Factbook!$B31,Data!$A$2:$A$99,0),5)</f>
        <v>456899</v>
      </c>
      <c r="K31" s="41"/>
      <c r="L31" s="41">
        <f ref="L31" si="0" t="shared">SUM(D31:K31)</f>
        <v>47337194</v>
      </c>
      <c r="M31" s="38"/>
      <c r="N31" s="38" t="str">
        <f>CONCATENATE("FY ",B31)</f>
        <v>FY 2008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customFormat="1" customHeight="1" ht="14.15" r="32" s="6" spans="2:24" x14ac:dyDescent="0.25">
      <c r="B32" s="40">
        <f>LARGE(Data!$A$2:$A$99,9)</f>
        <v>2009</v>
      </c>
      <c r="C32" s="44"/>
      <c r="D32" s="45">
        <f>INDEX(Data!$A$2:$F$99,MATCH(Factbook!$B32,Data!$A$2:$A$99,0),2)</f>
        <v>28751689</v>
      </c>
      <c r="E32" s="46"/>
      <c r="F32" s="45">
        <f>INDEX(Data!$A$2:$F$99,MATCH(Factbook!$B32,Data!$A$2:$A$99,0),3)</f>
        <v>17296250</v>
      </c>
      <c r="G32" s="46"/>
      <c r="H32" s="45">
        <f>INDEX(Data!$A$2:$F$99,MATCH(Factbook!$B32,Data!$A$2:$A$99,0),4)</f>
        <v>7035987</v>
      </c>
      <c r="I32" s="46"/>
      <c r="J32" s="45">
        <f>INDEX(Data!$A$2:$F$99,MATCH(Factbook!$B32,Data!$A$2:$A$99,0),5)</f>
        <v>353162</v>
      </c>
      <c r="K32" s="44"/>
      <c r="L32" s="45">
        <f>SUM(D32:K32)</f>
        <v>53437088</v>
      </c>
      <c r="M32" s="38"/>
      <c r="N32" s="38" t="str">
        <f ref="N32:N40" si="1" t="shared">CONCATENATE("FY ",B32)</f>
        <v>FY 2009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customFormat="1" customHeight="1" ht="14.15" r="33" s="6" spans="2:24" x14ac:dyDescent="0.25">
      <c r="B33" s="42">
        <f>LARGE(Data!$A$2:$A$99,8)</f>
        <v>2010</v>
      </c>
      <c r="C33" s="47"/>
      <c r="D33" s="43">
        <f>INDEX(Data!$A$2:$F$99,MATCH(Factbook!$B33,Data!$A$2:$A$99,0),2)</f>
        <v>34905970</v>
      </c>
      <c r="E33" s="48"/>
      <c r="F33" s="43">
        <f>INDEX(Data!$A$2:$F$99,MATCH(Factbook!$B33,Data!$A$2:$A$99,0),3)</f>
        <v>17515889</v>
      </c>
      <c r="G33" s="48"/>
      <c r="H33" s="43">
        <f>INDEX(Data!$A$2:$F$99,MATCH(Factbook!$B33,Data!$A$2:$A$99,0),4)</f>
        <v>3737148</v>
      </c>
      <c r="I33" s="48"/>
      <c r="J33" s="43">
        <f>INDEX(Data!$A$2:$F$99,MATCH(Factbook!$B33,Data!$A$2:$A$99,0),5)</f>
        <v>424614</v>
      </c>
      <c r="K33" s="47"/>
      <c r="L33" s="43">
        <f>SUM(D33:K33)</f>
        <v>56583621</v>
      </c>
      <c r="M33" s="38"/>
      <c r="N33" s="38" t="str">
        <f si="1" t="shared"/>
        <v>FY 2010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customFormat="1" customHeight="1" ht="14.15" r="34" s="6" spans="2:24" x14ac:dyDescent="0.25">
      <c r="B34" s="40">
        <f>LARGE(Data!$A$2:$A$99,7)</f>
        <v>2011</v>
      </c>
      <c r="C34" s="44"/>
      <c r="D34" s="45">
        <f>INDEX(Data!$A$2:$F$99,MATCH(Factbook!$B34,Data!$A$2:$A$99,0),2)</f>
        <v>29277258</v>
      </c>
      <c r="E34" s="46"/>
      <c r="F34" s="45">
        <f>INDEX(Data!$A$2:$F$99,MATCH(Factbook!$B34,Data!$A$2:$A$99,0),3)</f>
        <v>16063081</v>
      </c>
      <c r="G34" s="46"/>
      <c r="H34" s="45">
        <f>INDEX(Data!$A$2:$F$99,MATCH(Factbook!$B34,Data!$A$2:$A$99,0),4)</f>
        <v>3830031</v>
      </c>
      <c r="I34" s="46"/>
      <c r="J34" s="45">
        <f>INDEX(Data!$A$2:$F$99,MATCH(Factbook!$B34,Data!$A$2:$A$99,0),5)</f>
        <v>448116</v>
      </c>
      <c r="K34" s="44"/>
      <c r="L34" s="45">
        <f>SUM(D34:K34)</f>
        <v>49618486</v>
      </c>
      <c r="M34" s="38"/>
      <c r="N34" s="38" t="str">
        <f si="1" t="shared"/>
        <v>FY 2011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customFormat="1" customHeight="1" ht="14.15" r="35" s="6" spans="2:24" x14ac:dyDescent="0.25">
      <c r="B35" s="40">
        <f>LARGE(Data!$A$2:$A$99,6)</f>
        <v>2012</v>
      </c>
      <c r="C35" s="44"/>
      <c r="D35" s="45">
        <f>INDEX(Data!$A$2:$F$99,MATCH(Factbook!$B35,Data!$A$2:$A$99,0),2)</f>
        <v>29871098</v>
      </c>
      <c r="E35" s="46"/>
      <c r="F35" s="45">
        <f>INDEX(Data!$A$2:$F$99,MATCH(Factbook!$B35,Data!$A$2:$A$99,0),3)</f>
        <v>16292407</v>
      </c>
      <c r="G35" s="46"/>
      <c r="H35" s="45">
        <f>INDEX(Data!$A$2:$F$99,MATCH(Factbook!$B35,Data!$A$2:$A$99,0),4)</f>
        <v>3145207</v>
      </c>
      <c r="I35" s="46"/>
      <c r="J35" s="45">
        <f>INDEX(Data!$A$2:$F$99,MATCH(Factbook!$B35,Data!$A$2:$A$99,0),5)</f>
        <v>1446460</v>
      </c>
      <c r="K35" s="44"/>
      <c r="L35" s="45">
        <f ref="L35:L40" si="2" t="shared">SUM(D35:J35)</f>
        <v>50755172</v>
      </c>
      <c r="M35" s="38"/>
      <c r="N35" s="38" t="str">
        <f si="1" t="shared"/>
        <v>FY 2012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customFormat="1" customHeight="1" ht="14.15" r="36" s="6" spans="2:24" x14ac:dyDescent="0.25">
      <c r="B36" s="42">
        <f>LARGE(Data!$A$2:$A$99,5)</f>
        <v>2013</v>
      </c>
      <c r="C36" s="47"/>
      <c r="D36" s="43">
        <f>INDEX(Data!$A$2:$F$99,MATCH(Factbook!$B36,Data!$A$2:$A$99,0),2)</f>
        <v>35309134</v>
      </c>
      <c r="E36" s="48"/>
      <c r="F36" s="43">
        <f>INDEX(Data!$A$2:$F$99,MATCH(Factbook!$B36,Data!$A$2:$A$99,0),3)</f>
        <v>15242894</v>
      </c>
      <c r="G36" s="48"/>
      <c r="H36" s="43">
        <f>INDEX(Data!$A$2:$F$99,MATCH(Factbook!$B36,Data!$A$2:$A$99,0),4)</f>
        <v>3516140</v>
      </c>
      <c r="I36" s="48"/>
      <c r="J36" s="43">
        <f>INDEX(Data!$A$2:$F$99,MATCH(Factbook!$B36,Data!$A$2:$A$99,0),5)</f>
        <v>638501</v>
      </c>
      <c r="K36" s="47"/>
      <c r="L36" s="43">
        <f si="2" t="shared"/>
        <v>54706669</v>
      </c>
      <c r="M36" s="38"/>
      <c r="N36" s="38" t="str">
        <f si="1" t="shared"/>
        <v>FY 2013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customFormat="1" customHeight="1" ht="14.15" r="37" s="6" spans="2:24" x14ac:dyDescent="0.25">
      <c r="B37" s="40">
        <f>LARGE(Data!$A$2:$A$99,4)</f>
        <v>2014</v>
      </c>
      <c r="C37" s="44"/>
      <c r="D37" s="45">
        <f>INDEX(Data!$A$2:$F$99,MATCH(Factbook!$B37,Data!$A$2:$A$99,0),2)</f>
        <v>29694990</v>
      </c>
      <c r="E37" s="46"/>
      <c r="F37" s="45">
        <f>INDEX(Data!$A$2:$F$99,MATCH(Factbook!$B37,Data!$A$2:$A$99,0),3)</f>
        <v>15387516</v>
      </c>
      <c r="G37" s="46"/>
      <c r="H37" s="45">
        <f>INDEX(Data!$A$2:$F$99,MATCH(Factbook!$B37,Data!$A$2:$A$99,0),4)</f>
        <v>3680948</v>
      </c>
      <c r="I37" s="46"/>
      <c r="J37" s="45">
        <f>INDEX(Data!$A$2:$F$99,MATCH(Factbook!$B37,Data!$A$2:$A$99,0),5)</f>
        <v>671331</v>
      </c>
      <c r="K37" s="44"/>
      <c r="L37" s="45">
        <f si="2" t="shared"/>
        <v>49434785</v>
      </c>
      <c r="M37" s="38"/>
      <c r="N37" s="38" t="str">
        <f si="1" t="shared"/>
        <v>FY 2014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customFormat="1" customHeight="1" ht="14.15" r="38" s="6" spans="2:24" x14ac:dyDescent="0.25">
      <c r="B38" s="40">
        <f>LARGE(Data!$A$2:$A$99,3)</f>
        <v>2015</v>
      </c>
      <c r="C38" s="44"/>
      <c r="D38" s="45">
        <f>INDEX(Data!$A$2:$F$99,MATCH(Factbook!$B38,Data!$A$2:$A$99,0),2)</f>
        <v>28514480.390000001</v>
      </c>
      <c r="E38" s="46"/>
      <c r="F38" s="45">
        <f>INDEX(Data!$A$2:$F$99,MATCH(Factbook!$B38,Data!$A$2:$A$99,0),3)</f>
        <v>15857086.859999999</v>
      </c>
      <c r="G38" s="46"/>
      <c r="H38" s="45">
        <f>INDEX(Data!$A$2:$F$99,MATCH(Factbook!$B38,Data!$A$2:$A$99,0),4)</f>
        <v>2825119</v>
      </c>
      <c r="I38" s="46"/>
      <c r="J38" s="45">
        <f>INDEX(Data!$A$2:$F$99,MATCH(Factbook!$B38,Data!$A$2:$A$99,0),5)</f>
        <v>647293</v>
      </c>
      <c r="K38" s="44"/>
      <c r="L38" s="45">
        <f si="2" t="shared"/>
        <v>47843979.25</v>
      </c>
      <c r="M38" s="38"/>
      <c r="N38" s="38" t="str">
        <f si="1" t="shared"/>
        <v>FY 2015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customFormat="1" customHeight="1" ht="14.15" r="39" s="6" spans="2:24" x14ac:dyDescent="0.25">
      <c r="B39" s="42">
        <f>LARGE(Data!$A$2:$A$99,2)</f>
        <v>2016</v>
      </c>
      <c r="C39" s="47"/>
      <c r="D39" s="43">
        <f>INDEX(Data!$A$2:$F$99,MATCH(Factbook!$B39,Data!$A$2:$A$99,0),2)</f>
        <v>36166442</v>
      </c>
      <c r="E39" s="48"/>
      <c r="F39" s="43">
        <f>INDEX(Data!$A$2:$F$99,MATCH(Factbook!$B39,Data!$A$2:$A$99,0),3)</f>
        <v>17116031</v>
      </c>
      <c r="G39" s="48"/>
      <c r="H39" s="43">
        <f>INDEX(Data!$A$2:$F$99,MATCH(Factbook!$B39,Data!$A$2:$A$99,0),4)</f>
        <v>3071168</v>
      </c>
      <c r="I39" s="48"/>
      <c r="J39" s="43">
        <f>INDEX(Data!$A$2:$F$99,MATCH(Factbook!$B39,Data!$A$2:$A$99,0),5)</f>
        <v>360575</v>
      </c>
      <c r="K39" s="47"/>
      <c r="L39" s="43">
        <f si="2" t="shared"/>
        <v>56714216</v>
      </c>
      <c r="M39" s="38"/>
      <c r="N39" s="38" t="str">
        <f si="1" t="shared"/>
        <v>FY 2016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customFormat="1" customHeight="1" ht="14.15" r="40" s="6" spans="2:24" x14ac:dyDescent="0.25">
      <c r="B40" s="40">
        <f>LARGE(Data!$A$2:$A$99,1)</f>
        <v>2017</v>
      </c>
      <c r="C40" s="38"/>
      <c r="D40" s="45">
        <f>INDEX(Data!$A$2:$F$99,MATCH(Factbook!$B40,Data!$A$2:$A$99,0),2)</f>
        <v>30020259</v>
      </c>
      <c r="E40" s="49"/>
      <c r="F40" s="45">
        <f>INDEX(Data!$A$2:$F$99,MATCH(Factbook!$B40,Data!$A$2:$A$99,0),3)</f>
        <v>20053079.52</v>
      </c>
      <c r="G40" s="49"/>
      <c r="H40" s="45">
        <f>INDEX(Data!$A$2:$F$99,MATCH(Factbook!$B40,Data!$A$2:$A$99,0),4)</f>
        <v>3209960</v>
      </c>
      <c r="I40" s="49"/>
      <c r="J40" s="45">
        <f>INDEX(Data!$A$2:$F$99,MATCH(Factbook!$B40,Data!$A$2:$A$99,0),5)</f>
        <v>385479</v>
      </c>
      <c r="K40" s="38"/>
      <c r="L40" s="45">
        <f si="2" t="shared"/>
        <v>53668777.519999996</v>
      </c>
      <c r="M40" s="38"/>
      <c r="N40" s="38" t="str">
        <f si="1" t="shared"/>
        <v>FY 2017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customFormat="1" customHeight="1" ht="15.65" r="41" s="6" spans="2:24" x14ac:dyDescent="0.25">
      <c r="B41" s="7"/>
      <c r="D41" s="11"/>
      <c r="F41" s="11"/>
      <c r="H41" s="11"/>
      <c r="J41" s="11"/>
      <c r="L41" s="11"/>
    </row>
    <row customFormat="1" customHeight="1" ht="12" r="42" s="6" spans="2:24" x14ac:dyDescent="0.25">
      <c r="B42" s="55" t="s">
        <v>30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customFormat="1" customHeight="1" ht="12" r="43" s="6" spans="2:24" x14ac:dyDescent="0.25">
      <c r="B43" s="56" t="s">
        <v>29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customFormat="1" customHeight="1" ht="11.5" r="44" s="6" spans="2:24" x14ac:dyDescent="0.25"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 t="s">
        <v>12</v>
      </c>
    </row>
    <row customFormat="1" customHeight="1" ht="14.25" r="45" s="6" spans="2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0" t="s">
        <v>12</v>
      </c>
      <c r="M45" s="2"/>
    </row>
    <row customFormat="1" r="46" s="6" spans="2:24" x14ac:dyDescent="0.25"/>
    <row customFormat="1" r="47" s="6" spans="2:24" x14ac:dyDescent="0.25"/>
    <row customFormat="1" r="48" s="6" spans="2:24" x14ac:dyDescent="0.25"/>
    <row customFormat="1" r="49" s="6" x14ac:dyDescent="0.25"/>
    <row customFormat="1" hidden="1" r="50" s="6" x14ac:dyDescent="0.25"/>
    <row customFormat="1" r="51" s="6" x14ac:dyDescent="0.25"/>
    <row customFormat="1" r="52" s="6" x14ac:dyDescent="0.25"/>
    <row customFormat="1" r="53" s="6" x14ac:dyDescent="0.25"/>
    <row customFormat="1" r="54" s="6" x14ac:dyDescent="0.25"/>
    <row customFormat="1" r="55" s="6" x14ac:dyDescent="0.25"/>
    <row customFormat="1" r="56" s="6" x14ac:dyDescent="0.25"/>
    <row customFormat="1" r="57" s="6" x14ac:dyDescent="0.25"/>
    <row customFormat="1" r="58" s="6" x14ac:dyDescent="0.25"/>
    <row customFormat="1" r="59" s="6" x14ac:dyDescent="0.25"/>
    <row customFormat="1" r="60" s="6" x14ac:dyDescent="0.25"/>
    <row customFormat="1" r="61" s="6" x14ac:dyDescent="0.25"/>
    <row customFormat="1" r="62" s="6" x14ac:dyDescent="0.25"/>
    <row customFormat="1" r="63" s="6" x14ac:dyDescent="0.25"/>
    <row customFormat="1" r="64" s="6" x14ac:dyDescent="0.25"/>
    <row customFormat="1" r="65" s="6" spans="2:17" x14ac:dyDescent="0.25"/>
    <row customFormat="1" r="66" s="6" spans="2:17" x14ac:dyDescent="0.25">
      <c r="P66" s="16" t="s">
        <v>12</v>
      </c>
    </row>
    <row customFormat="1" r="67" s="6" spans="2:17" x14ac:dyDescent="0.25"/>
    <row customFormat="1" r="68" s="6" spans="2:17" x14ac:dyDescent="0.25">
      <c r="Q68" s="18" t="s">
        <v>12</v>
      </c>
    </row>
    <row customFormat="1" r="69" s="6" spans="2:17" x14ac:dyDescent="0.25">
      <c r="Q69" s="16" t="s">
        <v>13</v>
      </c>
    </row>
    <row customFormat="1" r="70" s="6" spans="2:17" x14ac:dyDescent="0.25">
      <c r="Q70" s="19" t="s">
        <v>12</v>
      </c>
    </row>
    <row customFormat="1" r="71" s="6" spans="2:17" x14ac:dyDescent="0.25"/>
    <row customFormat="1" r="72" s="6" spans="2:17" x14ac:dyDescent="0.25"/>
    <row customFormat="1" r="73" s="6" spans="2:17" x14ac:dyDescent="0.25"/>
    <row customFormat="1" r="74" s="6" spans="2:17" x14ac:dyDescent="0.25"/>
    <row customFormat="1" r="75" s="6" spans="2:17" x14ac:dyDescent="0.25"/>
    <row customFormat="1" r="76" s="6" spans="2:17" x14ac:dyDescent="0.25"/>
    <row customFormat="1" r="77" s="8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customFormat="1" r="78" s="8" spans="2:17" x14ac:dyDescent="0.25">
      <c r="K78"/>
    </row>
    <row customFormat="1" r="79" s="8" spans="2:17" x14ac:dyDescent="0.25"/>
    <row customFormat="1" r="80" s="8" spans="2:17" x14ac:dyDescent="0.25"/>
    <row customFormat="1" r="81" s="8" spans="6:12" x14ac:dyDescent="0.25"/>
    <row customFormat="1" r="82" s="8" spans="6:12" x14ac:dyDescent="0.25"/>
    <row customFormat="1" r="83" s="8" spans="6:12" x14ac:dyDescent="0.25">
      <c r="L83" s="9"/>
    </row>
    <row customFormat="1" r="84" s="8" spans="6:12" x14ac:dyDescent="0.25">
      <c r="L84" s="9"/>
    </row>
    <row customFormat="1" r="85" s="8" spans="6:12" x14ac:dyDescent="0.25">
      <c r="L85" s="9"/>
    </row>
    <row customFormat="1" r="86" s="8" spans="6:12" x14ac:dyDescent="0.25">
      <c r="L86" s="9"/>
    </row>
    <row customFormat="1" r="87" s="8" spans="6:12" x14ac:dyDescent="0.25">
      <c r="L87" s="9"/>
    </row>
    <row customFormat="1" r="88" s="8" spans="6:12" x14ac:dyDescent="0.25">
      <c r="F88"/>
      <c r="G88"/>
      <c r="H88"/>
      <c r="I88"/>
      <c r="J88"/>
      <c r="K88"/>
      <c r="L88" s="9"/>
    </row>
    <row customFormat="1" r="89" s="8" spans="6:12" x14ac:dyDescent="0.25">
      <c r="F89"/>
      <c r="G89"/>
      <c r="H89"/>
      <c r="I89"/>
      <c r="J89"/>
      <c r="K89"/>
      <c r="L89" s="9"/>
    </row>
    <row customFormat="1" r="90" s="8" spans="6:12" x14ac:dyDescent="0.25">
      <c r="F90"/>
      <c r="G90"/>
      <c r="H90"/>
      <c r="I90"/>
      <c r="J90"/>
      <c r="K90"/>
      <c r="L90" s="9"/>
    </row>
    <row customFormat="1" r="91" s="8" spans="6:12" x14ac:dyDescent="0.25">
      <c r="F91"/>
      <c r="G91"/>
      <c r="H91"/>
      <c r="I91"/>
      <c r="J91"/>
      <c r="K91"/>
      <c r="L91" s="9"/>
    </row>
    <row customFormat="1" r="92" s="8" spans="6:12" x14ac:dyDescent="0.25">
      <c r="F92"/>
      <c r="G92"/>
      <c r="H92"/>
      <c r="I92"/>
      <c r="J92"/>
      <c r="K92"/>
      <c r="L92" s="9"/>
    </row>
    <row customFormat="1" r="93" s="8" spans="6:12" x14ac:dyDescent="0.25">
      <c r="F93"/>
      <c r="G93"/>
      <c r="H93"/>
      <c r="I93"/>
      <c r="J93"/>
      <c r="K93"/>
      <c r="L93" s="9"/>
    </row>
    <row customFormat="1" r="94" s="8" spans="6:12" x14ac:dyDescent="0.25">
      <c r="F94"/>
      <c r="G94"/>
      <c r="H94"/>
      <c r="I94"/>
      <c r="J94"/>
      <c r="K94"/>
      <c r="L94" s="10"/>
    </row>
    <row customFormat="1" r="95" s="8" spans="6:12" x14ac:dyDescent="0.25">
      <c r="F95"/>
      <c r="G95"/>
      <c r="H95"/>
      <c r="I95"/>
      <c r="J95"/>
      <c r="K95"/>
      <c r="L95" s="10"/>
    </row>
    <row customFormat="1" r="96" s="8" spans="6:12" x14ac:dyDescent="0.25">
      <c r="F96"/>
      <c r="G96"/>
      <c r="H96"/>
      <c r="I96"/>
      <c r="J96"/>
      <c r="K96"/>
    </row>
    <row customFormat="1" r="97" s="8" spans="2:12" x14ac:dyDescent="0.25">
      <c r="F97"/>
      <c r="G97"/>
      <c r="H97"/>
      <c r="I97"/>
      <c r="J97"/>
      <c r="K97"/>
    </row>
    <row customFormat="1" r="98" s="8" spans="2:12" x14ac:dyDescent="0.25">
      <c r="F98"/>
      <c r="G98"/>
      <c r="H98"/>
      <c r="I98"/>
      <c r="J98"/>
      <c r="K98"/>
    </row>
    <row customFormat="1" r="99" s="8" spans="2:12" x14ac:dyDescent="0.25">
      <c r="F99"/>
      <c r="G99"/>
      <c r="H99"/>
      <c r="I99"/>
      <c r="J99"/>
      <c r="K99"/>
    </row>
    <row customFormat="1" r="100" s="8" spans="2:12" x14ac:dyDescent="0.25">
      <c r="F100"/>
      <c r="G100"/>
      <c r="H100"/>
      <c r="I100"/>
      <c r="J100"/>
      <c r="K100"/>
    </row>
    <row customFormat="1" r="101" s="8" spans="2:12" x14ac:dyDescent="0.25">
      <c r="F101"/>
      <c r="G101"/>
      <c r="H101"/>
      <c r="I101"/>
      <c r="J101"/>
      <c r="K101"/>
      <c r="L101" s="8">
        <f ref="L101:L106" si="3" t="shared">SUM(G82:K82)</f>
        <v>0</v>
      </c>
    </row>
    <row customFormat="1" r="102" s="8" spans="2:12" x14ac:dyDescent="0.25">
      <c r="F102"/>
      <c r="G102"/>
      <c r="H102"/>
      <c r="I102"/>
      <c r="J102"/>
      <c r="K102"/>
      <c r="L102" s="8">
        <f si="3" t="shared"/>
        <v>0</v>
      </c>
    </row>
    <row customFormat="1" r="103" s="8" spans="2:12" x14ac:dyDescent="0.25">
      <c r="F103"/>
      <c r="G103"/>
      <c r="H103"/>
      <c r="I103"/>
      <c r="J103"/>
      <c r="K103"/>
      <c r="L103" s="8">
        <f si="3" t="shared"/>
        <v>0</v>
      </c>
    </row>
    <row customFormat="1" r="104" s="8" spans="2:12" x14ac:dyDescent="0.25">
      <c r="F104"/>
      <c r="G104"/>
      <c r="H104"/>
      <c r="I104"/>
      <c r="J104"/>
      <c r="K104"/>
      <c r="L104" s="8">
        <f si="3" t="shared"/>
        <v>0</v>
      </c>
    </row>
    <row customFormat="1" r="105" s="8" spans="2:12" x14ac:dyDescent="0.25">
      <c r="F105"/>
      <c r="G105"/>
      <c r="H105"/>
      <c r="I105"/>
      <c r="J105"/>
      <c r="K105"/>
      <c r="L105" s="8">
        <f si="3" t="shared"/>
        <v>0</v>
      </c>
    </row>
    <row r="106" spans="2:12" x14ac:dyDescent="0.25">
      <c r="B106" s="8"/>
      <c r="C106" s="8"/>
      <c r="D106" s="8"/>
      <c r="E106" s="8"/>
      <c r="L106" s="8">
        <f si="3" t="shared"/>
        <v>0</v>
      </c>
    </row>
  </sheetData>
  <mergeCells count="3">
    <mergeCell ref="A1:L1"/>
    <mergeCell ref="B42:L42"/>
    <mergeCell ref="B43:L43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Natural Resources
LSA Staff Contact:  Deb Kozel (515.281.6767) &Udeb.kozel@legis.iowa.gov&U
&C&G
&R&G]]></oddFooter>
  </headerFooter>
  <ignoredErrors>
    <ignoredError sqref="B31:L40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227"/>
  <sheetViews>
    <sheetView tabSelected="1" workbookViewId="0">
      <pane activePane="bottomLeft" state="frozen" topLeftCell="A2" ySplit="1"/>
      <selection activeCell="A23" pane="bottomLeft" sqref="A23"/>
    </sheetView>
  </sheetViews>
  <sheetFormatPr customHeight="1" defaultColWidth="9" defaultRowHeight="12" x14ac:dyDescent="0.25"/>
  <cols>
    <col min="1" max="1" bestFit="true" customWidth="true" style="29" width="9.3984375" collapsed="false"/>
    <col min="2" max="2" bestFit="true" customWidth="true" style="31" width="16.59765625" collapsed="false"/>
    <col min="3" max="3" bestFit="true" customWidth="true" style="31" width="12.296875" collapsed="false"/>
    <col min="4" max="4" bestFit="true" customWidth="true" style="31" width="11.59765625" collapsed="false"/>
    <col min="5" max="5" bestFit="true" customWidth="true" style="31" width="10.3984375" collapsed="false"/>
    <col min="6" max="6" bestFit="true" customWidth="true" style="31" width="12.296875" collapsed="false"/>
    <col min="7" max="7" customWidth="true" style="24" width="12.19921875" collapsed="false"/>
    <col min="8" max="8" customWidth="true" style="24" width="10.8984375" collapsed="false"/>
    <col min="9" max="16384" style="24" width="9.0" collapsed="false"/>
  </cols>
  <sheetData>
    <row customFormat="1" customHeight="1" ht="12" r="1" s="26" spans="1:6" x14ac:dyDescent="0.25">
      <c r="A1" s="27" t="s">
        <v>22</v>
      </c>
      <c r="B1" s="30" t="s">
        <v>23</v>
      </c>
      <c r="C1" s="30" t="s">
        <v>24</v>
      </c>
      <c r="D1" s="30" t="s">
        <v>25</v>
      </c>
      <c r="E1" s="30" t="s">
        <v>7</v>
      </c>
      <c r="F1" s="30" t="s">
        <v>26</v>
      </c>
    </row>
    <row customFormat="1" customHeight="1" ht="12" r="2" s="15" spans="1:6" x14ac:dyDescent="0.25">
      <c r="A2" s="28">
        <v>1999</v>
      </c>
      <c r="B2" s="25">
        <v>20668561</v>
      </c>
      <c r="C2" s="25">
        <v>7776584</v>
      </c>
      <c r="D2" s="25">
        <v>2060434</v>
      </c>
      <c r="E2" s="25">
        <v>1709601</v>
      </c>
      <c r="F2" s="25">
        <f>IF(B2&gt;0,SUM(B2:E2),"")</f>
        <v>32215180</v>
      </c>
    </row>
    <row customFormat="1" customHeight="1" ht="12" r="3" s="15" spans="1:6" x14ac:dyDescent="0.25">
      <c r="A3" s="28">
        <v>2000</v>
      </c>
      <c r="B3" s="25">
        <v>18744221</v>
      </c>
      <c r="C3" s="25">
        <v>6792309</v>
      </c>
      <c r="D3" s="25">
        <v>1865859</v>
      </c>
      <c r="E3" s="25">
        <v>1609740</v>
      </c>
      <c r="F3" s="25">
        <f ref="F3:F66" si="0" t="shared">IF(B3&gt;0,SUM(B3:E3),"")</f>
        <v>29012129</v>
      </c>
    </row>
    <row customFormat="1" customHeight="1" ht="12" r="4" s="15" spans="1:6" x14ac:dyDescent="0.25">
      <c r="A4" s="28">
        <v>2001</v>
      </c>
      <c r="B4" s="25">
        <v>18743074</v>
      </c>
      <c r="C4" s="25">
        <v>7742262</v>
      </c>
      <c r="D4" s="25">
        <v>1843832</v>
      </c>
      <c r="E4" s="25">
        <v>1500000</v>
      </c>
      <c r="F4" s="25">
        <f si="0" t="shared"/>
        <v>29829168</v>
      </c>
    </row>
    <row customFormat="1" customHeight="1" ht="12" r="5" s="15" spans="1:6" x14ac:dyDescent="0.25">
      <c r="A5" s="28">
        <v>2002</v>
      </c>
      <c r="B5" s="25">
        <v>20592452</v>
      </c>
      <c r="C5" s="25">
        <v>8269422</v>
      </c>
      <c r="D5" s="25">
        <v>1846695</v>
      </c>
      <c r="E5" s="25">
        <v>1571480</v>
      </c>
      <c r="F5" s="25">
        <f si="0" t="shared"/>
        <v>32280049</v>
      </c>
    </row>
    <row customFormat="1" customHeight="1" ht="12" r="6" s="15" spans="1:6" x14ac:dyDescent="0.25">
      <c r="A6" s="28">
        <v>2003</v>
      </c>
      <c r="B6" s="25">
        <v>22588207</v>
      </c>
      <c r="C6" s="25">
        <v>7869064</v>
      </c>
      <c r="D6" s="25">
        <v>1309671</v>
      </c>
      <c r="E6" s="25">
        <v>1502403</v>
      </c>
      <c r="F6" s="25">
        <f si="0" t="shared"/>
        <v>33269345</v>
      </c>
    </row>
    <row customFormat="1" customHeight="1" ht="12" r="7" s="15" spans="1:6" x14ac:dyDescent="0.25">
      <c r="A7" s="28">
        <v>2004</v>
      </c>
      <c r="B7" s="25">
        <v>24944265</v>
      </c>
      <c r="C7" s="25">
        <v>8236128</v>
      </c>
      <c r="D7" s="25">
        <v>1732497</v>
      </c>
      <c r="E7" s="25">
        <v>1618235</v>
      </c>
      <c r="F7" s="25">
        <f si="0" t="shared"/>
        <v>36531125</v>
      </c>
    </row>
    <row customFormat="1" customHeight="1" ht="12" r="8" s="15" spans="1:6" x14ac:dyDescent="0.25">
      <c r="A8" s="28">
        <v>2006</v>
      </c>
      <c r="B8" s="25">
        <v>26819007</v>
      </c>
      <c r="C8" s="25">
        <v>11566472</v>
      </c>
      <c r="D8" s="25">
        <v>1463058</v>
      </c>
      <c r="E8" s="25">
        <v>2685374</v>
      </c>
      <c r="F8" s="25">
        <f si="0" t="shared"/>
        <v>42533911</v>
      </c>
    </row>
    <row customFormat="1" customHeight="1" ht="12" r="9" s="15" spans="1:6" x14ac:dyDescent="0.25">
      <c r="A9" s="28">
        <v>2007</v>
      </c>
      <c r="B9" s="25">
        <v>27160985</v>
      </c>
      <c r="C9" s="25">
        <v>12996244</v>
      </c>
      <c r="D9" s="25">
        <v>8807695</v>
      </c>
      <c r="E9" s="25">
        <v>260529</v>
      </c>
      <c r="F9" s="25">
        <f si="0" t="shared"/>
        <v>49225453</v>
      </c>
    </row>
    <row customFormat="1" customHeight="1" ht="12" r="10" s="15" spans="1:6" x14ac:dyDescent="0.25">
      <c r="A10" s="28">
        <v>2008</v>
      </c>
      <c r="B10" s="25">
        <v>28816591</v>
      </c>
      <c r="C10" s="25">
        <v>14257860</v>
      </c>
      <c r="D10" s="25">
        <v>3805844</v>
      </c>
      <c r="E10" s="25">
        <v>456899</v>
      </c>
      <c r="F10" s="25">
        <f si="0" t="shared"/>
        <v>47337194</v>
      </c>
    </row>
    <row customFormat="1" customHeight="1" ht="12" r="11" s="15" spans="1:6" x14ac:dyDescent="0.25">
      <c r="A11" s="28">
        <v>2009</v>
      </c>
      <c r="B11" s="25">
        <v>28751689</v>
      </c>
      <c r="C11" s="25">
        <v>17296250</v>
      </c>
      <c r="D11" s="25">
        <v>7035987</v>
      </c>
      <c r="E11" s="25">
        <v>353162</v>
      </c>
      <c r="F11" s="25">
        <f si="0" t="shared"/>
        <v>53437088</v>
      </c>
    </row>
    <row customFormat="1" customHeight="1" ht="12" r="12" s="15" spans="1:6" x14ac:dyDescent="0.25">
      <c r="A12" s="28">
        <v>2010</v>
      </c>
      <c r="B12" s="25">
        <v>34905970</v>
      </c>
      <c r="C12" s="25">
        <v>17515889</v>
      </c>
      <c r="D12" s="25">
        <v>3737148</v>
      </c>
      <c r="E12" s="25">
        <v>424614</v>
      </c>
      <c r="F12" s="25">
        <f si="0" t="shared"/>
        <v>56583621</v>
      </c>
    </row>
    <row customFormat="1" customHeight="1" ht="12" r="13" s="15" spans="1:6" x14ac:dyDescent="0.25">
      <c r="A13" s="28">
        <v>2011</v>
      </c>
      <c r="B13" s="25">
        <v>29277258</v>
      </c>
      <c r="C13" s="25">
        <v>16063081</v>
      </c>
      <c r="D13" s="25">
        <v>3830031</v>
      </c>
      <c r="E13" s="25">
        <v>448116</v>
      </c>
      <c r="F13" s="25">
        <f si="0" t="shared"/>
        <v>49618486</v>
      </c>
    </row>
    <row customFormat="1" customHeight="1" ht="12" r="14" s="15" spans="1:6" x14ac:dyDescent="0.25">
      <c r="A14" s="28">
        <v>2012</v>
      </c>
      <c r="B14" s="25">
        <v>29871098</v>
      </c>
      <c r="C14" s="25">
        <v>16292407</v>
      </c>
      <c r="D14" s="25">
        <v>3145207</v>
      </c>
      <c r="E14" s="25">
        <v>1446460</v>
      </c>
      <c r="F14" s="25">
        <f si="0" t="shared"/>
        <v>50755172</v>
      </c>
    </row>
    <row customFormat="1" customHeight="1" ht="12" r="15" s="15" spans="1:6" x14ac:dyDescent="0.25">
      <c r="A15" s="28">
        <v>2013</v>
      </c>
      <c r="B15" s="25">
        <v>35309134</v>
      </c>
      <c r="C15" s="25">
        <v>15242894</v>
      </c>
      <c r="D15" s="25">
        <v>3516140</v>
      </c>
      <c r="E15" s="25">
        <v>638501</v>
      </c>
      <c r="F15" s="25">
        <f si="0" t="shared"/>
        <v>54706669</v>
      </c>
    </row>
    <row customFormat="1" customHeight="1" ht="12" r="16" s="15" spans="1:6" x14ac:dyDescent="0.25">
      <c r="A16" s="28">
        <v>2014</v>
      </c>
      <c r="B16" s="25">
        <v>29694990</v>
      </c>
      <c r="C16" s="25">
        <v>15387516</v>
      </c>
      <c r="D16" s="25">
        <v>3680948</v>
      </c>
      <c r="E16" s="25">
        <v>671331</v>
      </c>
      <c r="F16" s="25">
        <f si="0" t="shared"/>
        <v>49434785</v>
      </c>
    </row>
    <row customFormat="1" customHeight="1" ht="12" r="17" s="15" spans="1:8" x14ac:dyDescent="0.25">
      <c r="A17" s="28">
        <v>2015</v>
      </c>
      <c r="B17" s="25">
        <v>28514480.390000001</v>
      </c>
      <c r="C17" s="25">
        <v>15857086.859999999</v>
      </c>
      <c r="D17" s="25">
        <v>2825119</v>
      </c>
      <c r="E17" s="25">
        <v>647293</v>
      </c>
      <c r="F17" s="25">
        <f si="0" t="shared"/>
        <v>47843979.25</v>
      </c>
    </row>
    <row customHeight="1" ht="12" r="18" spans="1:8" x14ac:dyDescent="0.25">
      <c r="A18" s="28">
        <v>2016</v>
      </c>
      <c r="B18" s="25">
        <v>36166442</v>
      </c>
      <c r="C18" s="25">
        <v>17116031</v>
      </c>
      <c r="D18" s="25">
        <v>3071168</v>
      </c>
      <c r="E18" s="25">
        <v>360575</v>
      </c>
      <c r="F18" s="25">
        <f ref="F18:F19" si="1" t="shared">IF(B18&gt;0,SUM(B18:E18),"")</f>
        <v>56714216</v>
      </c>
      <c r="H18" s="51" t="s">
        <v>12</v>
      </c>
    </row>
    <row customHeight="1" ht="12" r="19" spans="1:8" x14ac:dyDescent="0.25">
      <c r="A19" s="29">
        <v>2017</v>
      </c>
      <c r="B19" s="31">
        <v>30020259</v>
      </c>
      <c r="C19" s="31">
        <v>20053079.52</v>
      </c>
      <c r="D19" s="31">
        <v>3209960</v>
      </c>
      <c r="E19" s="31">
        <v>385479</v>
      </c>
      <c r="F19" s="25">
        <f si="1" t="shared"/>
        <v>53668777.519999996</v>
      </c>
      <c r="H19" s="51" t="s">
        <v>12</v>
      </c>
    </row>
    <row customHeight="1" ht="12" r="20" spans="1:8" x14ac:dyDescent="0.25">
      <c r="F20" s="53" t="s">
        <v>12</v>
      </c>
      <c r="H20" s="51" t="s">
        <v>12</v>
      </c>
    </row>
    <row customHeight="1" ht="12" r="21" spans="1:8" x14ac:dyDescent="0.25">
      <c r="B21" s="31" t="s">
        <v>12</v>
      </c>
      <c r="F21" s="53" t="s">
        <v>12</v>
      </c>
    </row>
    <row customHeight="1" ht="12" r="22" spans="1:8" x14ac:dyDescent="0.25">
      <c r="F22" s="25" t="str">
        <f si="0" t="shared"/>
        <v/>
      </c>
    </row>
    <row customHeight="1" ht="12" r="23" spans="1:8" x14ac:dyDescent="0.25">
      <c r="F23" s="25" t="str">
        <f si="0" t="shared"/>
        <v/>
      </c>
    </row>
    <row customHeight="1" ht="12" r="24" spans="1:8" x14ac:dyDescent="0.25">
      <c r="F24" s="25" t="str">
        <f si="0" t="shared"/>
        <v/>
      </c>
      <c r="G24" s="51"/>
    </row>
    <row customHeight="1" ht="12" r="25" spans="1:8" x14ac:dyDescent="0.25">
      <c r="F25" s="25" t="str">
        <f si="0" t="shared"/>
        <v/>
      </c>
      <c r="G25" s="52"/>
    </row>
    <row customHeight="1" ht="12" r="26" spans="1:8" x14ac:dyDescent="0.25">
      <c r="F26" s="25" t="str">
        <f si="0" t="shared"/>
        <v/>
      </c>
      <c r="G26" s="52"/>
    </row>
    <row customHeight="1" ht="12" r="27" spans="1:8" x14ac:dyDescent="0.25">
      <c r="F27" s="25" t="str">
        <f si="0" t="shared"/>
        <v/>
      </c>
    </row>
    <row customHeight="1" ht="12" r="28" spans="1:8" x14ac:dyDescent="0.25">
      <c r="F28" s="25" t="str">
        <f si="0" t="shared"/>
        <v/>
      </c>
    </row>
    <row customHeight="1" ht="12" r="29" spans="1:8" x14ac:dyDescent="0.25">
      <c r="F29" s="25" t="str">
        <f si="0" t="shared"/>
        <v/>
      </c>
    </row>
    <row customHeight="1" ht="12" r="30" spans="1:8" x14ac:dyDescent="0.25">
      <c r="F30" s="25" t="str">
        <f si="0" t="shared"/>
        <v/>
      </c>
    </row>
    <row customHeight="1" ht="12" r="31" spans="1:8" x14ac:dyDescent="0.25">
      <c r="F31" s="25" t="str">
        <f si="0" t="shared"/>
        <v/>
      </c>
    </row>
    <row customHeight="1" ht="12" r="32" spans="1:8" x14ac:dyDescent="0.25">
      <c r="F32" s="25" t="str">
        <f si="0" t="shared"/>
        <v/>
      </c>
    </row>
    <row customHeight="1" ht="12" r="33" spans="6:6" x14ac:dyDescent="0.25">
      <c r="F33" s="25" t="str">
        <f si="0" t="shared"/>
        <v/>
      </c>
    </row>
    <row customHeight="1" ht="12" r="34" spans="6:6" x14ac:dyDescent="0.25">
      <c r="F34" s="25" t="str">
        <f si="0" t="shared"/>
        <v/>
      </c>
    </row>
    <row customHeight="1" ht="12" r="35" spans="6:6" x14ac:dyDescent="0.25">
      <c r="F35" s="25" t="str">
        <f si="0" t="shared"/>
        <v/>
      </c>
    </row>
    <row customHeight="1" ht="12" r="36" spans="6:6" x14ac:dyDescent="0.25">
      <c r="F36" s="25" t="str">
        <f si="0" t="shared"/>
        <v/>
      </c>
    </row>
    <row customHeight="1" ht="12" r="37" spans="6:6" x14ac:dyDescent="0.25">
      <c r="F37" s="25" t="str">
        <f si="0" t="shared"/>
        <v/>
      </c>
    </row>
    <row customHeight="1" ht="12" r="38" spans="6:6" x14ac:dyDescent="0.25">
      <c r="F38" s="25" t="str">
        <f si="0" t="shared"/>
        <v/>
      </c>
    </row>
    <row customHeight="1" ht="12" r="39" spans="6:6" x14ac:dyDescent="0.25">
      <c r="F39" s="25" t="str">
        <f si="0" t="shared"/>
        <v/>
      </c>
    </row>
    <row customHeight="1" ht="12" r="40" spans="6:6" x14ac:dyDescent="0.25">
      <c r="F40" s="25" t="str">
        <f si="0" t="shared"/>
        <v/>
      </c>
    </row>
    <row customHeight="1" ht="12" r="41" spans="6:6" x14ac:dyDescent="0.25">
      <c r="F41" s="25" t="str">
        <f si="0" t="shared"/>
        <v/>
      </c>
    </row>
    <row customHeight="1" ht="12" r="42" spans="6:6" x14ac:dyDescent="0.25">
      <c r="F42" s="25" t="str">
        <f si="0" t="shared"/>
        <v/>
      </c>
    </row>
    <row customHeight="1" ht="12" r="43" spans="6:6" x14ac:dyDescent="0.25">
      <c r="F43" s="25" t="str">
        <f si="0" t="shared"/>
        <v/>
      </c>
    </row>
    <row customHeight="1" ht="12" r="44" spans="6:6" x14ac:dyDescent="0.25">
      <c r="F44" s="25" t="str">
        <f si="0" t="shared"/>
        <v/>
      </c>
    </row>
    <row customHeight="1" ht="12" r="45" spans="6:6" x14ac:dyDescent="0.25">
      <c r="F45" s="25" t="str">
        <f si="0" t="shared"/>
        <v/>
      </c>
    </row>
    <row customHeight="1" ht="12" r="46" spans="6:6" x14ac:dyDescent="0.25">
      <c r="F46" s="25" t="str">
        <f si="0" t="shared"/>
        <v/>
      </c>
    </row>
    <row customHeight="1" ht="12" r="47" spans="6:6" x14ac:dyDescent="0.25">
      <c r="F47" s="25" t="str">
        <f si="0" t="shared"/>
        <v/>
      </c>
    </row>
    <row customHeight="1" ht="12" r="48" spans="6:6" x14ac:dyDescent="0.25">
      <c r="F48" s="25" t="str">
        <f si="0" t="shared"/>
        <v/>
      </c>
    </row>
    <row customHeight="1" ht="12" r="49" spans="6:6" x14ac:dyDescent="0.25">
      <c r="F49" s="25" t="str">
        <f si="0" t="shared"/>
        <v/>
      </c>
    </row>
    <row customHeight="1" ht="12" r="50" spans="6:6" x14ac:dyDescent="0.25">
      <c r="F50" s="25" t="str">
        <f si="0" t="shared"/>
        <v/>
      </c>
    </row>
    <row customHeight="1" ht="12" r="51" spans="6:6" x14ac:dyDescent="0.25">
      <c r="F51" s="25" t="str">
        <f si="0" t="shared"/>
        <v/>
      </c>
    </row>
    <row customHeight="1" ht="12" r="52" spans="6:6" x14ac:dyDescent="0.25">
      <c r="F52" s="25" t="str">
        <f si="0" t="shared"/>
        <v/>
      </c>
    </row>
    <row customHeight="1" ht="12" r="53" spans="6:6" x14ac:dyDescent="0.25">
      <c r="F53" s="25" t="str">
        <f si="0" t="shared"/>
        <v/>
      </c>
    </row>
    <row customHeight="1" ht="12" r="54" spans="6:6" x14ac:dyDescent="0.25">
      <c r="F54" s="25" t="str">
        <f si="0" t="shared"/>
        <v/>
      </c>
    </row>
    <row customHeight="1" ht="12" r="55" spans="6:6" x14ac:dyDescent="0.25">
      <c r="F55" s="25" t="str">
        <f si="0" t="shared"/>
        <v/>
      </c>
    </row>
    <row customHeight="1" ht="12" r="56" spans="6:6" x14ac:dyDescent="0.25">
      <c r="F56" s="25" t="str">
        <f si="0" t="shared"/>
        <v/>
      </c>
    </row>
    <row customHeight="1" ht="12" r="57" spans="6:6" x14ac:dyDescent="0.25">
      <c r="F57" s="25" t="str">
        <f si="0" t="shared"/>
        <v/>
      </c>
    </row>
    <row customHeight="1" ht="12" r="58" spans="6:6" x14ac:dyDescent="0.25">
      <c r="F58" s="25" t="str">
        <f si="0" t="shared"/>
        <v/>
      </c>
    </row>
    <row customHeight="1" ht="12" r="59" spans="6:6" x14ac:dyDescent="0.25">
      <c r="F59" s="25" t="str">
        <f si="0" t="shared"/>
        <v/>
      </c>
    </row>
    <row customHeight="1" ht="12" r="60" spans="6:6" x14ac:dyDescent="0.25">
      <c r="F60" s="25" t="str">
        <f si="0" t="shared"/>
        <v/>
      </c>
    </row>
    <row customHeight="1" ht="12" r="61" spans="6:6" x14ac:dyDescent="0.25">
      <c r="F61" s="25" t="str">
        <f si="0" t="shared"/>
        <v/>
      </c>
    </row>
    <row customHeight="1" ht="12" r="62" spans="6:6" x14ac:dyDescent="0.25">
      <c r="F62" s="25" t="str">
        <f si="0" t="shared"/>
        <v/>
      </c>
    </row>
    <row customHeight="1" ht="12" r="63" spans="6:6" x14ac:dyDescent="0.25">
      <c r="F63" s="25" t="str">
        <f si="0" t="shared"/>
        <v/>
      </c>
    </row>
    <row customHeight="1" ht="12" r="64" spans="6:6" x14ac:dyDescent="0.25">
      <c r="F64" s="25" t="str">
        <f si="0" t="shared"/>
        <v/>
      </c>
    </row>
    <row customHeight="1" ht="12" r="65" spans="6:6" x14ac:dyDescent="0.25">
      <c r="F65" s="25" t="str">
        <f si="0" t="shared"/>
        <v/>
      </c>
    </row>
    <row customHeight="1" ht="12" r="66" spans="6:6" x14ac:dyDescent="0.25">
      <c r="F66" s="25" t="str">
        <f si="0" t="shared"/>
        <v/>
      </c>
    </row>
    <row customHeight="1" ht="12" r="67" spans="6:6" x14ac:dyDescent="0.25">
      <c r="F67" s="25" t="str">
        <f ref="F67:F130" si="2" t="shared">IF(B67&gt;0,SUM(B67:E67),"")</f>
        <v/>
      </c>
    </row>
    <row customHeight="1" ht="12" r="68" spans="6:6" x14ac:dyDescent="0.25">
      <c r="F68" s="25" t="str">
        <f si="2" t="shared"/>
        <v/>
      </c>
    </row>
    <row customHeight="1" ht="12" r="69" spans="6:6" x14ac:dyDescent="0.25">
      <c r="F69" s="25" t="str">
        <f si="2" t="shared"/>
        <v/>
      </c>
    </row>
    <row customHeight="1" ht="12" r="70" spans="6:6" x14ac:dyDescent="0.25">
      <c r="F70" s="25" t="str">
        <f si="2" t="shared"/>
        <v/>
      </c>
    </row>
    <row customHeight="1" ht="12" r="71" spans="6:6" x14ac:dyDescent="0.25">
      <c r="F71" s="25" t="str">
        <f si="2" t="shared"/>
        <v/>
      </c>
    </row>
    <row customHeight="1" ht="12" r="72" spans="6:6" x14ac:dyDescent="0.25">
      <c r="F72" s="25" t="str">
        <f si="2" t="shared"/>
        <v/>
      </c>
    </row>
    <row customHeight="1" ht="12" r="73" spans="6:6" x14ac:dyDescent="0.25">
      <c r="F73" s="25" t="str">
        <f si="2" t="shared"/>
        <v/>
      </c>
    </row>
    <row customHeight="1" ht="12" r="74" spans="6:6" x14ac:dyDescent="0.25">
      <c r="F74" s="25" t="str">
        <f si="2" t="shared"/>
        <v/>
      </c>
    </row>
    <row customHeight="1" ht="12" r="75" spans="6:6" x14ac:dyDescent="0.25">
      <c r="F75" s="25" t="str">
        <f si="2" t="shared"/>
        <v/>
      </c>
    </row>
    <row customHeight="1" ht="12" r="76" spans="6:6" x14ac:dyDescent="0.25">
      <c r="F76" s="25" t="str">
        <f si="2" t="shared"/>
        <v/>
      </c>
    </row>
    <row customHeight="1" ht="12" r="77" spans="6:6" x14ac:dyDescent="0.25">
      <c r="F77" s="25" t="str">
        <f si="2" t="shared"/>
        <v/>
      </c>
    </row>
    <row customHeight="1" ht="12" r="78" spans="6:6" x14ac:dyDescent="0.25">
      <c r="F78" s="25" t="str">
        <f si="2" t="shared"/>
        <v/>
      </c>
    </row>
    <row customHeight="1" ht="12" r="79" spans="6:6" x14ac:dyDescent="0.25">
      <c r="F79" s="25" t="str">
        <f si="2" t="shared"/>
        <v/>
      </c>
    </row>
    <row customHeight="1" ht="12" r="80" spans="6:6" x14ac:dyDescent="0.25">
      <c r="F80" s="25" t="str">
        <f si="2" t="shared"/>
        <v/>
      </c>
    </row>
    <row customHeight="1" ht="12" r="81" spans="6:6" x14ac:dyDescent="0.25">
      <c r="F81" s="25" t="str">
        <f si="2" t="shared"/>
        <v/>
      </c>
    </row>
    <row customHeight="1" ht="12" r="82" spans="6:6" x14ac:dyDescent="0.25">
      <c r="F82" s="25" t="str">
        <f si="2" t="shared"/>
        <v/>
      </c>
    </row>
    <row customHeight="1" ht="12" r="83" spans="6:6" x14ac:dyDescent="0.25">
      <c r="F83" s="25" t="str">
        <f si="2" t="shared"/>
        <v/>
      </c>
    </row>
    <row customHeight="1" ht="12" r="84" spans="6:6" x14ac:dyDescent="0.25">
      <c r="F84" s="25" t="str">
        <f si="2" t="shared"/>
        <v/>
      </c>
    </row>
    <row customHeight="1" ht="12" r="85" spans="6:6" x14ac:dyDescent="0.25">
      <c r="F85" s="25" t="str">
        <f si="2" t="shared"/>
        <v/>
      </c>
    </row>
    <row customHeight="1" ht="12" r="86" spans="6:6" x14ac:dyDescent="0.25">
      <c r="F86" s="25" t="str">
        <f si="2" t="shared"/>
        <v/>
      </c>
    </row>
    <row customHeight="1" ht="12" r="87" spans="6:6" x14ac:dyDescent="0.25">
      <c r="F87" s="25" t="str">
        <f si="2" t="shared"/>
        <v/>
      </c>
    </row>
    <row customHeight="1" ht="12" r="88" spans="6:6" x14ac:dyDescent="0.25">
      <c r="F88" s="25" t="str">
        <f si="2" t="shared"/>
        <v/>
      </c>
    </row>
    <row customHeight="1" ht="12" r="89" spans="6:6" x14ac:dyDescent="0.25">
      <c r="F89" s="25" t="str">
        <f si="2" t="shared"/>
        <v/>
      </c>
    </row>
    <row customHeight="1" ht="12" r="90" spans="6:6" x14ac:dyDescent="0.25">
      <c r="F90" s="25" t="str">
        <f si="2" t="shared"/>
        <v/>
      </c>
    </row>
    <row customHeight="1" ht="12" r="91" spans="6:6" x14ac:dyDescent="0.25">
      <c r="F91" s="25" t="str">
        <f si="2" t="shared"/>
        <v/>
      </c>
    </row>
    <row customHeight="1" ht="12" r="92" spans="6:6" x14ac:dyDescent="0.25">
      <c r="F92" s="25" t="str">
        <f si="2" t="shared"/>
        <v/>
      </c>
    </row>
    <row customHeight="1" ht="12" r="93" spans="6:6" x14ac:dyDescent="0.25">
      <c r="F93" s="25" t="str">
        <f si="2" t="shared"/>
        <v/>
      </c>
    </row>
    <row customHeight="1" ht="12" r="94" spans="6:6" x14ac:dyDescent="0.25">
      <c r="F94" s="25" t="str">
        <f si="2" t="shared"/>
        <v/>
      </c>
    </row>
    <row customHeight="1" ht="12" r="95" spans="6:6" x14ac:dyDescent="0.25">
      <c r="F95" s="25" t="str">
        <f si="2" t="shared"/>
        <v/>
      </c>
    </row>
    <row customHeight="1" ht="12" r="96" spans="6:6" x14ac:dyDescent="0.25">
      <c r="F96" s="25" t="str">
        <f si="2" t="shared"/>
        <v/>
      </c>
    </row>
    <row customHeight="1" ht="12" r="97" spans="6:6" x14ac:dyDescent="0.25">
      <c r="F97" s="25" t="str">
        <f si="2" t="shared"/>
        <v/>
      </c>
    </row>
    <row customHeight="1" ht="12" r="98" spans="6:6" x14ac:dyDescent="0.25">
      <c r="F98" s="25" t="str">
        <f si="2" t="shared"/>
        <v/>
      </c>
    </row>
    <row customHeight="1" ht="12" r="99" spans="6:6" x14ac:dyDescent="0.25">
      <c r="F99" s="25" t="str">
        <f si="2" t="shared"/>
        <v/>
      </c>
    </row>
    <row customHeight="1" ht="12" r="100" spans="6:6" x14ac:dyDescent="0.25">
      <c r="F100" s="25" t="str">
        <f si="2" t="shared"/>
        <v/>
      </c>
    </row>
    <row customHeight="1" ht="12" r="101" spans="6:6" x14ac:dyDescent="0.25">
      <c r="F101" s="25" t="str">
        <f si="2" t="shared"/>
        <v/>
      </c>
    </row>
    <row customHeight="1" ht="12" r="102" spans="6:6" x14ac:dyDescent="0.25">
      <c r="F102" s="25" t="str">
        <f si="2" t="shared"/>
        <v/>
      </c>
    </row>
    <row customHeight="1" ht="12" r="103" spans="6:6" x14ac:dyDescent="0.25">
      <c r="F103" s="25" t="str">
        <f si="2" t="shared"/>
        <v/>
      </c>
    </row>
    <row customHeight="1" ht="12" r="104" spans="6:6" x14ac:dyDescent="0.25">
      <c r="F104" s="25" t="str">
        <f si="2" t="shared"/>
        <v/>
      </c>
    </row>
    <row customHeight="1" ht="12" r="105" spans="6:6" x14ac:dyDescent="0.25">
      <c r="F105" s="25" t="str">
        <f si="2" t="shared"/>
        <v/>
      </c>
    </row>
    <row customHeight="1" ht="12" r="106" spans="6:6" x14ac:dyDescent="0.25">
      <c r="F106" s="25" t="str">
        <f si="2" t="shared"/>
        <v/>
      </c>
    </row>
    <row customHeight="1" ht="12" r="107" spans="6:6" x14ac:dyDescent="0.25">
      <c r="F107" s="25" t="str">
        <f si="2" t="shared"/>
        <v/>
      </c>
    </row>
    <row customHeight="1" ht="12" r="108" spans="6:6" x14ac:dyDescent="0.25">
      <c r="F108" s="25" t="str">
        <f si="2" t="shared"/>
        <v/>
      </c>
    </row>
    <row customHeight="1" ht="12" r="109" spans="6:6" x14ac:dyDescent="0.25">
      <c r="F109" s="25" t="str">
        <f si="2" t="shared"/>
        <v/>
      </c>
    </row>
    <row customHeight="1" ht="12" r="110" spans="6:6" x14ac:dyDescent="0.25">
      <c r="F110" s="25" t="str">
        <f si="2" t="shared"/>
        <v/>
      </c>
    </row>
    <row customHeight="1" ht="12" r="111" spans="6:6" x14ac:dyDescent="0.25">
      <c r="F111" s="25" t="str">
        <f si="2" t="shared"/>
        <v/>
      </c>
    </row>
    <row customHeight="1" ht="12" r="112" spans="6:6" x14ac:dyDescent="0.25">
      <c r="F112" s="25" t="str">
        <f si="2" t="shared"/>
        <v/>
      </c>
    </row>
    <row customHeight="1" ht="12" r="113" spans="6:6" x14ac:dyDescent="0.25">
      <c r="F113" s="25" t="str">
        <f si="2" t="shared"/>
        <v/>
      </c>
    </row>
    <row customHeight="1" ht="12" r="114" spans="6:6" x14ac:dyDescent="0.25">
      <c r="F114" s="25" t="str">
        <f si="2" t="shared"/>
        <v/>
      </c>
    </row>
    <row customHeight="1" ht="12" r="115" spans="6:6" x14ac:dyDescent="0.25">
      <c r="F115" s="25" t="str">
        <f si="2" t="shared"/>
        <v/>
      </c>
    </row>
    <row customHeight="1" ht="12" r="116" spans="6:6" x14ac:dyDescent="0.25">
      <c r="F116" s="25" t="str">
        <f si="2" t="shared"/>
        <v/>
      </c>
    </row>
    <row customHeight="1" ht="12" r="117" spans="6:6" x14ac:dyDescent="0.25">
      <c r="F117" s="25" t="str">
        <f si="2" t="shared"/>
        <v/>
      </c>
    </row>
    <row customHeight="1" ht="12" r="118" spans="6:6" x14ac:dyDescent="0.25">
      <c r="F118" s="25" t="str">
        <f si="2" t="shared"/>
        <v/>
      </c>
    </row>
    <row customHeight="1" ht="12" r="119" spans="6:6" x14ac:dyDescent="0.25">
      <c r="F119" s="25" t="str">
        <f si="2" t="shared"/>
        <v/>
      </c>
    </row>
    <row customHeight="1" ht="12" r="120" spans="6:6" x14ac:dyDescent="0.25">
      <c r="F120" s="25" t="str">
        <f si="2" t="shared"/>
        <v/>
      </c>
    </row>
    <row customHeight="1" ht="12" r="121" spans="6:6" x14ac:dyDescent="0.25">
      <c r="F121" s="25" t="str">
        <f si="2" t="shared"/>
        <v/>
      </c>
    </row>
    <row customHeight="1" ht="12" r="122" spans="6:6" x14ac:dyDescent="0.25">
      <c r="F122" s="25" t="str">
        <f si="2" t="shared"/>
        <v/>
      </c>
    </row>
    <row customHeight="1" ht="12" r="123" spans="6:6" x14ac:dyDescent="0.25">
      <c r="F123" s="25" t="str">
        <f si="2" t="shared"/>
        <v/>
      </c>
    </row>
    <row customHeight="1" ht="12" r="124" spans="6:6" x14ac:dyDescent="0.25">
      <c r="F124" s="25" t="str">
        <f si="2" t="shared"/>
        <v/>
      </c>
    </row>
    <row customHeight="1" ht="12" r="125" spans="6:6" x14ac:dyDescent="0.25">
      <c r="F125" s="25" t="str">
        <f si="2" t="shared"/>
        <v/>
      </c>
    </row>
    <row customHeight="1" ht="12" r="126" spans="6:6" x14ac:dyDescent="0.25">
      <c r="F126" s="25" t="str">
        <f si="2" t="shared"/>
        <v/>
      </c>
    </row>
    <row customHeight="1" ht="12" r="127" spans="6:6" x14ac:dyDescent="0.25">
      <c r="F127" s="25" t="str">
        <f si="2" t="shared"/>
        <v/>
      </c>
    </row>
    <row customHeight="1" ht="12" r="128" spans="6:6" x14ac:dyDescent="0.25">
      <c r="F128" s="25" t="str">
        <f si="2" t="shared"/>
        <v/>
      </c>
    </row>
    <row customHeight="1" ht="12" r="129" spans="6:6" x14ac:dyDescent="0.25">
      <c r="F129" s="25" t="str">
        <f si="2" t="shared"/>
        <v/>
      </c>
    </row>
    <row customHeight="1" ht="12" r="130" spans="6:6" x14ac:dyDescent="0.25">
      <c r="F130" s="25" t="str">
        <f si="2" t="shared"/>
        <v/>
      </c>
    </row>
    <row customHeight="1" ht="12" r="131" spans="6:6" x14ac:dyDescent="0.25">
      <c r="F131" s="25" t="str">
        <f ref="F131:F194" si="3" t="shared">IF(B131&gt;0,SUM(B131:E131),"")</f>
        <v/>
      </c>
    </row>
    <row customHeight="1" ht="12" r="132" spans="6:6" x14ac:dyDescent="0.25">
      <c r="F132" s="25" t="str">
        <f si="3" t="shared"/>
        <v/>
      </c>
    </row>
    <row customHeight="1" ht="12" r="133" spans="6:6" x14ac:dyDescent="0.25">
      <c r="F133" s="25" t="str">
        <f si="3" t="shared"/>
        <v/>
      </c>
    </row>
    <row customHeight="1" ht="12" r="134" spans="6:6" x14ac:dyDescent="0.25">
      <c r="F134" s="25" t="str">
        <f si="3" t="shared"/>
        <v/>
      </c>
    </row>
    <row customHeight="1" ht="12" r="135" spans="6:6" x14ac:dyDescent="0.25">
      <c r="F135" s="25" t="str">
        <f si="3" t="shared"/>
        <v/>
      </c>
    </row>
    <row customHeight="1" ht="12" r="136" spans="6:6" x14ac:dyDescent="0.25">
      <c r="F136" s="25" t="str">
        <f si="3" t="shared"/>
        <v/>
      </c>
    </row>
    <row customHeight="1" ht="12" r="137" spans="6:6" x14ac:dyDescent="0.25">
      <c r="F137" s="25" t="str">
        <f si="3" t="shared"/>
        <v/>
      </c>
    </row>
    <row customHeight="1" ht="12" r="138" spans="6:6" x14ac:dyDescent="0.25">
      <c r="F138" s="25" t="str">
        <f si="3" t="shared"/>
        <v/>
      </c>
    </row>
    <row customHeight="1" ht="12" r="139" spans="6:6" x14ac:dyDescent="0.25">
      <c r="F139" s="25" t="str">
        <f si="3" t="shared"/>
        <v/>
      </c>
    </row>
    <row customHeight="1" ht="12" r="140" spans="6:6" x14ac:dyDescent="0.25">
      <c r="F140" s="25" t="str">
        <f si="3" t="shared"/>
        <v/>
      </c>
    </row>
    <row customHeight="1" ht="12" r="141" spans="6:6" x14ac:dyDescent="0.25">
      <c r="F141" s="25" t="str">
        <f si="3" t="shared"/>
        <v/>
      </c>
    </row>
    <row customHeight="1" ht="12" r="142" spans="6:6" x14ac:dyDescent="0.25">
      <c r="F142" s="25" t="str">
        <f si="3" t="shared"/>
        <v/>
      </c>
    </row>
    <row customHeight="1" ht="12" r="143" spans="6:6" x14ac:dyDescent="0.25">
      <c r="F143" s="25" t="str">
        <f si="3" t="shared"/>
        <v/>
      </c>
    </row>
    <row customHeight="1" ht="12" r="144" spans="6:6" x14ac:dyDescent="0.25">
      <c r="F144" s="25" t="str">
        <f si="3" t="shared"/>
        <v/>
      </c>
    </row>
    <row customHeight="1" ht="12" r="145" spans="6:6" x14ac:dyDescent="0.25">
      <c r="F145" s="25" t="str">
        <f si="3" t="shared"/>
        <v/>
      </c>
    </row>
    <row customHeight="1" ht="12" r="146" spans="6:6" x14ac:dyDescent="0.25">
      <c r="F146" s="25" t="str">
        <f si="3" t="shared"/>
        <v/>
      </c>
    </row>
    <row customHeight="1" ht="12" r="147" spans="6:6" x14ac:dyDescent="0.25">
      <c r="F147" s="25" t="str">
        <f si="3" t="shared"/>
        <v/>
      </c>
    </row>
    <row customHeight="1" ht="12" r="148" spans="6:6" x14ac:dyDescent="0.25">
      <c r="F148" s="25" t="str">
        <f si="3" t="shared"/>
        <v/>
      </c>
    </row>
    <row customHeight="1" ht="12" r="149" spans="6:6" x14ac:dyDescent="0.25">
      <c r="F149" s="25" t="str">
        <f si="3" t="shared"/>
        <v/>
      </c>
    </row>
    <row customHeight="1" ht="12" r="150" spans="6:6" x14ac:dyDescent="0.25">
      <c r="F150" s="25" t="str">
        <f si="3" t="shared"/>
        <v/>
      </c>
    </row>
    <row customHeight="1" ht="12" r="151" spans="6:6" x14ac:dyDescent="0.25">
      <c r="F151" s="25" t="str">
        <f si="3" t="shared"/>
        <v/>
      </c>
    </row>
    <row customHeight="1" ht="12" r="152" spans="6:6" x14ac:dyDescent="0.25">
      <c r="F152" s="25" t="str">
        <f si="3" t="shared"/>
        <v/>
      </c>
    </row>
    <row customHeight="1" ht="12" r="153" spans="6:6" x14ac:dyDescent="0.25">
      <c r="F153" s="25" t="str">
        <f si="3" t="shared"/>
        <v/>
      </c>
    </row>
    <row customHeight="1" ht="12" r="154" spans="6:6" x14ac:dyDescent="0.25">
      <c r="F154" s="25" t="str">
        <f si="3" t="shared"/>
        <v/>
      </c>
    </row>
    <row customHeight="1" ht="12" r="155" spans="6:6" x14ac:dyDescent="0.25">
      <c r="F155" s="25" t="str">
        <f si="3" t="shared"/>
        <v/>
      </c>
    </row>
    <row customHeight="1" ht="12" r="156" spans="6:6" x14ac:dyDescent="0.25">
      <c r="F156" s="25" t="str">
        <f si="3" t="shared"/>
        <v/>
      </c>
    </row>
    <row customHeight="1" ht="12" r="157" spans="6:6" x14ac:dyDescent="0.25">
      <c r="F157" s="25" t="str">
        <f si="3" t="shared"/>
        <v/>
      </c>
    </row>
    <row customHeight="1" ht="12" r="158" spans="6:6" x14ac:dyDescent="0.25">
      <c r="F158" s="25" t="str">
        <f si="3" t="shared"/>
        <v/>
      </c>
    </row>
    <row customHeight="1" ht="12" r="159" spans="6:6" x14ac:dyDescent="0.25">
      <c r="F159" s="25" t="str">
        <f si="3" t="shared"/>
        <v/>
      </c>
    </row>
    <row customHeight="1" ht="12" r="160" spans="6:6" x14ac:dyDescent="0.25">
      <c r="F160" s="25" t="str">
        <f si="3" t="shared"/>
        <v/>
      </c>
    </row>
    <row customHeight="1" ht="12" r="161" spans="6:6" x14ac:dyDescent="0.25">
      <c r="F161" s="25" t="str">
        <f si="3" t="shared"/>
        <v/>
      </c>
    </row>
    <row customHeight="1" ht="12" r="162" spans="6:6" x14ac:dyDescent="0.25">
      <c r="F162" s="25" t="str">
        <f si="3" t="shared"/>
        <v/>
      </c>
    </row>
    <row customHeight="1" ht="12" r="163" spans="6:6" x14ac:dyDescent="0.25">
      <c r="F163" s="25" t="str">
        <f si="3" t="shared"/>
        <v/>
      </c>
    </row>
    <row customHeight="1" ht="12" r="164" spans="6:6" x14ac:dyDescent="0.25">
      <c r="F164" s="25" t="str">
        <f si="3" t="shared"/>
        <v/>
      </c>
    </row>
    <row customHeight="1" ht="12" r="165" spans="6:6" x14ac:dyDescent="0.25">
      <c r="F165" s="25" t="str">
        <f si="3" t="shared"/>
        <v/>
      </c>
    </row>
    <row customHeight="1" ht="12" r="166" spans="6:6" x14ac:dyDescent="0.25">
      <c r="F166" s="25" t="str">
        <f si="3" t="shared"/>
        <v/>
      </c>
    </row>
    <row customHeight="1" ht="12" r="167" spans="6:6" x14ac:dyDescent="0.25">
      <c r="F167" s="25" t="str">
        <f si="3" t="shared"/>
        <v/>
      </c>
    </row>
    <row customHeight="1" ht="12" r="168" spans="6:6" x14ac:dyDescent="0.25">
      <c r="F168" s="25" t="str">
        <f si="3" t="shared"/>
        <v/>
      </c>
    </row>
    <row customHeight="1" ht="12" r="169" spans="6:6" x14ac:dyDescent="0.25">
      <c r="F169" s="25" t="str">
        <f si="3" t="shared"/>
        <v/>
      </c>
    </row>
    <row customHeight="1" ht="12" r="170" spans="6:6" x14ac:dyDescent="0.25">
      <c r="F170" s="25" t="str">
        <f si="3" t="shared"/>
        <v/>
      </c>
    </row>
    <row customHeight="1" ht="12" r="171" spans="6:6" x14ac:dyDescent="0.25">
      <c r="F171" s="25" t="str">
        <f si="3" t="shared"/>
        <v/>
      </c>
    </row>
    <row customHeight="1" ht="12" r="172" spans="6:6" x14ac:dyDescent="0.25">
      <c r="F172" s="25" t="str">
        <f si="3" t="shared"/>
        <v/>
      </c>
    </row>
    <row customHeight="1" ht="12" r="173" spans="6:6" x14ac:dyDescent="0.25">
      <c r="F173" s="25" t="str">
        <f si="3" t="shared"/>
        <v/>
      </c>
    </row>
    <row customHeight="1" ht="12" r="174" spans="6:6" x14ac:dyDescent="0.25">
      <c r="F174" s="25" t="str">
        <f si="3" t="shared"/>
        <v/>
      </c>
    </row>
    <row customHeight="1" ht="12" r="175" spans="6:6" x14ac:dyDescent="0.25">
      <c r="F175" s="25" t="str">
        <f si="3" t="shared"/>
        <v/>
      </c>
    </row>
    <row customHeight="1" ht="12" r="176" spans="6:6" x14ac:dyDescent="0.25">
      <c r="F176" s="25" t="str">
        <f si="3" t="shared"/>
        <v/>
      </c>
    </row>
    <row customHeight="1" ht="12" r="177" spans="6:6" x14ac:dyDescent="0.25">
      <c r="F177" s="25" t="str">
        <f si="3" t="shared"/>
        <v/>
      </c>
    </row>
    <row customHeight="1" ht="12" r="178" spans="6:6" x14ac:dyDescent="0.25">
      <c r="F178" s="25" t="str">
        <f si="3" t="shared"/>
        <v/>
      </c>
    </row>
    <row customHeight="1" ht="12" r="179" spans="6:6" x14ac:dyDescent="0.25">
      <c r="F179" s="25" t="str">
        <f si="3" t="shared"/>
        <v/>
      </c>
    </row>
    <row customHeight="1" ht="12" r="180" spans="6:6" x14ac:dyDescent="0.25">
      <c r="F180" s="25" t="str">
        <f si="3" t="shared"/>
        <v/>
      </c>
    </row>
    <row customHeight="1" ht="12" r="181" spans="6:6" x14ac:dyDescent="0.25">
      <c r="F181" s="25" t="str">
        <f si="3" t="shared"/>
        <v/>
      </c>
    </row>
    <row customHeight="1" ht="12" r="182" spans="6:6" x14ac:dyDescent="0.25">
      <c r="F182" s="25" t="str">
        <f si="3" t="shared"/>
        <v/>
      </c>
    </row>
    <row customHeight="1" ht="12" r="183" spans="6:6" x14ac:dyDescent="0.25">
      <c r="F183" s="25" t="str">
        <f si="3" t="shared"/>
        <v/>
      </c>
    </row>
    <row customHeight="1" ht="12" r="184" spans="6:6" x14ac:dyDescent="0.25">
      <c r="F184" s="25" t="str">
        <f si="3" t="shared"/>
        <v/>
      </c>
    </row>
    <row customHeight="1" ht="12" r="185" spans="6:6" x14ac:dyDescent="0.25">
      <c r="F185" s="25" t="str">
        <f si="3" t="shared"/>
        <v/>
      </c>
    </row>
    <row customHeight="1" ht="12" r="186" spans="6:6" x14ac:dyDescent="0.25">
      <c r="F186" s="25" t="str">
        <f si="3" t="shared"/>
        <v/>
      </c>
    </row>
    <row customHeight="1" ht="12" r="187" spans="6:6" x14ac:dyDescent="0.25">
      <c r="F187" s="25" t="str">
        <f si="3" t="shared"/>
        <v/>
      </c>
    </row>
    <row customHeight="1" ht="12" r="188" spans="6:6" x14ac:dyDescent="0.25">
      <c r="F188" s="25" t="str">
        <f si="3" t="shared"/>
        <v/>
      </c>
    </row>
    <row customHeight="1" ht="12" r="189" spans="6:6" x14ac:dyDescent="0.25">
      <c r="F189" s="25" t="str">
        <f si="3" t="shared"/>
        <v/>
      </c>
    </row>
    <row customHeight="1" ht="12" r="190" spans="6:6" x14ac:dyDescent="0.25">
      <c r="F190" s="25" t="str">
        <f si="3" t="shared"/>
        <v/>
      </c>
    </row>
    <row customHeight="1" ht="12" r="191" spans="6:6" x14ac:dyDescent="0.25">
      <c r="F191" s="25" t="str">
        <f si="3" t="shared"/>
        <v/>
      </c>
    </row>
    <row customHeight="1" ht="12" r="192" spans="6:6" x14ac:dyDescent="0.25">
      <c r="F192" s="25" t="str">
        <f si="3" t="shared"/>
        <v/>
      </c>
    </row>
    <row customHeight="1" ht="12" r="193" spans="6:6" x14ac:dyDescent="0.25">
      <c r="F193" s="25" t="str">
        <f si="3" t="shared"/>
        <v/>
      </c>
    </row>
    <row customHeight="1" ht="12" r="194" spans="6:6" x14ac:dyDescent="0.25">
      <c r="F194" s="25" t="str">
        <f si="3" t="shared"/>
        <v/>
      </c>
    </row>
    <row customHeight="1" ht="12" r="195" spans="6:6" x14ac:dyDescent="0.25">
      <c r="F195" s="25" t="str">
        <f ref="F195:F227" si="4" t="shared">IF(B195&gt;0,SUM(B195:E195),"")</f>
        <v/>
      </c>
    </row>
    <row customHeight="1" ht="12" r="196" spans="6:6" x14ac:dyDescent="0.25">
      <c r="F196" s="25" t="str">
        <f si="4" t="shared"/>
        <v/>
      </c>
    </row>
    <row customHeight="1" ht="12" r="197" spans="6:6" x14ac:dyDescent="0.25">
      <c r="F197" s="25" t="str">
        <f si="4" t="shared"/>
        <v/>
      </c>
    </row>
    <row customHeight="1" ht="12" r="198" spans="6:6" x14ac:dyDescent="0.25">
      <c r="F198" s="25" t="str">
        <f si="4" t="shared"/>
        <v/>
      </c>
    </row>
    <row customHeight="1" ht="12" r="199" spans="6:6" x14ac:dyDescent="0.25">
      <c r="F199" s="25" t="str">
        <f si="4" t="shared"/>
        <v/>
      </c>
    </row>
    <row customHeight="1" ht="12" r="200" spans="6:6" x14ac:dyDescent="0.25">
      <c r="F200" s="25" t="str">
        <f si="4" t="shared"/>
        <v/>
      </c>
    </row>
    <row customHeight="1" ht="12" r="201" spans="6:6" x14ac:dyDescent="0.25">
      <c r="F201" s="25" t="str">
        <f si="4" t="shared"/>
        <v/>
      </c>
    </row>
    <row customHeight="1" ht="12" r="202" spans="6:6" x14ac:dyDescent="0.25">
      <c r="F202" s="25" t="str">
        <f si="4" t="shared"/>
        <v/>
      </c>
    </row>
    <row customHeight="1" ht="12" r="203" spans="6:6" x14ac:dyDescent="0.25">
      <c r="F203" s="25" t="str">
        <f si="4" t="shared"/>
        <v/>
      </c>
    </row>
    <row customHeight="1" ht="12" r="204" spans="6:6" x14ac:dyDescent="0.25">
      <c r="F204" s="25" t="str">
        <f si="4" t="shared"/>
        <v/>
      </c>
    </row>
    <row customHeight="1" ht="12" r="205" spans="6:6" x14ac:dyDescent="0.25">
      <c r="F205" s="25" t="str">
        <f si="4" t="shared"/>
        <v/>
      </c>
    </row>
    <row customHeight="1" ht="12" r="206" spans="6:6" x14ac:dyDescent="0.25">
      <c r="F206" s="25" t="str">
        <f si="4" t="shared"/>
        <v/>
      </c>
    </row>
    <row customHeight="1" ht="12" r="207" spans="6:6" x14ac:dyDescent="0.25">
      <c r="F207" s="25" t="str">
        <f si="4" t="shared"/>
        <v/>
      </c>
    </row>
    <row customHeight="1" ht="12" r="208" spans="6:6" x14ac:dyDescent="0.25">
      <c r="F208" s="25" t="str">
        <f si="4" t="shared"/>
        <v/>
      </c>
    </row>
    <row customHeight="1" ht="12" r="209" spans="6:6" x14ac:dyDescent="0.25">
      <c r="F209" s="25" t="str">
        <f si="4" t="shared"/>
        <v/>
      </c>
    </row>
    <row customHeight="1" ht="12" r="210" spans="6:6" x14ac:dyDescent="0.25">
      <c r="F210" s="25" t="str">
        <f si="4" t="shared"/>
        <v/>
      </c>
    </row>
    <row customHeight="1" ht="12" r="211" spans="6:6" x14ac:dyDescent="0.25">
      <c r="F211" s="25" t="str">
        <f si="4" t="shared"/>
        <v/>
      </c>
    </row>
    <row customHeight="1" ht="12" r="212" spans="6:6" x14ac:dyDescent="0.25">
      <c r="F212" s="25" t="str">
        <f si="4" t="shared"/>
        <v/>
      </c>
    </row>
    <row customHeight="1" ht="12" r="213" spans="6:6" x14ac:dyDescent="0.25">
      <c r="F213" s="25" t="str">
        <f si="4" t="shared"/>
        <v/>
      </c>
    </row>
    <row customHeight="1" ht="12" r="214" spans="6:6" x14ac:dyDescent="0.25">
      <c r="F214" s="25" t="str">
        <f si="4" t="shared"/>
        <v/>
      </c>
    </row>
    <row customHeight="1" ht="12" r="215" spans="6:6" x14ac:dyDescent="0.25">
      <c r="F215" s="25" t="str">
        <f si="4" t="shared"/>
        <v/>
      </c>
    </row>
    <row customHeight="1" ht="12" r="216" spans="6:6" x14ac:dyDescent="0.25">
      <c r="F216" s="25" t="str">
        <f si="4" t="shared"/>
        <v/>
      </c>
    </row>
    <row customHeight="1" ht="12" r="217" spans="6:6" x14ac:dyDescent="0.25">
      <c r="F217" s="25" t="str">
        <f si="4" t="shared"/>
        <v/>
      </c>
    </row>
    <row customHeight="1" ht="12" r="218" spans="6:6" x14ac:dyDescent="0.25">
      <c r="F218" s="25" t="str">
        <f si="4" t="shared"/>
        <v/>
      </c>
    </row>
    <row customHeight="1" ht="12" r="219" spans="6:6" x14ac:dyDescent="0.25">
      <c r="F219" s="25" t="str">
        <f si="4" t="shared"/>
        <v/>
      </c>
    </row>
    <row customHeight="1" ht="12" r="220" spans="6:6" x14ac:dyDescent="0.25">
      <c r="F220" s="25" t="str">
        <f si="4" t="shared"/>
        <v/>
      </c>
    </row>
    <row customHeight="1" ht="12" r="221" spans="6:6" x14ac:dyDescent="0.25">
      <c r="F221" s="25" t="str">
        <f si="4" t="shared"/>
        <v/>
      </c>
    </row>
    <row customHeight="1" ht="12" r="222" spans="6:6" x14ac:dyDescent="0.25">
      <c r="F222" s="25" t="str">
        <f si="4" t="shared"/>
        <v/>
      </c>
    </row>
    <row customHeight="1" ht="12" r="223" spans="6:6" x14ac:dyDescent="0.25">
      <c r="F223" s="25" t="str">
        <f si="4" t="shared"/>
        <v/>
      </c>
    </row>
    <row customHeight="1" ht="12" r="224" spans="6:6" x14ac:dyDescent="0.25">
      <c r="F224" s="25" t="str">
        <f si="4" t="shared"/>
        <v/>
      </c>
    </row>
    <row customHeight="1" ht="12" r="225" spans="6:6" x14ac:dyDescent="0.25">
      <c r="F225" s="25" t="str">
        <f si="4" t="shared"/>
        <v/>
      </c>
    </row>
    <row customHeight="1" ht="12" r="226" spans="6:6" x14ac:dyDescent="0.25">
      <c r="F226" s="25" t="str">
        <f si="4" t="shared"/>
        <v/>
      </c>
    </row>
    <row customHeight="1" ht="12" r="227" spans="6:6" x14ac:dyDescent="0.25">
      <c r="F227" s="25" t="str">
        <f si="4" t="shared"/>
        <v/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ColWidth="10.296875" defaultRowHeight="11.5" x14ac:dyDescent="0.25"/>
  <cols>
    <col min="1" max="1" bestFit="true" customWidth="true" style="21" width="34.296875" collapsed="false"/>
    <col min="2" max="2" bestFit="true" customWidth="true" style="21" width="58.8984375" collapsed="false"/>
    <col min="3" max="4" style="21" width="10.296875" collapsed="false"/>
    <col min="5" max="5" customWidth="true" style="21" width="35.59765625" collapsed="false"/>
    <col min="6" max="8" style="21" width="10.296875" collapsed="false"/>
    <col min="9" max="9" customWidth="true" hidden="true" style="21" width="0.0" collapsed="false"/>
    <col min="10" max="16384" style="21" width="10.296875" collapsed="false"/>
  </cols>
  <sheetData>
    <row r="1" spans="1:9" x14ac:dyDescent="0.25">
      <c r="A1" s="21" t="s">
        <v>14</v>
      </c>
      <c r="B1" s="22"/>
      <c r="I1" s="21" t="s">
        <v>15</v>
      </c>
    </row>
    <row r="2" spans="1:9" x14ac:dyDescent="0.25">
      <c r="A2" s="21" t="s">
        <v>16</v>
      </c>
      <c r="B2" s="22"/>
      <c r="I2" s="21" t="s">
        <v>17</v>
      </c>
    </row>
    <row r="3" spans="1:9" x14ac:dyDescent="0.25">
      <c r="A3" s="21" t="s">
        <v>18</v>
      </c>
      <c r="B3" s="21" t="s">
        <v>15</v>
      </c>
      <c r="I3" s="21" t="s">
        <v>19</v>
      </c>
    </row>
    <row r="4" spans="1:9" x14ac:dyDescent="0.25">
      <c r="A4" s="21" t="s">
        <v>20</v>
      </c>
      <c r="B4" s="23"/>
      <c r="I4" s="21" t="s">
        <v>21</v>
      </c>
    </row>
    <row r="5" spans="1:9" x14ac:dyDescent="0.25">
      <c r="E5" s="22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2007-01-11T15:04:39Z</dcterms:created>
  <dc:creator>Guanci, Michael [LEGIS]</dc:creator>
  <cp:lastModifiedBy>Kozel, Deb [LEGIS]</cp:lastModifiedBy>
  <cp:lastPrinted>2018-07-30T17:42:22Z</cp:lastPrinted>
  <dcterms:modified xsi:type="dcterms:W3CDTF">2018-10-02T21:09:08Z</dcterms:modified>
</cp:coreProperties>
</file>