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codeName="ThisWorkbook"/>
  <mc:AlternateContent>
    <mc:Choice Requires="x15">
      <x15ac:absPath xmlns:x15ac="http://schemas.microsoft.com/office/spreadsheetml/2010/11/ac" url="C:\Users\adam.broich\Desktop\111 - TIU Scans\"/>
    </mc:Choice>
  </mc:AlternateContent>
  <bookViews>
    <workbookView windowHeight="3630" windowWidth="8355" xWindow="240" yWindow="60"/>
  </bookViews>
  <sheets>
    <sheet name="Factbook" r:id="rId1" sheetId="1" state="veryHidden"/>
    <sheet name="Data" r:id="rId2" sheetId="2" state="hidden"/>
    <sheet name="Notes" r:id="rId3" sheetId="4" state="veryHidden"/>
  </sheets>
  <definedNames>
    <definedName localSheetId="0" name="_xlnm.Print_Area">Factbook!$A$1:$N$56</definedName>
  </definedNames>
  <calcPr calcId="162913"/>
</workbook>
</file>

<file path=xl/calcChain.xml><?xml version="1.0" encoding="utf-8"?>
<calcChain xmlns="http://schemas.openxmlformats.org/spreadsheetml/2006/main">
  <c i="2" l="1" r="D5"/>
  <c i="2" r="D6"/>
  <c i="2" r="D7"/>
  <c i="2" r="D8"/>
  <c i="2" r="D9"/>
  <c i="2" r="D10"/>
  <c i="2" r="D11"/>
  <c i="2" r="D12"/>
  <c i="2" r="D13"/>
  <c i="2" r="D14"/>
  <c i="2" r="D15"/>
  <c i="2" r="D16"/>
  <c i="2" r="D17"/>
  <c i="2" r="D18"/>
  <c i="2" r="D19"/>
  <c i="2" r="D20"/>
  <c i="2" r="D21"/>
  <c i="2" r="D22"/>
  <c i="2" r="D23"/>
  <c i="2" r="D24"/>
  <c i="2" r="D25"/>
  <c i="2" r="D26"/>
  <c i="2" r="D27"/>
  <c i="2" r="D28"/>
  <c i="2" r="D29"/>
  <c i="2" r="D30"/>
  <c i="2" r="D31"/>
  <c i="2" r="D32"/>
  <c i="2" r="D33"/>
  <c i="2" r="D34"/>
  <c i="2" r="D35"/>
  <c i="2" r="D36"/>
  <c i="2" r="D37"/>
  <c i="2" r="D38"/>
  <c i="2" r="D39"/>
  <c i="2" r="D40"/>
  <c i="2" r="D41"/>
  <c i="2" r="D42"/>
  <c i="2" r="D43"/>
  <c i="2" r="D44"/>
  <c i="2" r="D45"/>
  <c i="2" r="D46"/>
  <c i="2" r="D47"/>
  <c i="2" r="D48"/>
  <c i="2" r="D49"/>
  <c i="2" r="D50"/>
  <c i="2" r="D51"/>
  <c i="2" r="D52"/>
  <c i="2" r="D53"/>
  <c i="2" r="D54"/>
  <c i="2" r="D55"/>
  <c i="2" r="D56"/>
  <c i="2" r="D57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3"/>
  <c i="2" r="D4"/>
  <c i="2" r="D2"/>
  <c i="1" l="1" r="B38"/>
  <c i="1" r="Z38" s="1"/>
  <c i="1" r="B37"/>
  <c i="1" r="B36"/>
  <c i="1" r="B35"/>
  <c i="1" r="Z35" s="1"/>
  <c i="1" r="B34"/>
  <c i="1" r="Z34" s="1"/>
  <c i="1" r="B33"/>
  <c i="1" r="B32"/>
  <c i="1" r="B31"/>
  <c i="1" r="Z31" s="1"/>
  <c i="1" r="B30"/>
  <c i="1" r="Z30" s="1"/>
  <c i="1" r="B29"/>
  <c i="1" r="Z29" s="1"/>
  <c i="1" l="1" r="H32"/>
  <c i="1" r="H36"/>
  <c i="1" r="H33"/>
  <c i="1" r="H37"/>
  <c i="1" r="D35"/>
  <c i="1" r="D31"/>
  <c i="1" r="F37"/>
  <c i="1" r="F33"/>
  <c i="1" r="F29"/>
  <c i="1" r="H35"/>
  <c i="1" r="H31"/>
  <c i="1" r="Z37"/>
  <c i="1" r="Z33"/>
  <c i="1" r="D38"/>
  <c i="1" r="D34"/>
  <c i="1" r="D30"/>
  <c i="1" r="F36"/>
  <c i="1" r="F32"/>
  <c i="1" r="H38"/>
  <c i="1" r="H34"/>
  <c i="1" r="H30"/>
  <c i="1" r="Z36"/>
  <c i="1" r="Z32"/>
  <c i="1" r="D37"/>
  <c i="1" r="D33"/>
  <c i="1" r="D29"/>
  <c i="1" r="F35"/>
  <c i="1" r="F31"/>
  <c i="1" r="H29"/>
  <c i="1" r="D36"/>
  <c i="1" r="D32"/>
  <c i="1" r="F38"/>
  <c i="1" r="F34"/>
  <c i="1" r="F30"/>
</calcChain>
</file>

<file path=xl/sharedStrings.xml><?xml version="1.0" encoding="utf-8"?>
<sst xmlns="http://schemas.openxmlformats.org/spreadsheetml/2006/main" count="29" uniqueCount="26">
  <si>
    <t>Fiscal</t>
  </si>
  <si>
    <t>Public</t>
  </si>
  <si>
    <t xml:space="preserve"> Year </t>
  </si>
  <si>
    <t xml:space="preserve">   Assistance   </t>
  </si>
  <si>
    <t xml:space="preserve">       Total       </t>
  </si>
  <si>
    <t>Nonpublic</t>
  </si>
  <si>
    <t>3) The FY 2008 collections include one-time economic stimulus offsets.</t>
  </si>
  <si>
    <t>Source if Website - URL</t>
  </si>
  <si>
    <t>Frequency Released</t>
  </si>
  <si>
    <t xml:space="preserve"> FiscalYear </t>
  </si>
  <si>
    <t xml:space="preserve">   PublicAssistance   </t>
  </si>
  <si>
    <t xml:space="preserve">   NonPublicAssistance   </t>
  </si>
  <si>
    <t>Department/Source</t>
  </si>
  <si>
    <t>Annual</t>
  </si>
  <si>
    <t>Quarterly</t>
  </si>
  <si>
    <t>Monthly</t>
  </si>
  <si>
    <t>Notes</t>
  </si>
  <si>
    <t>Variable</t>
  </si>
  <si>
    <t xml:space="preserve">Child Support Collections </t>
  </si>
  <si>
    <t>1)  Public Assistance collections are used to repay the Family Investment Program (FIP) and</t>
  </si>
  <si>
    <t>include Temporary Assistance for Needy Families (TANF) collections made on behalf of other states.</t>
  </si>
  <si>
    <t>2)  Nonpublic Assistance collections are distributed to families that have requested enforcement</t>
  </si>
  <si>
    <t>payments.</t>
  </si>
  <si>
    <t xml:space="preserve">3)  The FY 2009 collections include one-time American Recovery and Reinvestment Act (ARRA) </t>
  </si>
  <si>
    <t>Notes:</t>
  </si>
  <si>
    <t>services from the Department of Human Services, to families that formerly received benefits, and to families that have children in foster care.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</si>
</sst>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\ ;\(&quot;$&quot;#,##0\)"/>
    <numFmt numFmtId="165" formatCode="#,##0\ ;\(#,##0\)"/>
    <numFmt numFmtId="166" formatCode="#,##0\ ;"/>
    <numFmt numFmtId="167" formatCode="0.0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7">
    <xf borderId="0" fillId="0" fontId="0" numFmtId="0"/>
    <xf borderId="0" fillId="0" fontId="2" numFmtId="0"/>
    <xf borderId="0" fillId="0" fontId="6" numFmtId="0">
      <alignment vertical="top"/>
    </xf>
    <xf borderId="0" fillId="0" fontId="7" numFmtId="0"/>
    <xf borderId="0" fillId="0" fontId="9" numFmtId="0"/>
    <xf applyAlignment="0" applyBorder="0" applyFill="0" applyFont="0" applyProtection="0" borderId="0" fillId="0" fontId="2" numFmtId="43"/>
    <xf applyAlignment="0" applyBorder="0" applyFill="0" applyFont="0" applyProtection="0" borderId="0" fillId="0" fontId="2" numFmtId="44"/>
  </cellStyleXfs>
  <cellXfs count="67">
    <xf borderId="0" fillId="0" fontId="0" numFmtId="0" xfId="0"/>
    <xf applyFont="1" borderId="0" fillId="0" fontId="3" numFmtId="0" xfId="0"/>
    <xf applyFont="1" borderId="0" fillId="0" fontId="2" numFmtId="0" xfId="0"/>
    <xf applyAlignment="1" applyFont="1" borderId="0" fillId="0" fontId="2" numFmtId="0" xfId="0">
      <alignment horizontal="center" vertical="top"/>
    </xf>
    <xf applyAlignment="1" applyFont="1" borderId="0" fillId="0" fontId="2" numFmtId="0" xfId="0">
      <alignment vertical="top"/>
    </xf>
    <xf applyAlignment="1" applyFont="1" borderId="0" fillId="0" fontId="5" numFmtId="0" xfId="0"/>
    <xf applyAlignment="1" applyBorder="1" applyFill="1" applyFont="1" borderId="0" fillId="0" fontId="5" numFmtId="0" xfId="0">
      <alignment horizontal="center"/>
    </xf>
    <xf applyFont="1" borderId="0" fillId="0" fontId="5" numFmtId="0" xfId="0"/>
    <xf applyAlignment="1" applyFont="1" applyNumberFormat="1" borderId="0" fillId="0" fontId="5" numFmtId="165" xfId="0">
      <alignment horizontal="right"/>
    </xf>
    <xf applyAlignment="1" applyFont="1" borderId="0" fillId="0" fontId="5" numFmtId="0" xfId="0">
      <alignment horizontal="center"/>
    </xf>
    <xf applyAlignment="1" applyFont="1" applyProtection="1" borderId="0" fillId="0" fontId="5" numFmtId="0" xfId="0">
      <alignment horizontal="center"/>
      <protection locked="0"/>
    </xf>
    <xf applyAlignment="1" applyFont="1" applyNumberFormat="1" applyProtection="1" borderId="0" fillId="0" fontId="5" numFmtId="166" xfId="0">
      <alignment horizontal="right"/>
      <protection locked="0"/>
    </xf>
    <xf applyFont="1" applyNumberFormat="1" borderId="0" fillId="0" fontId="5" numFmtId="167" xfId="0"/>
    <xf applyFont="1" applyNumberFormat="1" applyProtection="1" borderId="0" fillId="0" fontId="5" numFmtId="167" xfId="0"/>
    <xf applyFont="1" applyNumberFormat="1" applyProtection="1" borderId="0" fillId="0" fontId="5" numFmtId="167" xfId="0">
      <protection locked="0"/>
    </xf>
    <xf applyFont="1" applyProtection="1" borderId="0" fillId="0" fontId="5" numFmtId="0" xfId="0"/>
    <xf applyAlignment="1" applyBorder="1" applyFont="1" borderId="0" fillId="0" fontId="4" numFmtId="0" xfId="0">
      <alignment horizontal="center"/>
    </xf>
    <xf applyAlignment="1" applyFont="1" applyNumberFormat="1" borderId="0" fillId="0" fontId="5" numFmtId="0" xfId="0">
      <alignment horizontal="right"/>
    </xf>
    <xf applyAlignment="1" applyFont="1" applyNumberFormat="1" applyProtection="1" borderId="0" fillId="0" fontId="5" numFmtId="0" xfId="0">
      <alignment horizontal="right"/>
      <protection locked="0"/>
    </xf>
    <xf applyAlignment="1" applyFont="1" applyNumberFormat="1" applyProtection="1" borderId="0" fillId="0" fontId="5" numFmtId="1" xfId="0">
      <alignment horizontal="right"/>
      <protection locked="0"/>
    </xf>
    <xf applyAlignment="1" applyFont="1" applyNumberFormat="1" applyProtection="1" borderId="0" fillId="0" fontId="5" numFmtId="3" xfId="0">
      <alignment horizontal="right"/>
      <protection locked="0"/>
    </xf>
    <xf applyFont="1" borderId="0" fillId="0" fontId="2" numFmtId="0" xfId="1"/>
    <xf applyFont="1" borderId="0" fillId="0" fontId="0" numFmtId="0" xfId="0"/>
    <xf applyFill="1" applyFont="1" borderId="0" fillId="0" fontId="2" numFmtId="0" xfId="1"/>
    <xf applyFont="1" applyNumberFormat="1" borderId="0" fillId="0" fontId="0" numFmtId="167" xfId="0"/>
    <xf applyAlignment="1" applyFont="1" applyNumberFormat="1" applyProtection="1" borderId="0" fillId="0" fontId="0" numFmtId="166" xfId="0">
      <alignment horizontal="right"/>
      <protection locked="0"/>
    </xf>
    <xf applyAlignment="1" applyFont="1" borderId="0" fillId="0" fontId="0" numFmtId="0" xfId="0">
      <alignment horizontal="left"/>
    </xf>
    <xf applyFill="1" applyFont="1" borderId="0" fillId="0" fontId="0" numFmtId="0" xfId="1"/>
    <xf applyNumberFormat="1" borderId="0" fillId="0" fontId="0" numFmtId="1" xfId="0"/>
    <xf applyNumberFormat="1" borderId="0" fillId="0" fontId="0" numFmtId="0" xfId="0"/>
    <xf applyFont="1" borderId="0" fillId="0" fontId="8" numFmtId="0" xfId="3"/>
    <xf applyAlignment="1" applyFont="1" borderId="0" fillId="0" fontId="8" numFmtId="0" xfId="3">
      <alignment wrapText="1"/>
    </xf>
    <xf applyAlignment="1" applyBorder="1" applyFont="1" applyNumberFormat="1" borderId="0" fillId="0" fontId="8" numFmtId="1" xfId="3">
      <alignment horizontal="left" vertical="top" wrapText="1"/>
    </xf>
    <xf applyNumberFormat="1" borderId="0" fillId="0" fontId="0" numFmtId="3" xfId="0"/>
    <xf applyAlignment="1" applyFont="1" applyProtection="1" borderId="0" fillId="0" fontId="2" numFmtId="0" xfId="0">
      <alignment horizontal="center" vertical="top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Font="1" applyProtection="1" borderId="0" fillId="0" fontId="4" numFmtId="0" xfId="0">
      <alignment horizontal="center"/>
      <protection hidden="1"/>
    </xf>
    <xf applyAlignment="1" applyBorder="1" applyFill="1" applyFont="1" applyProtection="1" borderId="0" fillId="0" fontId="5" numFmtId="0" xfId="0">
      <alignment horizontal="center"/>
      <protection hidden="1"/>
    </xf>
    <xf applyAlignment="1" applyBorder="1" applyFont="1" applyProtection="1" borderId="0" fillId="0" fontId="5" numFmtId="0" xfId="0">
      <alignment horizontal="center"/>
      <protection hidden="1"/>
    </xf>
    <xf applyAlignment="1" applyFont="1" applyNumberFormat="1" applyProtection="1" borderId="0" fillId="0" fontId="5" numFmtId="164" xfId="0">
      <alignment horizontal="right"/>
      <protection hidden="1"/>
    </xf>
    <xf applyAlignment="1" applyBorder="1" applyFont="1" applyNumberFormat="1" applyProtection="1" borderId="0" fillId="0" fontId="5" numFmtId="164" xfId="0">
      <alignment horizontal="right"/>
      <protection hidden="1"/>
    </xf>
    <xf applyAlignment="1" applyBorder="1" applyFill="1" applyFont="1" applyProtection="1" borderId="2" fillId="0" fontId="5" numFmtId="0" xfId="0">
      <alignment horizontal="center"/>
      <protection hidden="1"/>
    </xf>
    <xf applyAlignment="1" applyBorder="1" applyFont="1" applyProtection="1" borderId="2" fillId="0" fontId="5" numFmtId="0" xfId="0">
      <alignment horizontal="center"/>
      <protection hidden="1"/>
    </xf>
    <xf applyAlignment="1" applyBorder="1" applyFont="1" applyNumberFormat="1" applyProtection="1" borderId="2" fillId="0" fontId="5" numFmtId="3" xfId="0">
      <alignment horizontal="right"/>
      <protection hidden="1"/>
    </xf>
    <xf applyBorder="1" applyFont="1" applyProtection="1" borderId="0" fillId="0" fontId="5" numFmtId="0" xfId="0">
      <protection hidden="1"/>
    </xf>
    <xf applyBorder="1" applyFont="1" applyProtection="1" borderId="2" fillId="0" fontId="5" numFmtId="0" xfId="0">
      <protection hidden="1"/>
    </xf>
    <xf applyFont="1" applyProtection="1" borderId="0" fillId="0" fontId="5" numFmtId="0" xfId="0">
      <protection hidden="1"/>
    </xf>
    <xf applyAlignment="1" applyFont="1" applyNumberFormat="1" borderId="0" fillId="0" fontId="5" numFmtId="49" xfId="0"/>
    <xf applyFont="1" applyNumberFormat="1" borderId="0" fillId="0" fontId="5" numFmtId="49" xfId="0"/>
    <xf applyFont="1" applyNumberFormat="1" borderId="0" fillId="0" fontId="0" numFmtId="49" xfId="0"/>
    <xf applyAlignment="1" applyFont="1" applyNumberFormat="1" borderId="0" fillId="0" fontId="0" numFmtId="49" xfId="0">
      <alignment horizontal="left"/>
    </xf>
    <xf applyAlignment="1" applyFont="1" applyNumberFormat="1" borderId="0" fillId="0" fontId="5" numFmtId="49" xfId="0">
      <alignment horizontal="left"/>
    </xf>
    <xf applyAlignment="1" applyFont="1" applyNumberFormat="1" applyProtection="1" borderId="0" fillId="0" fontId="5" numFmtId="168" xfId="6">
      <alignment horizontal="right"/>
      <protection hidden="1"/>
    </xf>
    <xf applyAlignment="1" applyBorder="1" applyFont="1" applyNumberFormat="1" applyProtection="1" borderId="2" fillId="0" fontId="5" numFmtId="169" xfId="5">
      <alignment horizontal="right"/>
      <protection hidden="1"/>
    </xf>
    <xf applyAlignment="1" applyFont="1" applyNumberFormat="1" applyProtection="1" borderId="0" fillId="0" fontId="5" numFmtId="169" xfId="5">
      <alignment horizontal="right"/>
      <protection hidden="1"/>
    </xf>
    <xf applyBorder="1" applyFont="1" applyNumberFormat="1" applyProtection="1" borderId="0" fillId="0" fontId="5" numFmtId="169" xfId="5">
      <protection hidden="1"/>
    </xf>
    <xf applyBorder="1" applyFont="1" applyNumberFormat="1" applyProtection="1" borderId="2" fillId="0" fontId="5" numFmtId="169" xfId="5">
      <protection hidden="1"/>
    </xf>
    <xf applyFont="1" applyNumberFormat="1" applyProtection="1" borderId="0" fillId="0" fontId="5" numFmtId="169" xfId="5">
      <protection hidden="1"/>
    </xf>
    <xf applyAlignment="1" applyBorder="1" applyFont="1" borderId="0" fillId="0" fontId="5" numFmtId="0" xfId="0"/>
    <xf applyAlignment="1" applyFont="1" applyNumberFormat="1" borderId="0" fillId="0" fontId="0" numFmtId="49" xfId="0">
      <alignment horizontal="left" indent="2" vertical="top" wrapText="1"/>
    </xf>
    <xf applyAlignment="1" applyFont="1" borderId="0" fillId="0" fontId="1" numFmtId="0" xfId="0">
      <alignment horizontal="left"/>
    </xf>
    <xf applyAlignment="1" applyFont="1" applyNumberFormat="1" borderId="0" fillId="0" fontId="5" numFmtId="49" xfId="0">
      <alignment horizontal="left" indent="2" vertical="top" wrapText="1"/>
    </xf>
    <xf applyAlignment="1" applyBorder="1" applyFont="1" applyNumberFormat="1" borderId="0" fillId="0" fontId="0" numFmtId="49" xfId="0">
      <alignment horizontal="left"/>
    </xf>
    <xf applyAlignment="1" applyFont="1" applyNumberFormat="1" borderId="0" fillId="0" fontId="0" numFmtId="49" xfId="0">
      <alignment horizontal="left" wrapText="1"/>
    </xf>
    <xf applyAlignment="1" applyFont="1" applyNumberFormat="1" borderId="0" fillId="0" fontId="0" numFmtId="49" xfId="0">
      <alignment horizontal="left"/>
    </xf>
    <xf applyAlignment="1" applyFont="1" applyNumberFormat="1" borderId="0" fillId="0" fontId="5" numFmtId="49" xfId="0">
      <alignment horizontal="left"/>
    </xf>
    <xf applyAlignment="1" applyFont="1" applyNumberFormat="1" borderId="0" fillId="0" fontId="0" numFmtId="49" xfId="0">
      <alignment horizontal="left" indent="2" wrapText="1"/>
    </xf>
  </cellXfs>
  <cellStyles count="7">
    <cellStyle builtinId="3" name="Comma" xfId="5"/>
    <cellStyle builtinId="4" name="Currency" xfId="6"/>
    <cellStyle builtinId="0" name="Normal" xfId="0"/>
    <cellStyle name="Normal 2" xfId="3"/>
    <cellStyle name="Normal 3" xfId="2"/>
    <cellStyle name="Normal 4" xfId="4"/>
    <cellStyle name="Normal_Sheet1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81726520781227E-2"/>
          <c:y val="8.5399678782710223E-2"/>
          <c:w val="0.88028898067517636"/>
          <c:h val="0.74109157494056699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Assistance</c:v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Factbook!$Z$29:$Z$38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Factbook!$D$29:$D$38</c:f>
              <c:numCache>
                <c:formatCode>_(* #,##0_);_(* \(#,##0\);_(* "-"??_);_(@_)</c:formatCode>
                <c:ptCount val="10"/>
                <c:pt formatCode="&quot;$&quot;* #,##0\ ;\(&quot;$&quot;#,##0\)" idx="0">
                  <c:v>41185224</c:v>
                </c:pt>
                <c:pt idx="1">
                  <c:v>31755076</c:v>
                </c:pt>
                <c:pt idx="2">
                  <c:v>30367192</c:v>
                </c:pt>
                <c:pt idx="3">
                  <c:v>28425184</c:v>
                </c:pt>
                <c:pt idx="4">
                  <c:v>25166747</c:v>
                </c:pt>
                <c:pt idx="5">
                  <c:v>23657197</c:v>
                </c:pt>
                <c:pt idx="6">
                  <c:v>21968076</c:v>
                </c:pt>
                <c:pt idx="7">
                  <c:v>20328008</c:v>
                </c:pt>
                <c:pt idx="8">
                  <c:v>19535707</c:v>
                </c:pt>
                <c:pt idx="9">
                  <c:v>18355526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D-4818-A6EF-B8C09C606A0F}"/>
            </c:ext>
          </c:extLst>
        </c:ser>
        <c:ser>
          <c:idx val="1"/>
          <c:order val="1"/>
          <c:tx>
            <c:v>Nonpublic Assistance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Factbook!$Z$29:$Z$38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Factbook!$F$29:$F$38</c:f>
              <c:numCache>
                <c:formatCode>_(* #,##0_);_(* \(#,##0\);_(* "-"??_);_(@_)</c:formatCode>
                <c:ptCount val="10"/>
                <c:pt formatCode="&quot;$&quot;* #,##0\ ;\(&quot;$&quot;#,##0\)" idx="0">
                  <c:v>310146849</c:v>
                </c:pt>
                <c:pt idx="1">
                  <c:v>304920209</c:v>
                </c:pt>
                <c:pt idx="2">
                  <c:v>303906387</c:v>
                </c:pt>
                <c:pt idx="3">
                  <c:v>303979518</c:v>
                </c:pt>
                <c:pt idx="4">
                  <c:v>299266988</c:v>
                </c:pt>
                <c:pt idx="5">
                  <c:v>302114783</c:v>
                </c:pt>
                <c:pt idx="6">
                  <c:v>301617539</c:v>
                </c:pt>
                <c:pt idx="7">
                  <c:v>302493713</c:v>
                </c:pt>
                <c:pt idx="8">
                  <c:v>302799500</c:v>
                </c:pt>
                <c:pt idx="9">
                  <c:v>302482957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D-4818-A6EF-B8C09C606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1849344"/>
        <c:axId val="311850880"/>
      </c:barChart>
      <c:catAx>
        <c:axId val="3118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185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1850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b="0"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5.0546227994214309E-3"/>
              <c:y val="6.8199997727556777E-2"/>
            </c:manualLayout>
          </c:layout>
          <c:overlay val="0"/>
        </c:title>
        <c:numFmt formatCode="[=350]&quot;$&quot;###.0;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1849344"/>
        <c:crosses val="autoZero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8625731568599191"/>
          <c:y val="0.92011266817500692"/>
          <c:w val="0.19091673037507237"/>
          <c:h val="7.988745724966198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footer="0.5" header="0.5" l="0.75" r="0.75" t="1"/>
    <c:pageSetup horizontalDpi="-4" orientation="landscape" verticalDpi="-4"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1</xdr:row>
      <xdr:rowOff>38100</xdr:rowOff>
    </xdr:from>
    <xdr:to>
      <xdr:col>13</xdr:col>
      <xdr:colOff>600074</xdr:colOff>
      <xdr:row>24</xdr:row>
      <xdr:rowOff>53340</xdr:rowOff>
    </xdr:to>
    <xdr:graphicFrame macro="">
      <xdr:nvGraphicFramePr>
        <xdr:cNvPr id="134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0.08281</cdr:x>
      <cdr:y>0.05281</cdr:y>
    </cdr:from>
    <cdr:to>
      <cdr:x>0.09128</cdr:x>
      <cdr:y>0.11424</cdr:y>
    </cdr:to>
    <cdr:sp macro="" textlink="">
      <cdr:nvSpPr>
        <cdr:cNvPr id="2049" name="Text 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61562" y="153712"/>
          <a:ext cx="36997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/>
  <dimension ref="A1:AA133"/>
  <sheetViews>
    <sheetView showGridLines="0" tabSelected="1" topLeftCell="B1" view="pageLayout" workbookViewId="0" zoomScaleNormal="100" zoomScaleSheetLayoutView="100">
      <selection activeCell="U32" sqref="U32"/>
    </sheetView>
  </sheetViews>
  <sheetFormatPr defaultRowHeight="12" x14ac:dyDescent="0.2"/>
  <cols>
    <col min="1" max="1" customWidth="true" hidden="true" width="3.85546875" collapsed="false"/>
    <col min="2" max="2" customWidth="true" width="6.5703125" collapsed="false"/>
    <col min="3" max="3" customWidth="true" width="1.7109375" collapsed="false"/>
    <col min="4" max="4" customWidth="true" width="12.7109375" collapsed="false"/>
    <col min="5" max="5" customWidth="true" width="1.7109375" collapsed="false"/>
    <col min="6" max="6" customWidth="true" width="13.0" collapsed="false"/>
    <col min="7" max="7" customWidth="true" width="1.7109375" collapsed="false"/>
    <col min="8" max="8" customWidth="true" width="14.140625" collapsed="false"/>
    <col min="9" max="9" customWidth="true" width="3.28515625" collapsed="false"/>
    <col min="11" max="11" customWidth="true" width="15.7109375" collapsed="false"/>
    <col min="13" max="13" customWidth="true" width="7.42578125" collapsed="false"/>
    <col min="14" max="14" customWidth="true" width="10.0" collapsed="false"/>
    <col min="25" max="26" customWidth="true" hidden="true" width="0.0" collapsed="false"/>
  </cols>
  <sheetData>
    <row customFormat="1" ht="18" r="1" s="1" spans="1:9" x14ac:dyDescent="0.25">
      <c r="A1" s="60" t="s">
        <v>18</v>
      </c>
      <c r="B1" s="60"/>
      <c r="C1" s="60"/>
      <c r="D1" s="60"/>
      <c r="E1" s="60"/>
      <c r="F1" s="60"/>
      <c r="G1" s="60"/>
      <c r="H1" s="60"/>
      <c r="I1" s="60"/>
    </row>
    <row customFormat="1" r="2" s="2" spans="1:9" x14ac:dyDescent="0.2"/>
    <row customFormat="1" r="3" s="2" spans="1:9" x14ac:dyDescent="0.2"/>
    <row customFormat="1" r="4" s="2" spans="1:9" x14ac:dyDescent="0.2"/>
    <row customFormat="1" r="5" s="2" spans="1:9" x14ac:dyDescent="0.2"/>
    <row customFormat="1" r="6" s="2" spans="1:9" x14ac:dyDescent="0.2"/>
    <row customFormat="1" r="7" s="2" spans="1:9" x14ac:dyDescent="0.2"/>
    <row customFormat="1" r="8" s="2" spans="1:9" x14ac:dyDescent="0.2"/>
    <row customFormat="1" r="9" s="2" spans="1:9" x14ac:dyDescent="0.2"/>
    <row customFormat="1" r="10" s="2" spans="1:9" x14ac:dyDescent="0.2"/>
    <row customFormat="1" r="11" s="2" spans="1:9" x14ac:dyDescent="0.2"/>
    <row customFormat="1" r="12" s="2" spans="1:9" x14ac:dyDescent="0.2"/>
    <row customFormat="1" r="13" s="2" spans="1:9" x14ac:dyDescent="0.2"/>
    <row customFormat="1" r="14" s="2" spans="1:9" x14ac:dyDescent="0.2"/>
    <row customFormat="1" r="15" s="2" spans="1:9" x14ac:dyDescent="0.2"/>
    <row customFormat="1" r="16" s="2" spans="1:9" x14ac:dyDescent="0.2"/>
    <row customFormat="1" r="17" s="2" spans="2:26" x14ac:dyDescent="0.2"/>
    <row customFormat="1" r="18" s="2" spans="2:26" x14ac:dyDescent="0.2"/>
    <row customFormat="1" r="19" s="2" spans="2:26" x14ac:dyDescent="0.2"/>
    <row customFormat="1" r="20" s="2" spans="2:26" x14ac:dyDescent="0.2"/>
    <row customFormat="1" r="21" s="2" spans="2:26" x14ac:dyDescent="0.2"/>
    <row customFormat="1" r="22" s="2" spans="2:26" x14ac:dyDescent="0.2"/>
    <row customFormat="1" r="23" s="2" spans="2:26" x14ac:dyDescent="0.2"/>
    <row customFormat="1" r="24" s="2" spans="2:26" x14ac:dyDescent="0.2"/>
    <row customFormat="1" r="25" s="2" spans="2:26" x14ac:dyDescent="0.2"/>
    <row customFormat="1" customHeight="1" ht="2.4500000000000002" r="26" s="2" spans="2:26" x14ac:dyDescent="0.2"/>
    <row customFormat="1" customHeight="1" ht="12" r="27" s="4" spans="2:26" x14ac:dyDescent="0.2">
      <c r="B27" s="34" t="s">
        <v>0</v>
      </c>
      <c r="C27" s="34"/>
      <c r="D27" s="34" t="s">
        <v>1</v>
      </c>
      <c r="E27" s="34"/>
      <c r="F27" s="34" t="s">
        <v>5</v>
      </c>
      <c r="G27" s="34"/>
      <c r="H27" s="34"/>
      <c r="I27" s="3"/>
    </row>
    <row customFormat="1" customHeight="1" ht="12" r="28" s="5" spans="2:26" x14ac:dyDescent="0.2">
      <c r="B28" s="35" t="s">
        <v>2</v>
      </c>
      <c r="C28" s="36"/>
      <c r="D28" s="35" t="s">
        <v>3</v>
      </c>
      <c r="E28" s="36"/>
      <c r="F28" s="35" t="s">
        <v>3</v>
      </c>
      <c r="G28" s="36"/>
      <c r="H28" s="35" t="s">
        <v>4</v>
      </c>
      <c r="I28" s="16"/>
    </row>
    <row customFormat="1" customHeight="1" ht="12.6" r="29" s="7" spans="2:26" x14ac:dyDescent="0.2">
      <c r="B29" s="37">
        <f>LARGE(Data!$A$2:$A$99,10)</f>
        <v>2009</v>
      </c>
      <c r="C29" s="38"/>
      <c r="D29" s="39">
        <f>INDEX(Data!$A$2:$D$99,MATCH($B29,Data!$A$2:$A$99,0),2)</f>
        <v>41185224</v>
      </c>
      <c r="E29" s="40"/>
      <c r="F29" s="39">
        <f>INDEX(Data!$A$2:$D$99,MATCH($B29,Data!$A$2:$A$99,0),3)</f>
        <v>310146849</v>
      </c>
      <c r="G29" s="40"/>
      <c r="H29" s="52">
        <f>INDEX(Data!$A$2:$D$99,MATCH($B29,Data!$A$2:$A$99,0),4)</f>
        <v>351332073</v>
      </c>
      <c r="Z29" s="7" t="str">
        <f>CONCATENATE("FY ",B29)</f>
        <v>FY 2009</v>
      </c>
    </row>
    <row customFormat="1" customHeight="1" ht="12.6" r="30" s="7" spans="2:26" x14ac:dyDescent="0.2">
      <c r="B30" s="41">
        <f>LARGE(Data!$A$2:$A$99,9)</f>
        <v>2010</v>
      </c>
      <c r="C30" s="42"/>
      <c r="D30" s="53">
        <f>INDEX(Data!$A$2:$D$99,MATCH($B30,Data!$A$2:$A$99,0),2)</f>
        <v>31755076</v>
      </c>
      <c r="E30" s="53"/>
      <c r="F30" s="53">
        <f>INDEX(Data!$A$2:$D$99,MATCH($B30,Data!$A$2:$A$99,0),3)</f>
        <v>304920209</v>
      </c>
      <c r="G30" s="43"/>
      <c r="H30" s="53">
        <f>INDEX(Data!$A$2:$D$99,MATCH($B30,Data!$A$2:$A$99,0),4)</f>
        <v>336675285</v>
      </c>
      <c r="Z30" s="7" t="str">
        <f ref="Z30:Z38" si="0" t="shared">CONCATENATE("FY ",B30)</f>
        <v>FY 2010</v>
      </c>
    </row>
    <row customFormat="1" customHeight="1" ht="12" r="31" s="5" spans="2:26" x14ac:dyDescent="0.2">
      <c r="B31" s="37">
        <f>LARGE(Data!$A$2:$A$99,8)</f>
        <v>2011</v>
      </c>
      <c r="C31" s="44"/>
      <c r="D31" s="54">
        <f>INDEX(Data!$A$2:$D$99,MATCH($B31,Data!$A$2:$A$99,0),2)</f>
        <v>30367192</v>
      </c>
      <c r="E31" s="55"/>
      <c r="F31" s="54">
        <f>INDEX(Data!$A$2:$D$99,MATCH($B31,Data!$A$2:$A$99,0),3)</f>
        <v>303906387</v>
      </c>
      <c r="G31" s="55"/>
      <c r="H31" s="54">
        <f>INDEX(Data!$A$2:$D$99,MATCH($B31,Data!$A$2:$A$99,0),4)</f>
        <v>334273579</v>
      </c>
      <c r="Z31" s="7" t="str">
        <f si="0" t="shared"/>
        <v>FY 2011</v>
      </c>
    </row>
    <row customFormat="1" customHeight="1" ht="12" r="32" s="5" spans="2:26" x14ac:dyDescent="0.2">
      <c r="B32" s="37">
        <f>LARGE(Data!$A$2:$A$99,7)</f>
        <v>2012</v>
      </c>
      <c r="C32" s="44"/>
      <c r="D32" s="54">
        <f>INDEX(Data!$A$2:$D$99,MATCH($B32,Data!$A$2:$A$99,0),2)</f>
        <v>28425184</v>
      </c>
      <c r="E32" s="55"/>
      <c r="F32" s="54">
        <f>INDEX(Data!$A$2:$D$99,MATCH($B32,Data!$A$2:$A$99,0),3)</f>
        <v>303979518</v>
      </c>
      <c r="G32" s="55"/>
      <c r="H32" s="54">
        <f>INDEX(Data!$A$2:$D$99,MATCH($B32,Data!$A$2:$A$99,0),4)</f>
        <v>332404702</v>
      </c>
      <c r="Z32" s="7" t="str">
        <f si="0" t="shared"/>
        <v>FY 2012</v>
      </c>
    </row>
    <row customFormat="1" customHeight="1" ht="12" r="33" s="5" spans="2:26" x14ac:dyDescent="0.2">
      <c r="B33" s="41">
        <f>LARGE(Data!$A$2:$A$99,6)</f>
        <v>2013</v>
      </c>
      <c r="C33" s="45"/>
      <c r="D33" s="53">
        <f>INDEX(Data!$A$2:$D$99,MATCH($B33,Data!$A$2:$A$99,0),2)</f>
        <v>25166747</v>
      </c>
      <c r="E33" s="56"/>
      <c r="F33" s="53">
        <f>INDEX(Data!$A$2:$D$99,MATCH($B33,Data!$A$2:$A$99,0),3)</f>
        <v>299266988</v>
      </c>
      <c r="G33" s="56"/>
      <c r="H33" s="53">
        <f>INDEX(Data!$A$2:$D$99,MATCH($B33,Data!$A$2:$A$99,0),4)</f>
        <v>324433735</v>
      </c>
      <c r="Z33" s="7" t="str">
        <f si="0" t="shared"/>
        <v>FY 2013</v>
      </c>
    </row>
    <row customFormat="1" customHeight="1" ht="12" r="34" s="5" spans="2:26" x14ac:dyDescent="0.2">
      <c r="B34" s="37">
        <f>LARGE(Data!$A$2:$A$99,5)</f>
        <v>2014</v>
      </c>
      <c r="C34" s="44"/>
      <c r="D34" s="54">
        <f>INDEX(Data!$A$2:$D$99,MATCH($B34,Data!$A$2:$A$99,0),2)</f>
        <v>23657197</v>
      </c>
      <c r="E34" s="55"/>
      <c r="F34" s="54">
        <f>INDEX(Data!$A$2:$D$99,MATCH($B34,Data!$A$2:$A$99,0),3)</f>
        <v>302114783</v>
      </c>
      <c r="G34" s="55"/>
      <c r="H34" s="54">
        <f>INDEX(Data!$A$2:$D$99,MATCH($B34,Data!$A$2:$A$99,0),4)</f>
        <v>325771980</v>
      </c>
      <c r="Z34" s="7" t="str">
        <f si="0" t="shared"/>
        <v>FY 2014</v>
      </c>
    </row>
    <row customFormat="1" customHeight="1" ht="12" r="35" s="5" spans="2:26" x14ac:dyDescent="0.2">
      <c r="B35" s="37">
        <f>LARGE(Data!$A$2:$A$99,4)</f>
        <v>2015</v>
      </c>
      <c r="C35" s="44"/>
      <c r="D35" s="54">
        <f>INDEX(Data!$A$2:$D$99,MATCH($B35,Data!$A$2:$A$99,0),2)</f>
        <v>21968076</v>
      </c>
      <c r="E35" s="55"/>
      <c r="F35" s="54">
        <f>INDEX(Data!$A$2:$D$99,MATCH($B35,Data!$A$2:$A$99,0),3)</f>
        <v>301617539</v>
      </c>
      <c r="G35" s="55"/>
      <c r="H35" s="54">
        <f>INDEX(Data!$A$2:$D$99,MATCH($B35,Data!$A$2:$A$99,0),4)</f>
        <v>323585615</v>
      </c>
      <c r="Z35" s="7" t="str">
        <f si="0" t="shared"/>
        <v>FY 2015</v>
      </c>
    </row>
    <row customFormat="1" customHeight="1" ht="12" r="36" s="5" spans="2:26" x14ac:dyDescent="0.2">
      <c r="B36" s="41">
        <f>LARGE(Data!$A$2:$A$99,3)</f>
        <v>2016</v>
      </c>
      <c r="C36" s="45"/>
      <c r="D36" s="53">
        <f>INDEX(Data!$A$2:$D$99,MATCH($B36,Data!$A$2:$A$99,0),2)</f>
        <v>20328008</v>
      </c>
      <c r="E36" s="56"/>
      <c r="F36" s="53">
        <f>INDEX(Data!$A$2:$D$99,MATCH($B36,Data!$A$2:$A$99,0),3)</f>
        <v>302493713</v>
      </c>
      <c r="G36" s="56"/>
      <c r="H36" s="53">
        <f>INDEX(Data!$A$2:$D$99,MATCH($B36,Data!$A$2:$A$99,0),4)</f>
        <v>322821721</v>
      </c>
      <c r="Z36" s="7" t="str">
        <f si="0" t="shared"/>
        <v>FY 2016</v>
      </c>
    </row>
    <row customFormat="1" customHeight="1" ht="12" r="37" s="5" spans="2:26" x14ac:dyDescent="0.2">
      <c r="B37" s="37">
        <f>LARGE(Data!$A$2:$A$99,2)</f>
        <v>2017</v>
      </c>
      <c r="C37" s="46"/>
      <c r="D37" s="54">
        <f>INDEX(Data!$A$2:$D$99,MATCH($B37,Data!$A$2:$A$99,0),2)</f>
        <v>19535707</v>
      </c>
      <c r="E37" s="57"/>
      <c r="F37" s="54">
        <f>INDEX(Data!$A$2:$D$99,MATCH($B37,Data!$A$2:$A$99,0),3)</f>
        <v>302799500</v>
      </c>
      <c r="G37" s="57"/>
      <c r="H37" s="54">
        <f>INDEX(Data!$A$2:$D$99,MATCH($B37,Data!$A$2:$A$99,0),4)</f>
        <v>322335207</v>
      </c>
      <c r="Z37" s="7" t="str">
        <f si="0" t="shared"/>
        <v>FY 2017</v>
      </c>
    </row>
    <row customFormat="1" customHeight="1" ht="12" r="38" s="5" spans="2:26" x14ac:dyDescent="0.2">
      <c r="B38" s="37">
        <f>LARGE(Data!$A$2:$A$99,1)</f>
        <v>2018</v>
      </c>
      <c r="C38" s="46"/>
      <c r="D38" s="54">
        <f>INDEX(Data!$A$2:$D$99,MATCH($B38,Data!$A$2:$A$99,0),2)</f>
        <v>18355526</v>
      </c>
      <c r="E38" s="57"/>
      <c r="F38" s="54">
        <f>INDEX(Data!$A$2:$D$99,MATCH($B38,Data!$A$2:$A$99,0),3)</f>
        <v>302482957</v>
      </c>
      <c r="G38" s="57"/>
      <c r="H38" s="54">
        <f>INDEX(Data!$A$2:$D$99,MATCH($B38,Data!$A$2:$A$99,0),4)</f>
        <v>320838483</v>
      </c>
      <c r="Z38" s="7" t="str">
        <f si="0" t="shared"/>
        <v>FY 2018</v>
      </c>
    </row>
    <row customFormat="1" customHeight="1" ht="9" r="39" s="5" spans="2:26" x14ac:dyDescent="0.2">
      <c r="B39" s="10"/>
      <c r="C39" s="7"/>
      <c r="D39" s="20"/>
      <c r="E39" s="7"/>
      <c r="F39" s="20"/>
      <c r="G39" s="7"/>
      <c r="H39" s="20"/>
      <c r="Z39" s="7"/>
    </row>
    <row customFormat="1" customHeight="1" ht="12" r="40" s="5" spans="2:26" x14ac:dyDescent="0.2">
      <c r="B40" s="26" t="s">
        <v>24</v>
      </c>
      <c r="G40" s="11"/>
      <c r="H40" s="11"/>
      <c r="I40" s="11"/>
      <c r="J40" s="11"/>
      <c r="K40" s="11"/>
    </row>
    <row customFormat="1" customHeight="1" ht="12" r="41" s="5" spans="2:26" x14ac:dyDescent="0.2">
      <c r="B41" s="63" t="s">
        <v>19</v>
      </c>
      <c r="C41" s="63"/>
      <c r="D41" s="63"/>
      <c r="E41" s="63"/>
      <c r="F41" s="63"/>
      <c r="G41" s="63"/>
      <c r="H41" s="63"/>
      <c r="I41" s="63"/>
      <c r="J41" s="63"/>
      <c r="K41" s="63"/>
    </row>
    <row customFormat="1" customHeight="1" ht="12" r="42" s="5" spans="2:26" x14ac:dyDescent="0.2">
      <c r="B42" s="59" t="s">
        <v>20</v>
      </c>
      <c r="C42" s="59"/>
      <c r="D42" s="59"/>
      <c r="E42" s="59"/>
      <c r="F42" s="59"/>
      <c r="G42" s="59"/>
      <c r="H42" s="59"/>
      <c r="I42" s="59"/>
      <c r="J42" s="59"/>
      <c r="K42" s="59"/>
    </row>
    <row customFormat="1" customHeight="1" ht="12" r="43" s="5" spans="2:26" x14ac:dyDescent="0.2"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customFormat="1" customHeight="1" ht="3" r="44" s="5" spans="2:26" x14ac:dyDescent="0.2">
      <c r="B44" s="47"/>
      <c r="C44" s="47"/>
      <c r="D44" s="47"/>
      <c r="E44" s="47"/>
      <c r="F44" s="47"/>
      <c r="G44" s="47"/>
      <c r="H44" s="47"/>
      <c r="I44" s="47"/>
      <c r="J44" s="47"/>
      <c r="K44" s="47"/>
      <c r="O44" s="58"/>
      <c r="P44" s="58"/>
      <c r="Q44" s="58"/>
      <c r="R44" s="58"/>
    </row>
    <row customFormat="1" customHeight="1" ht="12" r="45" s="5" spans="2:26" x14ac:dyDescent="0.2">
      <c r="B45" s="64" t="s">
        <v>21</v>
      </c>
      <c r="C45" s="65"/>
      <c r="D45" s="65"/>
      <c r="E45" s="65"/>
      <c r="F45" s="65"/>
      <c r="G45" s="65"/>
      <c r="H45" s="65"/>
      <c r="I45" s="65"/>
      <c r="J45" s="65"/>
      <c r="K45" s="65"/>
    </row>
    <row customFormat="1" customHeight="1" ht="12" r="46" s="5" spans="2:26" x14ac:dyDescent="0.2">
      <c r="B46" s="66" t="s">
        <v>25</v>
      </c>
      <c r="C46" s="66"/>
      <c r="D46" s="66"/>
      <c r="E46" s="66"/>
      <c r="F46" s="66"/>
      <c r="G46" s="66"/>
      <c r="H46" s="66"/>
      <c r="I46" s="66"/>
      <c r="J46" s="66"/>
      <c r="K46" s="66"/>
    </row>
    <row customFormat="1" customHeight="1" ht="12" r="47" s="7" spans="2:26" x14ac:dyDescent="0.2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customFormat="1" customHeight="1" ht="3" r="48" s="7" spans="2:26" x14ac:dyDescent="0.2">
      <c r="B48" s="47"/>
      <c r="C48" s="47"/>
      <c r="D48" s="47"/>
      <c r="E48" s="47"/>
      <c r="F48" s="47"/>
      <c r="G48" s="47"/>
      <c r="H48" s="47"/>
      <c r="I48" s="48"/>
      <c r="J48" s="48"/>
      <c r="K48" s="48"/>
    </row>
    <row customFormat="1" hidden="1" r="49" s="7" spans="2:11" x14ac:dyDescent="0.2">
      <c r="B49" s="49" t="s">
        <v>6</v>
      </c>
      <c r="C49" s="48"/>
      <c r="D49" s="48"/>
      <c r="E49" s="48"/>
      <c r="F49" s="48"/>
      <c r="G49" s="48"/>
      <c r="H49" s="48"/>
      <c r="I49" s="48"/>
      <c r="J49" s="48"/>
      <c r="K49" s="48"/>
    </row>
    <row customFormat="1" customHeight="1" hidden="1" ht="3" r="50" s="7" spans="2:11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customFormat="1" r="51" s="7" spans="2:11" x14ac:dyDescent="0.2">
      <c r="B51" s="62" t="s">
        <v>23</v>
      </c>
      <c r="C51" s="62"/>
      <c r="D51" s="62"/>
      <c r="E51" s="62"/>
      <c r="F51" s="62"/>
      <c r="G51" s="62"/>
      <c r="H51" s="62"/>
      <c r="I51" s="62"/>
      <c r="J51" s="62"/>
      <c r="K51" s="62"/>
    </row>
    <row customFormat="1" customHeight="1" ht="11.45" r="52" s="7" spans="2:11" x14ac:dyDescent="0.2">
      <c r="B52" s="59" t="s">
        <v>22</v>
      </c>
      <c r="C52" s="61"/>
      <c r="D52" s="61"/>
      <c r="E52" s="61"/>
      <c r="F52" s="61"/>
      <c r="G52" s="61"/>
      <c r="H52" s="61"/>
      <c r="I52" s="48"/>
      <c r="J52" s="48"/>
      <c r="K52" s="48"/>
    </row>
    <row customFormat="1" customHeight="1" ht="3" r="53" s="7" spans="2:11" x14ac:dyDescent="0.2">
      <c r="B53" s="50"/>
      <c r="C53" s="51"/>
      <c r="D53" s="51"/>
      <c r="E53" s="51"/>
      <c r="F53" s="51"/>
      <c r="G53" s="51"/>
      <c r="H53" s="51"/>
      <c r="I53" s="48"/>
      <c r="J53" s="48"/>
      <c r="K53" s="48"/>
    </row>
    <row customFormat="1" customHeight="1" ht="12" r="54" s="7" spans="2:11" x14ac:dyDescent="0.2"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customFormat="1" customHeight="1" ht="13.9" r="55" s="7" spans="2:11" x14ac:dyDescent="0.2">
      <c r="B55" s="22"/>
    </row>
    <row customFormat="1" r="56" s="7" spans="2:11" x14ac:dyDescent="0.2">
      <c r="B56" s="2"/>
      <c r="C56" s="2"/>
      <c r="D56" s="2"/>
      <c r="E56" s="2"/>
      <c r="F56" s="2"/>
      <c r="G56" s="2"/>
      <c r="H56" s="2"/>
    </row>
    <row customFormat="1" r="57" s="7" spans="2:11" x14ac:dyDescent="0.2"/>
    <row customFormat="1" r="58" s="7" spans="2:11" x14ac:dyDescent="0.2"/>
    <row customFormat="1" r="59" s="7" spans="2:11" x14ac:dyDescent="0.2"/>
    <row customFormat="1" r="60" s="7" spans="2:11" x14ac:dyDescent="0.2"/>
    <row customFormat="1" r="61" s="7" spans="2:11" x14ac:dyDescent="0.2"/>
    <row customFormat="1" r="62" s="7" spans="2:11" x14ac:dyDescent="0.2"/>
    <row customFormat="1" r="63" s="7" spans="2:11" x14ac:dyDescent="0.2"/>
    <row customFormat="1" r="64" s="7" spans="2:11" x14ac:dyDescent="0.2"/>
    <row customFormat="1" r="65" s="7" x14ac:dyDescent="0.2"/>
    <row customFormat="1" r="66" s="7" x14ac:dyDescent="0.2"/>
    <row customFormat="1" r="67" s="7" x14ac:dyDescent="0.2"/>
    <row customFormat="1" r="68" s="7" x14ac:dyDescent="0.2"/>
    <row customFormat="1" r="69" s="7" x14ac:dyDescent="0.2"/>
    <row customFormat="1" r="70" s="7" x14ac:dyDescent="0.2"/>
    <row customFormat="1" r="71" s="7" x14ac:dyDescent="0.2"/>
    <row customFormat="1" r="72" s="7" x14ac:dyDescent="0.2"/>
    <row customFormat="1" r="73" s="7" x14ac:dyDescent="0.2"/>
    <row customFormat="1" r="74" s="7" x14ac:dyDescent="0.2"/>
    <row customFormat="1" r="75" s="7" x14ac:dyDescent="0.2"/>
    <row customFormat="1" r="76" s="7" x14ac:dyDescent="0.2"/>
    <row customFormat="1" r="77" s="7" x14ac:dyDescent="0.2"/>
    <row customFormat="1" r="78" s="7" x14ac:dyDescent="0.2"/>
    <row customFormat="1" r="79" s="7" x14ac:dyDescent="0.2"/>
    <row customFormat="1" r="80" s="7" x14ac:dyDescent="0.2"/>
    <row customFormat="1" r="81" s="7" spans="4:16" x14ac:dyDescent="0.2"/>
    <row customFormat="1" r="82" s="7" spans="4:16" x14ac:dyDescent="0.2">
      <c r="M82" s="9"/>
      <c r="O82" s="9"/>
      <c r="P82" s="10"/>
    </row>
    <row customFormat="1" r="83" s="7" spans="4:16" x14ac:dyDescent="0.2">
      <c r="E83" s="9"/>
      <c r="F83" s="10"/>
      <c r="M83" s="21"/>
      <c r="N83" s="12"/>
      <c r="O83" s="13"/>
      <c r="P83" s="12"/>
    </row>
    <row customFormat="1" r="84" s="7" spans="4:16" x14ac:dyDescent="0.2">
      <c r="D84" s="9"/>
      <c r="E84" s="12"/>
      <c r="F84" s="12"/>
      <c r="G84" s="12"/>
      <c r="M84" s="21"/>
      <c r="N84" s="12"/>
      <c r="O84" s="13"/>
      <c r="P84" s="12"/>
    </row>
    <row customFormat="1" r="85" s="7" spans="4:16" x14ac:dyDescent="0.2">
      <c r="D85" s="9"/>
      <c r="E85" s="12"/>
      <c r="F85" s="12"/>
      <c r="G85" s="12"/>
      <c r="M85" s="21"/>
      <c r="N85" s="12"/>
      <c r="O85" s="13"/>
      <c r="P85"/>
    </row>
    <row customFormat="1" r="86" s="7" spans="4:16" x14ac:dyDescent="0.2">
      <c r="D86" s="9"/>
      <c r="E86" s="12"/>
      <c r="F86" s="12"/>
      <c r="G86" s="12"/>
      <c r="M86" s="21"/>
      <c r="N86"/>
      <c r="O86" s="8"/>
      <c r="P86"/>
    </row>
    <row customFormat="1" r="87" s="7" spans="4:16" x14ac:dyDescent="0.2">
      <c r="D87" s="9"/>
      <c r="E87" s="12"/>
      <c r="F87" s="13"/>
      <c r="G87" s="12"/>
      <c r="M87" s="21"/>
      <c r="N87" s="12"/>
      <c r="O87" s="8"/>
      <c r="P87"/>
    </row>
    <row customFormat="1" r="88" s="7" spans="4:16" x14ac:dyDescent="0.2">
      <c r="D88" s="9"/>
      <c r="E88" s="12"/>
      <c r="F88" s="13"/>
      <c r="G88" s="12"/>
      <c r="M88" s="21"/>
      <c r="N88" s="12"/>
      <c r="O88" s="8"/>
      <c r="P88"/>
    </row>
    <row customFormat="1" r="89" s="7" spans="4:16" x14ac:dyDescent="0.2">
      <c r="D89" s="9"/>
      <c r="E89" s="12"/>
      <c r="F89" s="13"/>
      <c r="G89" s="12"/>
      <c r="M89" s="21"/>
      <c r="N89" s="12"/>
      <c r="O89" s="8"/>
      <c r="P89"/>
    </row>
    <row customFormat="1" r="90" s="7" spans="4:16" x14ac:dyDescent="0.2">
      <c r="D90" s="9"/>
      <c r="E90" s="12"/>
      <c r="F90" s="13"/>
      <c r="G90" s="12"/>
      <c r="M90" s="21"/>
      <c r="N90" s="12"/>
      <c r="O90" s="11"/>
      <c r="P90"/>
    </row>
    <row customFormat="1" r="91" s="7" spans="4:16" x14ac:dyDescent="0.2">
      <c r="D91" s="10"/>
      <c r="E91" s="14"/>
      <c r="F91" s="13"/>
      <c r="G91" s="12"/>
      <c r="M91" s="21"/>
      <c r="N91" s="12"/>
      <c r="O91" s="11"/>
      <c r="P91"/>
    </row>
    <row customFormat="1" r="92" s="7" spans="4:16" x14ac:dyDescent="0.2">
      <c r="D92" s="9"/>
      <c r="E92" s="14"/>
      <c r="F92" s="13"/>
      <c r="G92" s="12"/>
      <c r="M92" s="21"/>
      <c r="N92" s="12"/>
      <c r="O92" s="11"/>
      <c r="P92"/>
    </row>
    <row customFormat="1" r="93" s="7" spans="4:16" x14ac:dyDescent="0.2">
      <c r="D93" s="9"/>
      <c r="E93" s="12"/>
      <c r="F93" s="13"/>
      <c r="G93" s="12"/>
      <c r="M93" s="21"/>
      <c r="N93" s="12"/>
      <c r="O93" s="11"/>
      <c r="P93"/>
    </row>
    <row customFormat="1" r="94" s="7" spans="4:16" x14ac:dyDescent="0.2">
      <c r="D94" s="9"/>
      <c r="E94" s="12"/>
      <c r="F94" s="13"/>
      <c r="G94" s="12"/>
      <c r="M94" s="21"/>
      <c r="N94" s="12"/>
      <c r="O94" s="11"/>
      <c r="P94"/>
    </row>
    <row customFormat="1" r="95" s="7" spans="4:16" x14ac:dyDescent="0.2">
      <c r="D95" s="9"/>
      <c r="F95" s="15"/>
      <c r="G95" s="12"/>
      <c r="M95" s="21"/>
      <c r="N95" s="12"/>
      <c r="O95" s="11"/>
    </row>
    <row customFormat="1" r="96" s="7" spans="4:16" x14ac:dyDescent="0.2">
      <c r="D96" s="9"/>
      <c r="G96" s="12"/>
      <c r="M96" s="21"/>
      <c r="N96" s="12"/>
      <c r="O96" s="11"/>
    </row>
    <row customFormat="1" r="97" s="7" spans="3:15" x14ac:dyDescent="0.2">
      <c r="D97" s="9"/>
      <c r="G97" s="12"/>
      <c r="M97" s="23"/>
      <c r="N97" s="24"/>
      <c r="O97" s="25"/>
    </row>
    <row customFormat="1" r="98" s="7" spans="3:15" x14ac:dyDescent="0.2">
      <c r="D98" s="9"/>
      <c r="F98" s="9"/>
      <c r="G98" s="10"/>
      <c r="M98" s="23"/>
      <c r="N98" s="24"/>
      <c r="O98" s="25"/>
    </row>
    <row customFormat="1" r="99" s="7" spans="3:15" x14ac:dyDescent="0.2">
      <c r="C99" s="6"/>
      <c r="D99" s="9"/>
      <c r="E99" s="12"/>
      <c r="F99" s="13"/>
      <c r="G99" s="12"/>
      <c r="M99" s="23"/>
      <c r="N99" s="24"/>
      <c r="O99" s="25"/>
    </row>
    <row customFormat="1" r="100" s="7" spans="3:15" x14ac:dyDescent="0.2">
      <c r="C100" s="6"/>
      <c r="D100" s="9"/>
      <c r="E100" s="12"/>
      <c r="F100" s="13"/>
      <c r="G100" s="12"/>
      <c r="M100" s="27"/>
      <c r="N100" s="24"/>
      <c r="O100" s="25"/>
    </row>
    <row customFormat="1" r="101" s="7" spans="3:15" x14ac:dyDescent="0.2">
      <c r="C101" s="9"/>
      <c r="D101" s="17"/>
      <c r="E101" s="12"/>
      <c r="F101" s="13"/>
      <c r="G101"/>
      <c r="M101" s="27"/>
      <c r="N101" s="24"/>
      <c r="O101" s="25"/>
    </row>
    <row customFormat="1" r="102" s="7" spans="3:15" x14ac:dyDescent="0.2">
      <c r="C102" s="9"/>
      <c r="D102" s="17"/>
      <c r="E102"/>
      <c r="F102" s="8"/>
      <c r="G102"/>
    </row>
    <row customFormat="1" r="103" s="7" spans="3:15" x14ac:dyDescent="0.2">
      <c r="C103" s="9"/>
      <c r="D103" s="17"/>
      <c r="E103" s="12"/>
      <c r="F103" s="8"/>
      <c r="G103"/>
    </row>
    <row customFormat="1" r="104" s="7" spans="3:15" x14ac:dyDescent="0.2">
      <c r="C104" s="9"/>
      <c r="D104" s="17"/>
      <c r="E104" s="12"/>
      <c r="F104" s="8"/>
      <c r="G104"/>
    </row>
    <row customFormat="1" r="105" s="7" spans="3:15" x14ac:dyDescent="0.2">
      <c r="C105" s="9"/>
      <c r="D105" s="17"/>
      <c r="E105" s="12"/>
      <c r="F105" s="8"/>
      <c r="G105"/>
    </row>
    <row customFormat="1" r="106" s="7" spans="3:15" x14ac:dyDescent="0.2">
      <c r="C106" s="10"/>
      <c r="D106" s="17"/>
      <c r="E106" s="12"/>
      <c r="F106" s="11"/>
      <c r="G106"/>
    </row>
    <row customFormat="1" r="107" s="7" spans="3:15" x14ac:dyDescent="0.2">
      <c r="C107" s="10"/>
      <c r="D107" s="17"/>
      <c r="E107" s="12"/>
      <c r="F107" s="11"/>
      <c r="G107"/>
    </row>
    <row customFormat="1" r="108" s="7" spans="3:15" x14ac:dyDescent="0.2">
      <c r="C108" s="10"/>
      <c r="D108" s="18"/>
      <c r="E108" s="12"/>
      <c r="F108" s="11"/>
      <c r="G108"/>
    </row>
    <row customFormat="1" r="109" s="7" spans="3:15" x14ac:dyDescent="0.2">
      <c r="C109" s="10"/>
      <c r="D109" s="19"/>
      <c r="E109" s="12"/>
      <c r="F109" s="11"/>
      <c r="G109"/>
    </row>
    <row customFormat="1" r="110" s="7" spans="3:15" x14ac:dyDescent="0.2">
      <c r="C110" s="10"/>
      <c r="D110" s="11"/>
      <c r="E110" s="12"/>
      <c r="F110" s="11"/>
      <c r="G110"/>
    </row>
    <row customFormat="1" r="111" s="7" spans="3:15" x14ac:dyDescent="0.2">
      <c r="C111" s="10"/>
      <c r="D111" s="11"/>
      <c r="E111"/>
      <c r="F111" s="11"/>
      <c r="G111"/>
    </row>
    <row customFormat="1" r="112" s="7" spans="3:15" x14ac:dyDescent="0.2">
      <c r="G112"/>
    </row>
    <row customFormat="1" r="113" s="7" x14ac:dyDescent="0.2"/>
    <row customFormat="1" r="114" s="7" x14ac:dyDescent="0.2"/>
    <row customFormat="1" r="115" s="7" x14ac:dyDescent="0.2"/>
    <row customFormat="1" r="116" s="7" x14ac:dyDescent="0.2"/>
    <row customFormat="1" r="117" s="7" x14ac:dyDescent="0.2"/>
    <row customFormat="1" r="118" s="7" x14ac:dyDescent="0.2"/>
    <row customFormat="1" r="119" s="7" x14ac:dyDescent="0.2"/>
    <row customFormat="1" r="120" s="7" x14ac:dyDescent="0.2"/>
    <row customFormat="1" r="121" s="7" x14ac:dyDescent="0.2"/>
    <row customFormat="1" r="122" s="7" x14ac:dyDescent="0.2"/>
    <row customFormat="1" r="123" s="7" x14ac:dyDescent="0.2"/>
    <row customFormat="1" r="124" s="7" x14ac:dyDescent="0.2"/>
    <row customFormat="1" r="125" s="7" x14ac:dyDescent="0.2"/>
    <row customFormat="1" r="126" s="7" x14ac:dyDescent="0.2"/>
    <row customFormat="1" r="127" s="7" x14ac:dyDescent="0.2"/>
    <row customFormat="1" r="128" s="7" x14ac:dyDescent="0.2"/>
    <row customFormat="1" r="129" s="7" spans="2:8" x14ac:dyDescent="0.2"/>
    <row customFormat="1" r="130" s="7" spans="2:8" x14ac:dyDescent="0.2"/>
    <row customFormat="1" r="131" s="7" spans="2:8" x14ac:dyDescent="0.2"/>
    <row customFormat="1" r="132" s="7" spans="2:8" x14ac:dyDescent="0.2"/>
    <row r="133" spans="2:8" x14ac:dyDescent="0.2">
      <c r="B133" s="7"/>
      <c r="C133" s="7"/>
      <c r="D133" s="7"/>
      <c r="E133" s="7"/>
      <c r="F133" s="7"/>
      <c r="G133" s="7"/>
      <c r="H133" s="7"/>
    </row>
  </sheetData>
  <mergeCells count="8">
    <mergeCell ref="B54:K54"/>
    <mergeCell ref="A1:I1"/>
    <mergeCell ref="B52:H52"/>
    <mergeCell ref="B51:K51"/>
    <mergeCell ref="B41:K41"/>
    <mergeCell ref="B45:K45"/>
    <mergeCell ref="B42:K43"/>
    <mergeCell ref="B46:K47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of Human Services
LSA Staff Contact:  Jess Benson (515.281.4611) &Ujess.benson@legis.iowa.gov&U &9
&C&G
&R&G]]></oddFooter>
  </headerFooter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2"/>
  <dimension ref="A1:E100"/>
  <sheetViews>
    <sheetView workbookViewId="0">
      <pane activePane="bottomLeft" state="frozen" topLeftCell="A2" ySplit="1"/>
      <selection activeCell="D37" pane="bottomLeft" sqref="D37"/>
    </sheetView>
  </sheetViews>
  <sheetFormatPr defaultRowHeight="12" x14ac:dyDescent="0.2"/>
  <cols>
    <col min="1" max="1" bestFit="true" customWidth="true" style="28" width="10.140625" collapsed="false"/>
    <col min="2" max="2" bestFit="true" customWidth="true" style="33" width="17.42578125" collapsed="false"/>
    <col min="3" max="3" bestFit="true" customWidth="true" style="33" width="20.7109375" collapsed="false"/>
    <col min="4" max="4" bestFit="true" customWidth="true" style="33" width="12.42578125" collapsed="false"/>
  </cols>
  <sheetData>
    <row customHeight="1" ht="13.15" r="1" spans="1:4" x14ac:dyDescent="0.2">
      <c r="A1" s="28" t="s">
        <v>9</v>
      </c>
      <c r="B1" s="33" t="s">
        <v>10</v>
      </c>
      <c r="C1" s="33" t="s">
        <v>11</v>
      </c>
      <c r="D1" s="33" t="s">
        <v>4</v>
      </c>
    </row>
    <row customHeight="1" hidden="1" ht="13.15" r="2" spans="1:4" x14ac:dyDescent="0.2">
      <c r="A2" s="29">
        <v>1982</v>
      </c>
      <c r="B2" s="33">
        <v>16166953</v>
      </c>
      <c r="C2" s="33">
        <v>6334379</v>
      </c>
      <c r="D2" s="33">
        <f>IF(B2&gt;0,SUM(B2:C2),"")</f>
        <v>22501332</v>
      </c>
    </row>
    <row customHeight="1" hidden="1" ht="13.15" r="3" spans="1:4" x14ac:dyDescent="0.2">
      <c r="A3" s="29">
        <v>1983</v>
      </c>
      <c r="B3" s="33">
        <v>18843796</v>
      </c>
      <c r="C3" s="33">
        <v>9318466</v>
      </c>
      <c r="D3" s="33">
        <f ref="D3:D66" si="0" t="shared">IF(B3&gt;0,SUM(B3:C3),"")</f>
        <v>28162262</v>
      </c>
    </row>
    <row customHeight="1" hidden="1" ht="13.15" r="4" spans="1:4" x14ac:dyDescent="0.2">
      <c r="A4" s="29">
        <v>1984</v>
      </c>
      <c r="B4" s="33">
        <v>23679254</v>
      </c>
      <c r="C4" s="33">
        <v>10539395</v>
      </c>
      <c r="D4" s="33">
        <f si="0" t="shared"/>
        <v>34218649</v>
      </c>
    </row>
    <row customHeight="1" hidden="1" ht="13.15" r="5" spans="1:4" x14ac:dyDescent="0.2">
      <c r="A5" s="29">
        <v>1985</v>
      </c>
      <c r="B5" s="33">
        <v>23986045</v>
      </c>
      <c r="C5" s="33">
        <v>11841267</v>
      </c>
      <c r="D5" s="33">
        <f si="0" t="shared"/>
        <v>35827312</v>
      </c>
    </row>
    <row customHeight="1" hidden="1" ht="13.15" r="6" spans="1:4" x14ac:dyDescent="0.2">
      <c r="A6" s="29">
        <v>1986</v>
      </c>
      <c r="B6" s="33">
        <v>25324402</v>
      </c>
      <c r="C6" s="33">
        <v>12542674</v>
      </c>
      <c r="D6" s="33">
        <f si="0" t="shared"/>
        <v>37867076</v>
      </c>
    </row>
    <row customHeight="1" hidden="1" ht="13.15" r="7" spans="1:4" x14ac:dyDescent="0.2">
      <c r="A7" s="29">
        <v>1987</v>
      </c>
      <c r="B7" s="33">
        <v>28193259</v>
      </c>
      <c r="C7" s="33">
        <v>20011368</v>
      </c>
      <c r="D7" s="33">
        <f si="0" t="shared"/>
        <v>48204627</v>
      </c>
    </row>
    <row customHeight="1" hidden="1" ht="13.15" r="8" spans="1:4" x14ac:dyDescent="0.2">
      <c r="A8" s="29">
        <v>1988</v>
      </c>
      <c r="B8" s="33">
        <v>29747658</v>
      </c>
      <c r="C8" s="33">
        <v>27346698</v>
      </c>
      <c r="D8" s="33">
        <f si="0" t="shared"/>
        <v>57094356</v>
      </c>
    </row>
    <row customHeight="1" hidden="1" ht="13.15" r="9" spans="1:4" x14ac:dyDescent="0.2">
      <c r="A9" s="28">
        <v>1989</v>
      </c>
      <c r="B9" s="33">
        <v>28244404</v>
      </c>
      <c r="C9" s="33">
        <v>36452668</v>
      </c>
      <c r="D9" s="33">
        <f si="0" t="shared"/>
        <v>64697072</v>
      </c>
    </row>
    <row customHeight="1" hidden="1" ht="13.15" r="10" spans="1:4" x14ac:dyDescent="0.2">
      <c r="A10" s="28">
        <v>1990</v>
      </c>
      <c r="B10" s="33">
        <v>30185215</v>
      </c>
      <c r="C10" s="33">
        <v>43289644</v>
      </c>
      <c r="D10" s="33">
        <f si="0" t="shared"/>
        <v>73474859</v>
      </c>
    </row>
    <row customHeight="1" hidden="1" ht="13.15" r="11" spans="1:4" x14ac:dyDescent="0.2">
      <c r="A11" s="28">
        <v>1991</v>
      </c>
      <c r="B11" s="33">
        <v>32184767</v>
      </c>
      <c r="C11" s="33">
        <v>50805838</v>
      </c>
      <c r="D11" s="33">
        <f si="0" t="shared"/>
        <v>82990605</v>
      </c>
    </row>
    <row customHeight="1" ht="13.15" r="12" spans="1:4" x14ac:dyDescent="0.2">
      <c r="A12" s="28">
        <v>1992</v>
      </c>
      <c r="B12" s="33">
        <v>37384148</v>
      </c>
      <c r="C12" s="33">
        <v>62482796</v>
      </c>
      <c r="D12" s="33">
        <f si="0" t="shared"/>
        <v>99866944</v>
      </c>
    </row>
    <row customHeight="1" ht="13.15" r="13" spans="1:4" x14ac:dyDescent="0.2">
      <c r="A13" s="28">
        <v>1993</v>
      </c>
      <c r="B13" s="33">
        <v>40430314</v>
      </c>
      <c r="C13" s="33">
        <v>76115084</v>
      </c>
      <c r="D13" s="33">
        <f si="0" t="shared"/>
        <v>116545398</v>
      </c>
    </row>
    <row customHeight="1" ht="13.15" r="14" spans="1:4" x14ac:dyDescent="0.2">
      <c r="A14" s="28">
        <v>1994</v>
      </c>
      <c r="B14" s="33">
        <v>41615701</v>
      </c>
      <c r="C14" s="33">
        <v>84665374</v>
      </c>
      <c r="D14" s="33">
        <f si="0" t="shared"/>
        <v>126281075</v>
      </c>
    </row>
    <row customHeight="1" ht="13.15" r="15" spans="1:4" x14ac:dyDescent="0.2">
      <c r="A15" s="28">
        <v>1995</v>
      </c>
      <c r="B15" s="33">
        <v>42926287</v>
      </c>
      <c r="C15" s="33">
        <v>97806738</v>
      </c>
      <c r="D15" s="33">
        <f si="0" t="shared"/>
        <v>140733025</v>
      </c>
    </row>
    <row customHeight="1" ht="13.15" r="16" spans="1:4" x14ac:dyDescent="0.2">
      <c r="A16" s="28">
        <v>1996</v>
      </c>
      <c r="B16" s="33">
        <v>47403360</v>
      </c>
      <c r="C16" s="33">
        <v>112860356</v>
      </c>
      <c r="D16" s="33">
        <f si="0" t="shared"/>
        <v>160263716</v>
      </c>
    </row>
    <row customHeight="1" ht="13.15" r="17" spans="1:4" x14ac:dyDescent="0.2">
      <c r="A17" s="28">
        <v>1997</v>
      </c>
      <c r="B17" s="33">
        <v>45379209</v>
      </c>
      <c r="C17" s="33">
        <v>128221033</v>
      </c>
      <c r="D17" s="33">
        <f si="0" t="shared"/>
        <v>173600242</v>
      </c>
    </row>
    <row customHeight="1" ht="13.15" r="18" spans="1:4" x14ac:dyDescent="0.2">
      <c r="A18" s="28">
        <v>1998</v>
      </c>
      <c r="B18" s="33">
        <v>46418877</v>
      </c>
      <c r="C18" s="33">
        <v>147040966</v>
      </c>
      <c r="D18" s="33">
        <f si="0" t="shared"/>
        <v>193459843</v>
      </c>
    </row>
    <row customHeight="1" ht="13.15" r="19" spans="1:4" x14ac:dyDescent="0.2">
      <c r="A19" s="28">
        <v>1999</v>
      </c>
      <c r="B19" s="33">
        <v>46174816</v>
      </c>
      <c r="C19" s="33">
        <v>163354742</v>
      </c>
      <c r="D19" s="33">
        <f si="0" t="shared"/>
        <v>209529558</v>
      </c>
    </row>
    <row customHeight="1" ht="13.15" r="20" spans="1:4" x14ac:dyDescent="0.2">
      <c r="A20" s="28">
        <v>2000</v>
      </c>
      <c r="B20" s="33">
        <v>48471742</v>
      </c>
      <c r="C20" s="33">
        <v>180721420</v>
      </c>
      <c r="D20" s="33">
        <f si="0" t="shared"/>
        <v>229193162</v>
      </c>
    </row>
    <row customHeight="1" ht="13.15" r="21" spans="1:4" x14ac:dyDescent="0.2">
      <c r="A21" s="28">
        <v>2001</v>
      </c>
      <c r="B21" s="33">
        <v>42617442</v>
      </c>
      <c r="C21" s="33">
        <v>202378813</v>
      </c>
      <c r="D21" s="33">
        <f si="0" t="shared"/>
        <v>244996255</v>
      </c>
    </row>
    <row customHeight="1" ht="13.15" r="22" spans="1:4" x14ac:dyDescent="0.2">
      <c r="A22" s="28">
        <v>2002</v>
      </c>
      <c r="B22" s="33">
        <v>45427708</v>
      </c>
      <c r="C22" s="33">
        <v>223376992</v>
      </c>
      <c r="D22" s="33">
        <f si="0" t="shared"/>
        <v>268804700</v>
      </c>
    </row>
    <row customHeight="1" ht="13.15" r="23" spans="1:4" x14ac:dyDescent="0.2">
      <c r="A23" s="28">
        <v>2003</v>
      </c>
      <c r="B23" s="33">
        <v>41771065</v>
      </c>
      <c r="C23" s="33">
        <v>242974202</v>
      </c>
      <c r="D23" s="33">
        <f si="0" t="shared"/>
        <v>284745267</v>
      </c>
    </row>
    <row customHeight="1" ht="13.15" r="24" spans="1:4" x14ac:dyDescent="0.2">
      <c r="A24" s="28">
        <v>2004</v>
      </c>
      <c r="B24" s="33">
        <v>44775193</v>
      </c>
      <c r="C24" s="33">
        <v>257979736</v>
      </c>
      <c r="D24" s="33">
        <f si="0" t="shared"/>
        <v>302754929</v>
      </c>
    </row>
    <row customHeight="1" ht="13.15" r="25" spans="1:4" x14ac:dyDescent="0.2">
      <c r="A25" s="28">
        <v>2005</v>
      </c>
      <c r="B25" s="33">
        <v>41978388</v>
      </c>
      <c r="C25" s="33">
        <v>265773031</v>
      </c>
      <c r="D25" s="33">
        <f si="0" t="shared"/>
        <v>307751419</v>
      </c>
    </row>
    <row customHeight="1" ht="13.15" r="26" spans="1:4" x14ac:dyDescent="0.2">
      <c r="A26" s="28">
        <v>2006</v>
      </c>
      <c r="B26" s="33">
        <v>40622813</v>
      </c>
      <c r="C26" s="33">
        <v>277051486</v>
      </c>
      <c r="D26" s="33">
        <f si="0" t="shared"/>
        <v>317674299</v>
      </c>
    </row>
    <row customHeight="1" ht="13.15" r="27" spans="1:4" x14ac:dyDescent="0.2">
      <c r="A27" s="28">
        <v>2007</v>
      </c>
      <c r="B27" s="33">
        <v>40418151</v>
      </c>
      <c r="C27" s="33">
        <v>286997751</v>
      </c>
      <c r="D27" s="33">
        <f si="0" t="shared"/>
        <v>327415902</v>
      </c>
    </row>
    <row customHeight="1" ht="13.15" r="28" spans="1:4" x14ac:dyDescent="0.2">
      <c r="A28" s="28">
        <v>2008</v>
      </c>
      <c r="B28" s="33">
        <v>43037355</v>
      </c>
      <c r="C28" s="33">
        <v>302927135</v>
      </c>
      <c r="D28" s="33">
        <f si="0" t="shared"/>
        <v>345964490</v>
      </c>
    </row>
    <row customHeight="1" ht="13.15" r="29" spans="1:4" x14ac:dyDescent="0.2">
      <c r="A29" s="28">
        <v>2009</v>
      </c>
      <c r="B29" s="33">
        <v>41185224</v>
      </c>
      <c r="C29" s="33">
        <v>310146849</v>
      </c>
      <c r="D29" s="33">
        <f si="0" t="shared"/>
        <v>351332073</v>
      </c>
    </row>
    <row customHeight="1" ht="13.15" r="30" spans="1:4" x14ac:dyDescent="0.2">
      <c r="A30" s="28">
        <v>2010</v>
      </c>
      <c r="B30" s="33">
        <v>31755076</v>
      </c>
      <c r="C30" s="33">
        <v>304920209</v>
      </c>
      <c r="D30" s="33">
        <f si="0" t="shared"/>
        <v>336675285</v>
      </c>
    </row>
    <row customHeight="1" ht="13.15" r="31" spans="1:4" x14ac:dyDescent="0.2">
      <c r="A31" s="28">
        <v>2011</v>
      </c>
      <c r="B31" s="33">
        <v>30367192</v>
      </c>
      <c r="C31" s="33">
        <v>303906387</v>
      </c>
      <c r="D31" s="33">
        <f si="0" t="shared"/>
        <v>334273579</v>
      </c>
    </row>
    <row customHeight="1" ht="13.15" r="32" spans="1:4" x14ac:dyDescent="0.2">
      <c r="A32" s="28">
        <v>2012</v>
      </c>
      <c r="B32" s="33">
        <v>28425184</v>
      </c>
      <c r="C32" s="33">
        <v>303979518</v>
      </c>
      <c r="D32" s="33">
        <f si="0" t="shared"/>
        <v>332404702</v>
      </c>
    </row>
    <row customHeight="1" ht="13.15" r="33" spans="1:4" x14ac:dyDescent="0.2">
      <c r="A33" s="28">
        <v>2013</v>
      </c>
      <c r="B33" s="33">
        <v>25166747</v>
      </c>
      <c r="C33" s="33">
        <v>299266988</v>
      </c>
      <c r="D33" s="33">
        <f si="0" t="shared"/>
        <v>324433735</v>
      </c>
    </row>
    <row customHeight="1" ht="13.15" r="34" spans="1:4" x14ac:dyDescent="0.2">
      <c r="A34" s="28">
        <v>2014</v>
      </c>
      <c r="B34" s="33">
        <v>23657197</v>
      </c>
      <c r="C34" s="33">
        <v>302114783</v>
      </c>
      <c r="D34" s="33">
        <f si="0" t="shared"/>
        <v>325771980</v>
      </c>
    </row>
    <row customHeight="1" ht="13.15" r="35" spans="1:4" x14ac:dyDescent="0.2">
      <c r="A35" s="28">
        <v>2015</v>
      </c>
      <c r="B35" s="33">
        <v>21968076</v>
      </c>
      <c r="C35" s="33">
        <v>301617539</v>
      </c>
      <c r="D35" s="33">
        <f si="0" t="shared"/>
        <v>323585615</v>
      </c>
    </row>
    <row r="36" spans="1:4" x14ac:dyDescent="0.2">
      <c r="A36" s="28">
        <v>2016</v>
      </c>
      <c r="B36" s="33">
        <v>20328008</v>
      </c>
      <c r="C36" s="33">
        <v>302493713</v>
      </c>
      <c r="D36" s="33">
        <f si="0" t="shared"/>
        <v>322821721</v>
      </c>
    </row>
    <row r="37" spans="1:4" x14ac:dyDescent="0.2">
      <c r="A37" s="28">
        <v>2017</v>
      </c>
      <c r="B37" s="33">
        <v>19535707</v>
      </c>
      <c r="C37" s="33">
        <v>302799500</v>
      </c>
      <c r="D37" s="33">
        <f si="0" t="shared"/>
        <v>322335207</v>
      </c>
    </row>
    <row r="38" spans="1:4" x14ac:dyDescent="0.2">
      <c r="A38" s="28">
        <v>2018</v>
      </c>
      <c r="B38" s="33">
        <v>18355526</v>
      </c>
      <c r="C38" s="33">
        <v>302482957</v>
      </c>
      <c r="D38" s="33">
        <f si="0" t="shared"/>
        <v>320838483</v>
      </c>
    </row>
    <row r="39" spans="1:4" x14ac:dyDescent="0.2">
      <c r="D39" s="33" t="str">
        <f si="0" t="shared"/>
        <v/>
      </c>
    </row>
    <row r="40" spans="1:4" x14ac:dyDescent="0.2">
      <c r="D40" s="33" t="str">
        <f si="0" t="shared"/>
        <v/>
      </c>
    </row>
    <row r="41" spans="1:4" x14ac:dyDescent="0.2">
      <c r="D41" s="33" t="str">
        <f si="0" t="shared"/>
        <v/>
      </c>
    </row>
    <row r="42" spans="1:4" x14ac:dyDescent="0.2">
      <c r="D42" s="33" t="str">
        <f si="0" t="shared"/>
        <v/>
      </c>
    </row>
    <row r="43" spans="1:4" x14ac:dyDescent="0.2">
      <c r="D43" s="33" t="str">
        <f si="0" t="shared"/>
        <v/>
      </c>
    </row>
    <row r="44" spans="1:4" x14ac:dyDescent="0.2">
      <c r="D44" s="33" t="str">
        <f si="0" t="shared"/>
        <v/>
      </c>
    </row>
    <row r="45" spans="1:4" x14ac:dyDescent="0.2">
      <c r="D45" s="33" t="str">
        <f si="0" t="shared"/>
        <v/>
      </c>
    </row>
    <row r="46" spans="1:4" x14ac:dyDescent="0.2">
      <c r="D46" s="33" t="str">
        <f si="0" t="shared"/>
        <v/>
      </c>
    </row>
    <row r="47" spans="1:4" x14ac:dyDescent="0.2">
      <c r="D47" s="33" t="str">
        <f si="0" t="shared"/>
        <v/>
      </c>
    </row>
    <row r="48" spans="1:4" x14ac:dyDescent="0.2">
      <c r="D48" s="33" t="str">
        <f si="0" t="shared"/>
        <v/>
      </c>
    </row>
    <row r="49" spans="4:4" x14ac:dyDescent="0.2">
      <c r="D49" s="33" t="str">
        <f si="0" t="shared"/>
        <v/>
      </c>
    </row>
    <row r="50" spans="4:4" x14ac:dyDescent="0.2">
      <c r="D50" s="33" t="str">
        <f si="0" t="shared"/>
        <v/>
      </c>
    </row>
    <row r="51" spans="4:4" x14ac:dyDescent="0.2">
      <c r="D51" s="33" t="str">
        <f si="0" t="shared"/>
        <v/>
      </c>
    </row>
    <row r="52" spans="4:4" x14ac:dyDescent="0.2">
      <c r="D52" s="33" t="str">
        <f si="0" t="shared"/>
        <v/>
      </c>
    </row>
    <row r="53" spans="4:4" x14ac:dyDescent="0.2">
      <c r="D53" s="33" t="str">
        <f si="0" t="shared"/>
        <v/>
      </c>
    </row>
    <row r="54" spans="4:4" x14ac:dyDescent="0.2">
      <c r="D54" s="33" t="str">
        <f si="0" t="shared"/>
        <v/>
      </c>
    </row>
    <row r="55" spans="4:4" x14ac:dyDescent="0.2">
      <c r="D55" s="33" t="str">
        <f si="0" t="shared"/>
        <v/>
      </c>
    </row>
    <row r="56" spans="4:4" x14ac:dyDescent="0.2">
      <c r="D56" s="33" t="str">
        <f si="0" t="shared"/>
        <v/>
      </c>
    </row>
    <row r="57" spans="4:4" x14ac:dyDescent="0.2">
      <c r="D57" s="33" t="str">
        <f si="0" t="shared"/>
        <v/>
      </c>
    </row>
    <row r="58" spans="4:4" x14ac:dyDescent="0.2">
      <c r="D58" s="33" t="str">
        <f si="0" t="shared"/>
        <v/>
      </c>
    </row>
    <row r="59" spans="4:4" x14ac:dyDescent="0.2">
      <c r="D59" s="33" t="str">
        <f si="0" t="shared"/>
        <v/>
      </c>
    </row>
    <row r="60" spans="4:4" x14ac:dyDescent="0.2">
      <c r="D60" s="33" t="str">
        <f si="0" t="shared"/>
        <v/>
      </c>
    </row>
    <row r="61" spans="4:4" x14ac:dyDescent="0.2">
      <c r="D61" s="33" t="str">
        <f si="0" t="shared"/>
        <v/>
      </c>
    </row>
    <row r="62" spans="4:4" x14ac:dyDescent="0.2">
      <c r="D62" s="33" t="str">
        <f si="0" t="shared"/>
        <v/>
      </c>
    </row>
    <row r="63" spans="4:4" x14ac:dyDescent="0.2">
      <c r="D63" s="33" t="str">
        <f si="0" t="shared"/>
        <v/>
      </c>
    </row>
    <row r="64" spans="4:4" x14ac:dyDescent="0.2">
      <c r="D64" s="33" t="str">
        <f si="0" t="shared"/>
        <v/>
      </c>
    </row>
    <row r="65" spans="4:4" x14ac:dyDescent="0.2">
      <c r="D65" s="33" t="str">
        <f si="0" t="shared"/>
        <v/>
      </c>
    </row>
    <row r="66" spans="4:4" x14ac:dyDescent="0.2">
      <c r="D66" s="33" t="str">
        <f si="0" t="shared"/>
        <v/>
      </c>
    </row>
    <row r="67" spans="4:4" x14ac:dyDescent="0.2">
      <c r="D67" s="33" t="str">
        <f ref="D67:D100" si="1" t="shared">IF(B67&gt;0,SUM(B67:C67),"")</f>
        <v/>
      </c>
    </row>
    <row r="68" spans="4:4" x14ac:dyDescent="0.2">
      <c r="D68" s="33" t="str">
        <f si="1" t="shared"/>
        <v/>
      </c>
    </row>
    <row r="69" spans="4:4" x14ac:dyDescent="0.2">
      <c r="D69" s="33" t="str">
        <f si="1" t="shared"/>
        <v/>
      </c>
    </row>
    <row r="70" spans="4:4" x14ac:dyDescent="0.2">
      <c r="D70" s="33" t="str">
        <f si="1" t="shared"/>
        <v/>
      </c>
    </row>
    <row r="71" spans="4:4" x14ac:dyDescent="0.2">
      <c r="D71" s="33" t="str">
        <f si="1" t="shared"/>
        <v/>
      </c>
    </row>
    <row r="72" spans="4:4" x14ac:dyDescent="0.2">
      <c r="D72" s="33" t="str">
        <f si="1" t="shared"/>
        <v/>
      </c>
    </row>
    <row r="73" spans="4:4" x14ac:dyDescent="0.2">
      <c r="D73" s="33" t="str">
        <f si="1" t="shared"/>
        <v/>
      </c>
    </row>
    <row r="74" spans="4:4" x14ac:dyDescent="0.2">
      <c r="D74" s="33" t="str">
        <f si="1" t="shared"/>
        <v/>
      </c>
    </row>
    <row r="75" spans="4:4" x14ac:dyDescent="0.2">
      <c r="D75" s="33" t="str">
        <f si="1" t="shared"/>
        <v/>
      </c>
    </row>
    <row r="76" spans="4:4" x14ac:dyDescent="0.2">
      <c r="D76" s="33" t="str">
        <f si="1" t="shared"/>
        <v/>
      </c>
    </row>
    <row r="77" spans="4:4" x14ac:dyDescent="0.2">
      <c r="D77" s="33" t="str">
        <f si="1" t="shared"/>
        <v/>
      </c>
    </row>
    <row r="78" spans="4:4" x14ac:dyDescent="0.2">
      <c r="D78" s="33" t="str">
        <f si="1" t="shared"/>
        <v/>
      </c>
    </row>
    <row r="79" spans="4:4" x14ac:dyDescent="0.2">
      <c r="D79" s="33" t="str">
        <f si="1" t="shared"/>
        <v/>
      </c>
    </row>
    <row r="80" spans="4:4" x14ac:dyDescent="0.2">
      <c r="D80" s="33" t="str">
        <f si="1" t="shared"/>
        <v/>
      </c>
    </row>
    <row r="81" spans="4:4" x14ac:dyDescent="0.2">
      <c r="D81" s="33" t="str">
        <f si="1" t="shared"/>
        <v/>
      </c>
    </row>
    <row r="82" spans="4:4" x14ac:dyDescent="0.2">
      <c r="D82" s="33" t="str">
        <f si="1" t="shared"/>
        <v/>
      </c>
    </row>
    <row r="83" spans="4:4" x14ac:dyDescent="0.2">
      <c r="D83" s="33" t="str">
        <f si="1" t="shared"/>
        <v/>
      </c>
    </row>
    <row r="84" spans="4:4" x14ac:dyDescent="0.2">
      <c r="D84" s="33" t="str">
        <f si="1" t="shared"/>
        <v/>
      </c>
    </row>
    <row r="85" spans="4:4" x14ac:dyDescent="0.2">
      <c r="D85" s="33" t="str">
        <f si="1" t="shared"/>
        <v/>
      </c>
    </row>
    <row r="86" spans="4:4" x14ac:dyDescent="0.2">
      <c r="D86" s="33" t="str">
        <f si="1" t="shared"/>
        <v/>
      </c>
    </row>
    <row r="87" spans="4:4" x14ac:dyDescent="0.2">
      <c r="D87" s="33" t="str">
        <f si="1" t="shared"/>
        <v/>
      </c>
    </row>
    <row r="88" spans="4:4" x14ac:dyDescent="0.2">
      <c r="D88" s="33" t="str">
        <f si="1" t="shared"/>
        <v/>
      </c>
    </row>
    <row r="89" spans="4:4" x14ac:dyDescent="0.2">
      <c r="D89" s="33" t="str">
        <f si="1" t="shared"/>
        <v/>
      </c>
    </row>
    <row r="90" spans="4:4" x14ac:dyDescent="0.2">
      <c r="D90" s="33" t="str">
        <f si="1" t="shared"/>
        <v/>
      </c>
    </row>
    <row r="91" spans="4:4" x14ac:dyDescent="0.2">
      <c r="D91" s="33" t="str">
        <f si="1" t="shared"/>
        <v/>
      </c>
    </row>
    <row r="92" spans="4:4" x14ac:dyDescent="0.2">
      <c r="D92" s="33" t="str">
        <f si="1" t="shared"/>
        <v/>
      </c>
    </row>
    <row r="93" spans="4:4" x14ac:dyDescent="0.2">
      <c r="D93" s="33" t="str">
        <f si="1" t="shared"/>
        <v/>
      </c>
    </row>
    <row r="94" spans="4:4" x14ac:dyDescent="0.2">
      <c r="D94" s="33" t="str">
        <f si="1" t="shared"/>
        <v/>
      </c>
    </row>
    <row r="95" spans="4:4" x14ac:dyDescent="0.2">
      <c r="D95" s="33" t="str">
        <f si="1" t="shared"/>
        <v/>
      </c>
    </row>
    <row r="96" spans="4:4" x14ac:dyDescent="0.2">
      <c r="D96" s="33" t="str">
        <f si="1" t="shared"/>
        <v/>
      </c>
    </row>
    <row r="97" spans="4:4" x14ac:dyDescent="0.2">
      <c r="D97" s="33" t="str">
        <f si="1" t="shared"/>
        <v/>
      </c>
    </row>
    <row r="98" spans="4:4" x14ac:dyDescent="0.2">
      <c r="D98" s="33" t="str">
        <f si="1" t="shared"/>
        <v/>
      </c>
    </row>
    <row r="99" spans="4:4" x14ac:dyDescent="0.2">
      <c r="D99" s="33" t="str">
        <f si="1" t="shared"/>
        <v/>
      </c>
    </row>
    <row r="100" spans="4:4" x14ac:dyDescent="0.2">
      <c r="D100" s="33" t="str">
        <f si="1" t="shared"/>
        <v/>
      </c>
    </row>
  </sheetData>
  <sheetProtection objects="1" scenarios="1" sheet="1"/>
  <pageMargins bottom="0.75" footer="0.3" header="0.3" left="0.7" right="0.7" top="0.75"/>
  <pageSetup orientation="portrait" r:id="rId1"/>
  <ignoredErrors>
    <ignoredError formulaRange="1" sqref="D2:D100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3"/>
  <dimension ref="A1:J5"/>
  <sheetViews>
    <sheetView workbookViewId="0"/>
  </sheetViews>
  <sheetFormatPr defaultRowHeight="12" x14ac:dyDescent="0.2"/>
  <cols>
    <col min="1" max="1" bestFit="true" customWidth="true" style="30" width="30.42578125" collapsed="false"/>
    <col min="2" max="2" bestFit="true" customWidth="true" style="30" width="52.28515625" collapsed="false"/>
    <col min="3" max="4" style="30" width="9.140625" collapsed="false"/>
    <col min="5" max="5" customWidth="true" style="30" width="31.7109375" collapsed="false"/>
    <col min="6" max="8" style="30" width="9.140625" collapsed="false"/>
    <col min="9" max="9" customWidth="true" hidden="true" style="30" width="0.0" collapsed="false"/>
    <col min="10" max="16384" style="30" width="9.140625" collapsed="false"/>
  </cols>
  <sheetData>
    <row r="1" spans="1:9" x14ac:dyDescent="0.2">
      <c r="A1" s="30" t="s">
        <v>12</v>
      </c>
      <c r="B1" s="31"/>
      <c r="I1" s="30" t="s">
        <v>13</v>
      </c>
    </row>
    <row r="2" spans="1:9" x14ac:dyDescent="0.2">
      <c r="A2" s="30" t="s">
        <v>7</v>
      </c>
      <c r="B2" s="31"/>
      <c r="I2" s="30" t="s">
        <v>14</v>
      </c>
    </row>
    <row r="3" spans="1:9" x14ac:dyDescent="0.2">
      <c r="A3" s="30" t="s">
        <v>8</v>
      </c>
      <c r="B3" s="30" t="s">
        <v>13</v>
      </c>
      <c r="I3" s="30" t="s">
        <v>15</v>
      </c>
    </row>
    <row r="4" spans="1:9" x14ac:dyDescent="0.2">
      <c r="A4" s="30" t="s">
        <v>16</v>
      </c>
      <c r="B4" s="32"/>
      <c r="I4" s="30" t="s">
        <v>17</v>
      </c>
    </row>
    <row r="5" spans="1:9" x14ac:dyDescent="0.2">
      <c r="E5" s="31"/>
    </row>
  </sheetData>
  <sheetProtection objects="1" scenarios="1" sheet="1"/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2007-01-16T17:28:53Z</dcterms:created>
  <dc:creator>Guanci, Michael [LEGIS]</dc:creator>
  <cp:lastModifiedBy>Broich, Adam [LEGIS]</cp:lastModifiedBy>
  <cp:lastPrinted>2018-07-30T15:20:36Z</cp:lastPrinted>
  <dcterms:modified xsi:type="dcterms:W3CDTF">2018-11-16T16:56:23Z</dcterms:modified>
</cp:coreProperties>
</file>