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C2317291-C559-4828-9E53-19307465D4C4}" revIDLastSave="0" xr10:uidLastSave="{00000000-0000-0000-0000-000000000000}" xr6:coauthVersionLast="36" xr6:coauthVersionMax="45"/>
  <bookViews>
    <workbookView windowHeight="15525" windowWidth="29040" xWindow="-120" xr2:uid="{2D654988-EF39-4B93-B65D-517B7FAB0592}" yWindow="-120" activeTab="0"/>
  </bookViews>
  <sheets>
    <sheet name="Data" r:id="rId2" sheetId="6"/>
  </sheets>
  <calcPr calcId="191029"/>
</workbook>
</file>

<file path=xl/sharedStrings.xml><?xml version="1.0" encoding="utf-8"?>
<sst xmlns="http://schemas.openxmlformats.org/spreadsheetml/2006/main" count="154" uniqueCount="112">
  <si>
    <t>Total Enrollment</t>
  </si>
  <si>
    <t>Enrollment</t>
  </si>
  <si>
    <t>Other</t>
  </si>
  <si>
    <t>(7-12)</t>
  </si>
  <si>
    <t>(K-6)</t>
  </si>
  <si>
    <t>Year</t>
  </si>
  <si>
    <t>Special Education</t>
  </si>
  <si>
    <t>Education</t>
  </si>
  <si>
    <t>Change Total</t>
  </si>
  <si>
    <t xml:space="preserve">Total </t>
  </si>
  <si>
    <t>Secondary</t>
  </si>
  <si>
    <t>Elementary</t>
  </si>
  <si>
    <t>Fiscal</t>
  </si>
  <si>
    <t xml:space="preserve">Special Education </t>
  </si>
  <si>
    <t xml:space="preserve">Special </t>
  </si>
  <si>
    <t>N.A.</t>
  </si>
  <si>
    <t>FiscalYear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</si>
  <si>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</si>
  <si>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</si>
  <si>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</si>
  <si>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</si>
  <si>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</si>
  <si>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</si>
  <si>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</si>
  <si>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</si>
  <si>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</si>
  <si>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</si>
  <si>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</si>
  <si>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</si>
  <si>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</si>
  <si>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Found in Enrollment Projections area - State - Public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</si>
  <si>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</si>
  <si>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</si>
  <si>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</si>
  <si>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</si>
  <si>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</si>
  <si>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</si>
  <si>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</si>
  <si>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</si>
  <si>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SchoolYear</t>
  </si>
  <si>
    <t>2010-2011</t>
  </si>
  <si>
    <t>2011-2012</t>
  </si>
  <si>
    <t>2012-2013</t>
  </si>
  <si>
    <t>2013-2014</t>
  </si>
  <si>
    <t>2014-2015</t>
  </si>
  <si>
    <t>Actual/Projected</t>
  </si>
  <si>
    <t>Actual</t>
  </si>
  <si>
    <t>CertifiedTotal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</si>
  <si>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</si>
  <si>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</si>
  <si>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</si>
  <si>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</si>
  <si>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</si>
  <si>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</si>
  <si>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</si>
  <si>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</si>
  <si>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Elementary (K-6)</t>
  </si>
  <si>
    <t>Secondary (7-12)</t>
  </si>
  <si>
    <t>2001-2002</t>
  </si>
  <si>
    <t>2000-2001</t>
  </si>
  <si>
    <t>1999-2000</t>
  </si>
  <si>
    <t>1998-1999</t>
  </si>
  <si>
    <t>1997-1998</t>
  </si>
  <si>
    <t>1990-1991</t>
  </si>
  <si>
    <t>1991-1992</t>
  </si>
  <si>
    <t>1992-1993</t>
  </si>
  <si>
    <t>1993-1994</t>
  </si>
  <si>
    <t>1994-1995</t>
  </si>
  <si>
    <t>1995-1996</t>
  </si>
  <si>
    <t>1996-1997</t>
  </si>
  <si>
    <t>PKIEP/Other</t>
  </si>
  <si>
    <t>Special Education Data</t>
  </si>
  <si>
    <t>SpecialEdWeight_Level1</t>
  </si>
  <si>
    <t>SpecialEdWeight_Level3</t>
  </si>
  <si>
    <t>SpecialEdWeight_Level2</t>
  </si>
  <si>
    <t>WeightingTotal_Level1</t>
  </si>
  <si>
    <t>WeightingTotal_Level3</t>
  </si>
  <si>
    <t>WeightingTotal_Level2</t>
  </si>
  <si>
    <t>Enrollment_Level1</t>
  </si>
  <si>
    <t>Enrollment_Level2</t>
  </si>
  <si>
    <t>Enrollment_Level3</t>
  </si>
  <si>
    <t>TotalSpecialEdEnrollment</t>
  </si>
  <si>
    <t>This data may be off by 1 or 2 students when compared to certified enrollment due to how the DE splits out the data by grade level for use in projections.</t>
  </si>
  <si>
    <t>To get to the enrollment you divide the weight by the weighting total by the weight per student.</t>
  </si>
  <si>
    <t>Special Education Level 1  Total Weighting Data is found in field x266</t>
  </si>
  <si>
    <t>Special Education Level 2 Total Weighting Data Data is found in field x265</t>
  </si>
  <si>
    <t>Special Education Level 3 Total Weighting Data Data is found in field x264</t>
  </si>
  <si>
    <t>Enrollment by grade level can be found on the DE webpage - Available mid-March</t>
  </si>
  <si>
    <t>This is from the DoM Aid and Levy Database - Available July</t>
  </si>
  <si>
    <t>Data Tab</t>
  </si>
  <si>
    <t>Factbook Tab</t>
  </si>
  <si>
    <t>Update data in Data tab and add in the most recent year and copy all the fomulas and the data will update.</t>
  </si>
  <si>
    <t>Iowa Department of Education, Bureau of Information and Analysis Services., Iowa Department of Management</t>
  </si>
  <si>
    <t>https://www.educateiowa.gov/education-statistics</t>
  </si>
  <si>
    <t>Web: https://www.educateiowa.gov/education-statistics</t>
  </si>
  <si>
    <t>2015-2016</t>
  </si>
  <si>
    <t>Percent</t>
  </si>
  <si>
    <t xml:space="preserve">Percent of </t>
  </si>
  <si>
    <t>Percent Change</t>
  </si>
  <si>
    <t>2016-2017</t>
  </si>
  <si>
    <t>PreK IEP/ Other comes from file with projected certified enrollment (https://www.educateiowa.gov/documents/state-level-projections/2017/05/iowa-state-level-public-school-certified-enrollment-2012)</t>
  </si>
  <si>
    <t>Notes:</t>
  </si>
  <si>
    <t>2017-2018</t>
  </si>
  <si>
    <t xml:space="preserve"> Public School and Special Education Enrollments — State of Iowa</t>
  </si>
  <si>
    <t>2018-2019</t>
  </si>
  <si>
    <t>2019-2020</t>
  </si>
  <si>
    <t>2021-2022</t>
  </si>
  <si>
    <t>1.  Enrollments reflect certified enrollment reported as of October 1 of the previous year (or the first Monday in October if October 1 falls on a weekend).</t>
  </si>
  <si>
    <t>2.  “Other” refers primarily to special education students not associated with a given grade level.  This is not a count of the number of special education students in the State.</t>
  </si>
  <si>
    <t>3.  Special education enrollments are based on special education weightings from the Department of Management’s Aid and Levy worksheet.</t>
  </si>
  <si>
    <t>Under Student Enrollment_Enrollment Projections_State-Public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</si>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</sst>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.000\ ;"/>
    <numFmt numFmtId="165" formatCode="_(&quot;$&quot;* #,##0.0_);_(&quot;$&quot;* \(#,##0.0\);_(&quot;$&quot;* &quot;-&quot;?_);_(@_)"/>
    <numFmt numFmtId="166" formatCode="_(&quot;$&quot;* #,##0.000_);_(&quot;$&quot;* \(#,##0.000\);_(&quot;$&quot;* &quot;-&quot;???_);_(@_)"/>
    <numFmt numFmtId="167" formatCode="\ #,##0.0%\ ;"/>
    <numFmt numFmtId="168" formatCode="#,##0.0"/>
    <numFmt numFmtId="169" formatCode="0.0%"/>
    <numFmt numFmtId="170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  <border>
      <left/>
      <right/>
      <top/>
      <bottom style="dashDot">
        <color theme="0" tint="-0.249977111117893"/>
      </bottom>
      <diagonal/>
    </border>
  </borders>
  <cellStyleXfs count="17">
    <xf borderId="0" fillId="0" fontId="0" numFmtId="0"/>
    <xf applyAlignment="0" applyBorder="0" applyFill="0" applyFont="0" applyProtection="0" borderId="0" fillId="0" fontId="1" numFmtId="43"/>
    <xf borderId="0" fillId="0" fontId="2" numFmtId="0"/>
    <xf applyAlignment="0" applyBorder="0" applyFill="0" applyFont="0" applyProtection="0" borderId="0" fillId="0" fontId="4" numFmtId="43"/>
    <xf applyAlignment="0" applyBorder="0" applyFill="0" applyFont="0" applyProtection="0" borderId="0" fillId="0" fontId="4" numFmtId="44"/>
    <xf borderId="0" fillId="0" fontId="5" numFmtId="0">
      <alignment vertical="top"/>
    </xf>
    <xf borderId="0" fillId="0" fontId="5" numFmtId="0">
      <alignment vertical="top"/>
    </xf>
    <xf borderId="0" fillId="0" fontId="5" numFmtId="0">
      <alignment vertical="top"/>
    </xf>
    <xf applyAlignment="0" applyBorder="0" applyFill="0" applyFont="0" applyProtection="0" borderId="0" fillId="0" fontId="4" numFmtId="9"/>
    <xf borderId="0" fillId="0" fontId="6" numFmtId="0"/>
    <xf applyAlignment="0" applyBorder="0" applyFill="0" applyFont="0" applyProtection="0" borderId="0" fillId="0" fontId="8" numFmtId="43"/>
    <xf borderId="0" fillId="0" fontId="8" numFmtId="0"/>
    <xf borderId="0" fillId="0" fontId="4" numFmtId="0"/>
    <xf applyAlignment="0" applyBorder="0" applyFill="0" applyNumberFormat="0" applyProtection="0" borderId="0" fillId="0" fontId="9" numFmtId="0"/>
    <xf borderId="0" fillId="0" fontId="10" numFmtId="0"/>
    <xf applyAlignment="0" applyBorder="0" applyFill="0" applyFont="0" applyProtection="0" borderId="0" fillId="0" fontId="4" numFmtId="43"/>
    <xf applyAlignment="0" applyBorder="0" applyFill="0" applyNumberFormat="0" applyProtection="0" borderId="0" fillId="0" fontId="13" numFmtId="0"/>
  </cellStyleXfs>
  <cellXfs count="73">
    <xf borderId="0" fillId="0" fontId="0" numFmtId="0" xfId="0"/>
    <xf borderId="0" fillId="0" fontId="2" numFmtId="0" xfId="2"/>
    <xf applyFont="1" borderId="0" fillId="0" fontId="2" numFmtId="0" xfId="2"/>
    <xf applyBorder="1" applyFill="1" applyFont="1" applyNumberFormat="1" borderId="0" fillId="0" fontId="2" numFmtId="164" xfId="2"/>
    <xf applyBorder="1" applyFill="1" applyFont="1" applyNumberFormat="1" borderId="0" fillId="0" fontId="2" numFmtId="165" xfId="2"/>
    <xf applyAlignment="1" applyBorder="1" applyFill="1" applyFont="1" applyNumberFormat="1" applyProtection="1" borderId="0" fillId="0" fontId="2" numFmtId="1" xfId="2">
      <alignment horizontal="center"/>
      <protection locked="0"/>
    </xf>
    <xf applyBorder="1" applyFill="1" applyFont="1" applyNumberFormat="1" borderId="0" fillId="0" fontId="2" numFmtId="166" xfId="2"/>
    <xf applyAlignment="1" applyBorder="1" applyFont="1" applyNumberFormat="1" borderId="0" fillId="0" fontId="2" numFmtId="1" xfId="2">
      <alignment horizontal="center"/>
    </xf>
    <xf applyBorder="1" applyNumberFormat="1" borderId="0" fillId="0" fontId="2" numFmtId="3" xfId="2"/>
    <xf applyBorder="1" borderId="0" fillId="0" fontId="2" numFmtId="0" xfId="2"/>
    <xf applyBorder="1" applyFont="1" borderId="0" fillId="0" fontId="2" numFmtId="0" xfId="2"/>
    <xf applyAlignment="1" applyBorder="1" applyFont="1" borderId="0" fillId="0" fontId="2" numFmtId="0" xfId="2">
      <alignment horizontal="center"/>
    </xf>
    <xf applyNumberFormat="1" borderId="0" fillId="0" fontId="2" numFmtId="10" xfId="2"/>
    <xf applyAlignment="1" applyBorder="1" applyFill="1" applyNumberFormat="1" borderId="0" fillId="0" fontId="2" numFmtId="167" xfId="2">
      <alignment horizontal="center"/>
    </xf>
    <xf applyAlignment="1" applyBorder="1" applyNumberFormat="1" borderId="0" fillId="0" fontId="2" numFmtId="3" xfId="2">
      <alignment horizontal="center"/>
    </xf>
    <xf applyAlignment="1" applyNumberFormat="1" borderId="0" fillId="0" fontId="2" numFmtId="3" xfId="2">
      <alignment horizontal="center"/>
    </xf>
    <xf applyAlignment="1" borderId="0" fillId="0" fontId="2" numFmtId="0" xfId="2">
      <alignment horizontal="center"/>
    </xf>
    <xf applyAlignment="1" applyFont="1" borderId="0" fillId="0" fontId="2" numFmtId="0" xfId="2">
      <alignment horizontal="center"/>
    </xf>
    <xf applyAlignment="1" applyFont="1" borderId="0" fillId="0" fontId="3" numFmtId="0" xfId="2"/>
    <xf applyFont="1" applyNumberFormat="1" borderId="0" fillId="0" fontId="2" numFmtId="170" xfId="1"/>
    <xf applyNumberFormat="1" borderId="0" fillId="0" fontId="2" numFmtId="4" xfId="2"/>
    <xf applyAlignment="1" applyBorder="1" applyNumberFormat="1" borderId="0" fillId="0" fontId="2" numFmtId="169" xfId="2">
      <alignment horizontal="center"/>
    </xf>
    <xf applyBorder="1" borderId="2" fillId="0" fontId="2" numFmtId="0" xfId="2"/>
    <xf applyAlignment="1" applyBorder="1" applyFont="1" borderId="2" fillId="0" fontId="2" numFmtId="0" xfId="2">
      <alignment horizontal="center"/>
    </xf>
    <xf applyBorder="1" applyFont="1" borderId="2" fillId="0" fontId="2" numFmtId="0" xfId="2"/>
    <xf applyAlignment="1" applyBorder="1" applyNumberFormat="1" borderId="2" fillId="0" fontId="2" numFmtId="3" xfId="2">
      <alignment horizontal="center"/>
    </xf>
    <xf applyAlignment="1" applyFont="1" borderId="0" fillId="0" fontId="3" numFmtId="0" xfId="2">
      <alignment horizontal="center" vertical="center"/>
    </xf>
    <xf applyFont="1" borderId="0" fillId="0" fontId="11" numFmtId="0" xfId="14"/>
    <xf applyAlignment="1" applyFont="1" borderId="0" fillId="0" fontId="11" numFmtId="0" xfId="14">
      <alignment wrapText="1"/>
    </xf>
    <xf applyAlignment="1" applyBorder="1" applyFont="1" applyNumberFormat="1" borderId="0" fillId="0" fontId="11" numFmtId="1" xfId="14">
      <alignment horizontal="left" vertical="top" wrapText="1"/>
    </xf>
    <xf applyFont="1" borderId="0" fillId="0" fontId="7" numFmtId="0" xfId="0"/>
    <xf applyFont="1" applyNumberFormat="1" borderId="0" fillId="0" fontId="7" numFmtId="3" xfId="0"/>
    <xf applyAlignment="1" applyFont="1" borderId="0" fillId="0" fontId="7" numFmtId="0" xfId="0">
      <alignment horizontal="center"/>
    </xf>
    <xf applyAlignment="1" applyBorder="1" applyFill="1" applyFont="1" applyNumberFormat="1" borderId="0" fillId="0" fontId="7" numFmtId="3" xfId="0">
      <alignment horizontal="right"/>
    </xf>
    <xf applyAlignment="1" applyFont="1" applyNumberFormat="1" borderId="0" fillId="0" fontId="7" numFmtId="3" xfId="0">
      <alignment horizontal="right"/>
    </xf>
    <xf applyAlignment="1" applyFont="1" applyNumberFormat="1" borderId="0" fillId="0" fontId="2" numFmtId="0" xfId="2">
      <alignment horizontal="right"/>
    </xf>
    <xf applyAlignment="1" applyBorder="1" applyFont="1" applyNumberFormat="1" borderId="0" fillId="0" fontId="2" numFmtId="3" xfId="2">
      <alignment horizontal="right"/>
    </xf>
    <xf applyAlignment="1" applyBorder="1" applyFont="1" applyNumberFormat="1" borderId="0" fillId="0" fontId="7" numFmtId="3" xfId="0">
      <alignment horizontal="right"/>
    </xf>
    <xf applyAlignment="1" applyBorder="1" applyFill="1" applyFont="1" applyNumberFormat="1" borderId="0" fillId="0" fontId="7" numFmtId="3" xfId="1">
      <alignment horizontal="right"/>
    </xf>
    <xf applyAlignment="1" applyFont="1" borderId="0" fillId="0" fontId="7" numFmtId="0" xfId="0">
      <alignment horizontal="right"/>
    </xf>
    <xf applyFill="1" applyFont="1" borderId="0" fillId="2" fontId="7" numFmtId="0" xfId="0"/>
    <xf applyFont="1" borderId="0" fillId="0" fontId="12" numFmtId="0" xfId="14"/>
    <xf applyAlignment="1" applyBorder="1" applyFill="1" applyFont="1" borderId="0" fillId="0" fontId="2" numFmtId="0" xfId="2">
      <alignment horizontal="center"/>
    </xf>
    <xf applyAlignment="1" applyFont="1" applyNumberFormat="1" borderId="0" fillId="0" fontId="2" numFmtId="0" xfId="2">
      <alignment horizontal="right" wrapText="1"/>
    </xf>
    <xf applyAlignment="1" applyBorder="1" applyFill="1" applyFont="1" applyNumberFormat="1" borderId="0" fillId="0" fontId="7" numFmtId="3" xfId="0">
      <alignment horizontal="right" wrapText="1"/>
    </xf>
    <xf applyAlignment="1" applyFont="1" applyNumberFormat="1" borderId="0" fillId="0" fontId="7" numFmtId="3" xfId="0">
      <alignment horizontal="right" wrapText="1"/>
    </xf>
    <xf applyAlignment="1" applyFont="1" borderId="0" fillId="0" fontId="3" numFmtId="0" xfId="2">
      <alignment horizontal="center" vertical="center" wrapText="1"/>
    </xf>
    <xf applyAlignment="1" applyFont="1" applyNumberFormat="1" borderId="0" fillId="0" fontId="7" numFmtId="3" xfId="0">
      <alignment wrapText="1"/>
    </xf>
    <xf applyAlignment="1" borderId="0" fillId="0" fontId="13" numFmtId="0" xfId="16">
      <alignment wrapText="1"/>
    </xf>
    <xf applyAlignment="1" applyFont="1" borderId="0" fillId="0" fontId="2" numFmtId="0" xfId="2">
      <alignment horizontal="left"/>
    </xf>
    <xf applyAlignment="1" applyBorder="1" applyFont="1" borderId="1" fillId="0" fontId="2" numFmtId="0" xfId="2">
      <alignment horizontal="left"/>
    </xf>
    <xf applyAlignment="1" applyFont="1" borderId="0" fillId="0" fontId="2" numFmtId="0" xfId="2">
      <alignment horizontal="right"/>
    </xf>
    <xf applyAlignment="1" applyBorder="1" applyFont="1" borderId="1" fillId="0" fontId="2" numFmtId="0" xfId="2">
      <alignment horizontal="right"/>
    </xf>
    <xf applyAlignment="1" applyBorder="1" applyNumberFormat="1" borderId="0" fillId="0" fontId="2" numFmtId="3" xfId="2">
      <alignment horizontal="right"/>
    </xf>
    <xf applyAlignment="1" applyBorder="1" applyNumberFormat="1" borderId="2" fillId="0" fontId="2" numFmtId="3" xfId="2">
      <alignment horizontal="right"/>
    </xf>
    <xf applyAlignment="1" borderId="0" fillId="0" fontId="2" numFmtId="0" xfId="2">
      <alignment horizontal="right"/>
    </xf>
    <xf applyAlignment="1" applyBorder="1" applyFont="1" borderId="0" fillId="0" fontId="2" numFmtId="0" xfId="2">
      <alignment horizontal="right"/>
    </xf>
    <xf applyAlignment="1" applyBorder="1" borderId="0" fillId="0" fontId="2" numFmtId="0" xfId="2">
      <alignment horizontal="right"/>
    </xf>
    <xf applyAlignment="1" applyNumberFormat="1" borderId="0" fillId="0" fontId="2" numFmtId="3" xfId="2">
      <alignment horizontal="right"/>
    </xf>
    <xf applyAlignment="1" applyBorder="1" applyFill="1" applyNumberFormat="1" borderId="0" fillId="0" fontId="2" numFmtId="167" xfId="2">
      <alignment horizontal="right"/>
    </xf>
    <xf applyAlignment="1" applyBorder="1" applyNumberFormat="1" borderId="0" fillId="0" fontId="2" numFmtId="169" xfId="2">
      <alignment horizontal="right"/>
    </xf>
    <xf applyAlignment="1" applyBorder="1" borderId="2" fillId="0" fontId="2" numFmtId="0" xfId="2">
      <alignment horizontal="right"/>
    </xf>
    <xf applyAlignment="1" applyBorder="1" applyNumberFormat="1" borderId="2" fillId="0" fontId="2" numFmtId="169" xfId="2">
      <alignment horizontal="right"/>
    </xf>
    <xf applyAlignment="1" applyBorder="1" applyNumberFormat="1" borderId="2" fillId="0" fontId="2" numFmtId="168" xfId="2">
      <alignment horizontal="right"/>
    </xf>
    <xf applyAlignment="1" applyBorder="1" applyFill="1" applyNumberFormat="1" borderId="2" fillId="0" fontId="2" numFmtId="167" xfId="2">
      <alignment horizontal="right"/>
    </xf>
    <xf applyAlignment="1" applyBorder="1" applyNumberFormat="1" borderId="0" fillId="0" fontId="2" numFmtId="168" xfId="2">
      <alignment horizontal="right"/>
    </xf>
    <xf applyAlignment="1" applyBorder="1" applyFont="1" borderId="0" fillId="0" fontId="2" numFmtId="0" xfId="2">
      <alignment horizontal="left"/>
    </xf>
    <xf applyAlignment="1" applyBorder="1" applyFont="1" borderId="3" fillId="0" fontId="2" numFmtId="0" xfId="2">
      <alignment horizontal="left"/>
    </xf>
    <xf applyBorder="1" borderId="3" fillId="0" fontId="2" numFmtId="0" xfId="2"/>
    <xf applyNumberFormat="1" borderId="0" fillId="0" fontId="0" numFmtId="3" xfId="0"/>
    <xf applyAlignment="1" applyFont="1" borderId="0" fillId="0" fontId="2" numFmtId="0" xfId="2">
      <alignment horizontal="left" indent="2" vertical="top" wrapText="1"/>
    </xf>
    <xf applyAlignment="1" applyFont="1" borderId="0" fillId="0" fontId="3" numFmtId="0" xfId="2">
      <alignment horizontal="left" vertical="center"/>
    </xf>
    <xf applyAlignment="1" applyFont="1" borderId="0" fillId="0" fontId="2" numFmtId="0" xfId="2">
      <alignment horizontal="left" vertical="top" wrapText="1"/>
    </xf>
  </cellXfs>
  <cellStyles count="17">
    <cellStyle builtinId="3" name="Comma" xfId="1"/>
    <cellStyle name="Comma 2" xfId="3" xr:uid="{00000000-0005-0000-0000-000001000000}"/>
    <cellStyle name="Comma 3" xfId="10" xr:uid="{00000000-0005-0000-0000-000002000000}"/>
    <cellStyle name="Comma 3 2" xfId="15" xr:uid="{00000000-0005-0000-0000-000003000000}"/>
    <cellStyle name="Currency 2" xfId="4" xr:uid="{00000000-0005-0000-0000-000004000000}"/>
    <cellStyle builtinId="8" name="Hyperlink" xfId="16"/>
    <cellStyle builtinId="0" name="Normal" xfId="0"/>
    <cellStyle name="Normal 2" xfId="5" xr:uid="{00000000-0005-0000-0000-000007000000}"/>
    <cellStyle name="Normal 2 2" xfId="2" xr:uid="{00000000-0005-0000-0000-000008000000}"/>
    <cellStyle name="Normal 3" xfId="6" xr:uid="{00000000-0005-0000-0000-000009000000}"/>
    <cellStyle name="Normal 3 2" xfId="7" xr:uid="{00000000-0005-0000-0000-00000A000000}"/>
    <cellStyle name="Normal 4" xfId="9" xr:uid="{00000000-0005-0000-0000-00000B000000}"/>
    <cellStyle name="Normal 5" xfId="11" xr:uid="{00000000-0005-0000-0000-00000C000000}"/>
    <cellStyle name="Normal 5 2" xfId="12" xr:uid="{00000000-0005-0000-0000-00000D000000}"/>
    <cellStyle name="Normal 6" xfId="14" xr:uid="{00000000-0005-0000-0000-00000E000000}"/>
    <cellStyle name="Percent 2" xfId="8" xr:uid="{00000000-0005-0000-0000-00000F000000}"/>
    <cellStyle name="Title 2" xfId="13" xr:uid="{00000000-0005-0000-0000-000010000000}"/>
  </cellStyles>
  <dxfs count="0"/>
  <tableStyles count="0" defaultPivotStyle="PivotStyleLight16" defaultTableStyle="TableStyleMedium2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04108743483957E-2"/>
          <c:y val="5.1348528279839677E-2"/>
          <c:w val="0.89149221887967112"/>
          <c:h val="0.79108943601630599"/>
        </c:manualLayout>
      </c:layout>
      <c:barChart>
        <c:barDir val="col"/>
        <c:grouping val="clustered"/>
        <c:varyColors val="0"/>
        <c:ser>
          <c:idx val="0"/>
          <c:order val="0"/>
          <c:tx>
            <c:v>Total Enrollment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Factbook!$A$36:$A$45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Factbook!$I$36:$I$45</c:f>
              <c:numCache>
                <c:formatCode>#,##0</c:formatCode>
                <c:ptCount val="10"/>
                <c:pt idx="0">
                  <c:v>476245</c:v>
                </c:pt>
                <c:pt idx="1">
                  <c:v>478920.9</c:v>
                </c:pt>
                <c:pt idx="2">
                  <c:v>480771.9</c:v>
                </c:pt>
                <c:pt idx="3">
                  <c:v>483450.9</c:v>
                </c:pt>
                <c:pt idx="4">
                  <c:v>485147.3</c:v>
                </c:pt>
                <c:pt idx="5">
                  <c:v>486264.29999999981</c:v>
                </c:pt>
                <c:pt idx="6">
                  <c:v>487652</c:v>
                </c:pt>
                <c:pt idx="7">
                  <c:v>490094.09999999992</c:v>
                </c:pt>
                <c:pt idx="8">
                  <c:v>484158.60000000003</c:v>
                </c:pt>
                <c:pt idx="9">
                  <c:v>485632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D-460B-8EB1-02F5061B2375}"/>
            </c:ext>
          </c:extLst>
        </c:ser>
        <c:ser>
          <c:idx val="1"/>
          <c:order val="1"/>
          <c:tx>
            <c:v>Special Education Enrollment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strRef>
                  <c:f>Factbook!$Q$36</c:f>
                  <c:strCache>
                    <c:ptCount val="1"/>
                    <c:pt idx="0">
                      <c:v> 11.9%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{3FC778B7-0EB7-4937-BF25-D33C8D690E89}</c15:txfldGUID>
                      <c15:f>Factbook!$Q$36</c15:f>
                      <c15:dlblFieldTableCache>
                        <c:ptCount val="1"/>
                        <c:pt idx="0">
                          <c:v> 11.9%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22D-460B-8EB1-02F5061B2375}"/>
                </c:ext>
              </c:extLst>
            </c:dLbl>
            <c:dLbl>
              <c:idx val="1"/>
              <c:tx>
                <c:strRef>
                  <c:f>Factbook!$Q$37</c:f>
                  <c:strCache>
                    <c:ptCount val="1"/>
                    <c:pt idx="0">
                      <c:v> 11.7%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{B8CE8D47-C8A1-476D-9255-61E8768C4088}</c15:txfldGUID>
                      <c15:f>Factbook!$Q$37</c15:f>
                      <c15:dlblFieldTableCache>
                        <c:ptCount val="1"/>
                        <c:pt idx="0">
                          <c:v> 11.7%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22D-460B-8EB1-02F5061B2375}"/>
                </c:ext>
              </c:extLst>
            </c:dLbl>
            <c:dLbl>
              <c:idx val="2"/>
              <c:tx>
                <c:strRef>
                  <c:f>Factbook!$Q$38</c:f>
                  <c:strCache>
                    <c:ptCount val="1"/>
                    <c:pt idx="0">
                      <c:v> 11.5%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{83E1DA7B-D42E-4958-A425-3BB7024DD7B8}</c15:txfldGUID>
                      <c15:f>Factbook!$Q$38</c15:f>
                      <c15:dlblFieldTableCache>
                        <c:ptCount val="1"/>
                        <c:pt idx="0">
                          <c:v> 11.5%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22D-460B-8EB1-02F5061B2375}"/>
                </c:ext>
              </c:extLst>
            </c:dLbl>
            <c:dLbl>
              <c:idx val="3"/>
              <c:tx>
                <c:strRef>
                  <c:f>Factbook!$Q$39</c:f>
                  <c:strCache>
                    <c:ptCount val="1"/>
                    <c:pt idx="0">
                      <c:v> 11.5%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{DCE45608-3EB9-4E64-8C1D-30F7D0BC9193}</c15:txfldGUID>
                      <c15:f>Factbook!$Q$39</c15:f>
                      <c15:dlblFieldTableCache>
                        <c:ptCount val="1"/>
                        <c:pt idx="0">
                          <c:v> 11.5%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22D-460B-8EB1-02F5061B2375}"/>
                </c:ext>
              </c:extLst>
            </c:dLbl>
            <c:dLbl>
              <c:idx val="4"/>
              <c:tx>
                <c:strRef>
                  <c:f>Factbook!$Q$40</c:f>
                  <c:strCache>
                    <c:ptCount val="1"/>
                    <c:pt idx="0">
                      <c:v> 11.6%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{7A93401E-5866-4437-8E91-181A93B40062}</c15:txfldGUID>
                      <c15:f>Factbook!$Q$40</c15:f>
                      <c15:dlblFieldTableCache>
                        <c:ptCount val="1"/>
                        <c:pt idx="0">
                          <c:v> 11.6%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22D-460B-8EB1-02F5061B2375}"/>
                </c:ext>
              </c:extLst>
            </c:dLbl>
            <c:dLbl>
              <c:idx val="5"/>
              <c:tx>
                <c:strRef>
                  <c:f>Factbook!$Q$41</c:f>
                  <c:strCache>
                    <c:ptCount val="1"/>
                    <c:pt idx="0">
                      <c:v> 11.7%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{29517301-7997-4782-97DE-FBEE8E58E870}</c15:txfldGUID>
                      <c15:f>Factbook!$Q$41</c15:f>
                      <c15:dlblFieldTableCache>
                        <c:ptCount val="1"/>
                        <c:pt idx="0">
                          <c:v> 11.7%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22D-460B-8EB1-02F5061B2375}"/>
                </c:ext>
              </c:extLst>
            </c:dLbl>
            <c:dLbl>
              <c:idx val="6"/>
              <c:tx>
                <c:strRef>
                  <c:f>Factbook!$Q$42</c:f>
                  <c:strCache>
                    <c:ptCount val="1"/>
                    <c:pt idx="0">
                      <c:v> 12.0%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{373EC5C4-1B0D-4F0D-9880-578B99FA8CE2}</c15:txfldGUID>
                      <c15:f>Factbook!$Q$42</c15:f>
                      <c15:dlblFieldTableCache>
                        <c:ptCount val="1"/>
                        <c:pt idx="0">
                          <c:v> 12.0%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22D-460B-8EB1-02F5061B2375}"/>
                </c:ext>
              </c:extLst>
            </c:dLbl>
            <c:dLbl>
              <c:idx val="7"/>
              <c:tx>
                <c:strRef>
                  <c:f>Factbook!$Q$43</c:f>
                  <c:strCache>
                    <c:ptCount val="1"/>
                    <c:pt idx="0">
                      <c:v> 12.2%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{6E866351-C249-4792-A477-E4C83F039CC6}</c15:txfldGUID>
                      <c15:f>Factbook!$Q$43</c15:f>
                      <c15:dlblFieldTableCache>
                        <c:ptCount val="1"/>
                        <c:pt idx="0">
                          <c:v> 12.2%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22D-460B-8EB1-02F5061B2375}"/>
                </c:ext>
              </c:extLst>
            </c:dLbl>
            <c:dLbl>
              <c:idx val="8"/>
              <c:tx>
                <c:strRef>
                  <c:f>Factbook!$Q$44</c:f>
                  <c:strCache>
                    <c:ptCount val="1"/>
                    <c:pt idx="0">
                      <c:v> 12.3%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{5FD19B33-0364-460F-9719-8C495BA9642A}</c15:txfldGUID>
                      <c15:f>Factbook!$Q$44</c15:f>
                      <c15:dlblFieldTableCache>
                        <c:ptCount val="1"/>
                        <c:pt idx="0">
                          <c:v> 12.3%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22D-460B-8EB1-02F5061B2375}"/>
                </c:ext>
              </c:extLst>
            </c:dLbl>
            <c:dLbl>
              <c:idx val="9"/>
              <c:tx>
                <c:strRef>
                  <c:f>Factbook!$Q$45</c:f>
                  <c:strCache>
                    <c:ptCount val="1"/>
                    <c:pt idx="0">
                      <c:v> 12.4%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{EF4EE101-996B-47B9-9EC2-D086AC492158}</c15:txfldGUID>
                      <c15:f>Factbook!$Q$45</c15:f>
                      <c15:dlblFieldTableCache>
                        <c:ptCount val="1"/>
                        <c:pt idx="0">
                          <c:v> 12.4%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22D-460B-8EB1-02F5061B2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Factbook!$A$36:$A$45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Factbook!$M$36:$M$45</c:f>
              <c:numCache>
                <c:formatCode>#,##0</c:formatCode>
                <c:ptCount val="10"/>
                <c:pt idx="0">
                  <c:v>56805.541322314049</c:v>
                </c:pt>
                <c:pt idx="1">
                  <c:v>55887.958677685951</c:v>
                </c:pt>
                <c:pt idx="2">
                  <c:v>55266.438016528926</c:v>
                </c:pt>
                <c:pt idx="3">
                  <c:v>55382.450413223145</c:v>
                </c:pt>
                <c:pt idx="4">
                  <c:v>56069.123966942178</c:v>
                </c:pt>
                <c:pt idx="5">
                  <c:v>56780.760330578531</c:v>
                </c:pt>
                <c:pt idx="6">
                  <c:v>58510.033057851237</c:v>
                </c:pt>
                <c:pt idx="7">
                  <c:v>59781.975206611576</c:v>
                </c:pt>
                <c:pt idx="8">
                  <c:v>59450.94214876031</c:v>
                </c:pt>
                <c:pt idx="9">
                  <c:v>60309.867768595039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D-460B-8EB1-02F5061B2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5681519"/>
        <c:axId val="902326383"/>
      </c:barChart>
      <c:catAx>
        <c:axId val="8956815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405021912947969"/>
              <c:y val="0.92230034891896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2326383"/>
        <c:crosses val="autoZero"/>
        <c:auto val="1"/>
        <c:lblAlgn val="ctr"/>
        <c:lblOffset val="100"/>
        <c:noMultiLvlLbl val="0"/>
      </c:catAx>
      <c:valAx>
        <c:axId val="902326383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68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Blue Warm">
      <a:dk1>
        <a:sysClr lastClr="000000" val="windowText"/>
      </a:dk1>
      <a:lt1>
        <a:sysClr lastClr="FFFFFF" val="window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2"/>
  <sheetViews>
    <sheetView topLeftCell="T1" workbookViewId="0">
      <selection activeCell="Y38" sqref="Y38"/>
    </sheetView>
  </sheetViews>
  <sheetFormatPr defaultColWidth="9.140625" defaultRowHeight="12" x14ac:dyDescent="0.2"/>
  <cols>
    <col min="1" max="1" customWidth="true" style="30" width="11.42578125" collapsed="false"/>
    <col min="2" max="2" bestFit="true" customWidth="true" style="30" width="12.0" collapsed="false"/>
    <col min="3" max="3" bestFit="true" customWidth="true" style="30" width="13.7109375" collapsed="false"/>
    <col min="4" max="4" bestFit="true" customWidth="true" style="34" width="12.0" collapsed="false"/>
    <col min="5" max="7" bestFit="true" customWidth="true" style="34" width="8.0" collapsed="false"/>
    <col min="8" max="8" customWidth="true" style="34" width="8.42578125" collapsed="false"/>
    <col min="9" max="11" bestFit="true" customWidth="true" style="34" width="8.0" collapsed="false"/>
    <col min="12" max="16" bestFit="true" customWidth="true" style="34" width="8.7109375" collapsed="false"/>
    <col min="17" max="17" bestFit="true" customWidth="true" style="34" width="10.7109375" collapsed="false"/>
    <col min="18" max="18" bestFit="true" customWidth="true" style="34" width="12.5703125" collapsed="false"/>
    <col min="19" max="19" bestFit="true" customWidth="true" style="39" width="14.28515625" collapsed="false"/>
    <col min="20" max="20" bestFit="true" customWidth="true" style="39" width="14.5703125" collapsed="false"/>
    <col min="21" max="21" bestFit="true" customWidth="true" style="30" width="19.5703125" collapsed="false"/>
    <col min="22" max="24" bestFit="true" customWidth="true" style="30" width="20.85546875" collapsed="false"/>
    <col min="25" max="27" bestFit="true" customWidth="true" style="30" width="19.140625" collapsed="false"/>
    <col min="28" max="30" bestFit="true" customWidth="true" style="31" width="15.85546875" collapsed="false"/>
    <col min="31" max="31" bestFit="true" customWidth="true" style="31" width="21.85546875" collapsed="false"/>
    <col min="32" max="16384" style="30" width="9.140625" collapsed="false"/>
  </cols>
  <sheetData>
    <row r="1" spans="1:31" x14ac:dyDescent="0.2">
      <c r="A1" s="30" t="s">
        <v>16</v>
      </c>
      <c r="B1" s="30" t="s">
        <v>39</v>
      </c>
      <c r="C1" s="30" t="s">
        <v>45</v>
      </c>
      <c r="D1" s="33" t="s">
        <v>17</v>
      </c>
      <c r="E1" s="33" t="s">
        <v>18</v>
      </c>
      <c r="F1" s="33" t="s">
        <v>19</v>
      </c>
      <c r="G1" s="33" t="s">
        <v>20</v>
      </c>
      <c r="H1" s="33" t="s">
        <v>21</v>
      </c>
      <c r="I1" s="33" t="s">
        <v>22</v>
      </c>
      <c r="J1" s="33" t="s">
        <v>23</v>
      </c>
      <c r="K1" s="33" t="s">
        <v>24</v>
      </c>
      <c r="L1" s="33" t="s">
        <v>25</v>
      </c>
      <c r="M1" s="33" t="s">
        <v>26</v>
      </c>
      <c r="N1" s="33" t="s">
        <v>27</v>
      </c>
      <c r="O1" s="33" t="s">
        <v>28</v>
      </c>
      <c r="P1" s="33" t="s">
        <v>29</v>
      </c>
      <c r="Q1" s="33" t="s">
        <v>70</v>
      </c>
      <c r="R1" s="34" t="s">
        <v>47</v>
      </c>
      <c r="S1" s="35" t="s">
        <v>56</v>
      </c>
      <c r="T1" s="35" t="s">
        <v>57</v>
      </c>
      <c r="U1" s="40" t="s">
        <v>71</v>
      </c>
      <c r="V1" s="30" t="s">
        <v>72</v>
      </c>
      <c r="W1" s="30" t="s">
        <v>74</v>
      </c>
      <c r="X1" s="30" t="s">
        <v>73</v>
      </c>
      <c r="Y1" s="30" t="s">
        <v>75</v>
      </c>
      <c r="Z1" s="30" t="s">
        <v>77</v>
      </c>
      <c r="AA1" s="30" t="s">
        <v>76</v>
      </c>
      <c r="AB1" s="31" t="s">
        <v>78</v>
      </c>
      <c r="AC1" s="31" t="s">
        <v>79</v>
      </c>
      <c r="AD1" s="31" t="s">
        <v>80</v>
      </c>
      <c r="AE1" s="31" t="s">
        <v>81</v>
      </c>
    </row>
    <row r="2" spans="1:31" x14ac:dyDescent="0.2">
      <c r="A2" s="32">
        <v>1992</v>
      </c>
      <c r="B2" s="30" t="s">
        <v>63</v>
      </c>
      <c r="C2" s="30" t="s">
        <v>46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6">
        <v>0</v>
      </c>
      <c r="R2" s="37">
        <f ref="R2:R8" si="0" t="shared">Q2+S2+T2</f>
        <v>483395</v>
      </c>
      <c r="S2" s="38">
        <v>265867</v>
      </c>
      <c r="T2" s="38">
        <v>217528</v>
      </c>
      <c r="U2" s="40"/>
      <c r="V2" s="1">
        <v>0.68</v>
      </c>
      <c r="W2" s="1">
        <v>1.35</v>
      </c>
      <c r="X2" s="1">
        <v>2.54</v>
      </c>
      <c r="Y2" s="20">
        <v>24253.56</v>
      </c>
      <c r="Z2" s="20">
        <v>9286.2800000000007</v>
      </c>
      <c r="AA2" s="20">
        <v>8376.48</v>
      </c>
      <c r="AB2" s="31">
        <f>Y2/V2</f>
        <v>35667</v>
      </c>
      <c r="AC2" s="31">
        <f ref="AC2:AC17" si="1" t="shared">Z2/W2</f>
        <v>6878.7259259259263</v>
      </c>
      <c r="AD2" s="31">
        <f>AA2/X2</f>
        <v>3297.8267716535429</v>
      </c>
      <c r="AE2" s="31">
        <f>IF(AB2&gt;1,SUM(AB2:AD2),"")</f>
        <v>45843.552697579471</v>
      </c>
    </row>
    <row r="3" spans="1:31" x14ac:dyDescent="0.2">
      <c r="A3" s="32">
        <v>1993</v>
      </c>
      <c r="B3" s="30" t="s">
        <v>64</v>
      </c>
      <c r="C3" s="30" t="s">
        <v>46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6">
        <v>21278</v>
      </c>
      <c r="R3" s="37">
        <f si="0" t="shared"/>
        <v>491451</v>
      </c>
      <c r="S3" s="38">
        <v>262225</v>
      </c>
      <c r="T3" s="38">
        <v>207948</v>
      </c>
      <c r="U3" s="40"/>
      <c r="V3" s="1">
        <v>0.68</v>
      </c>
      <c r="W3" s="1">
        <v>1.35</v>
      </c>
      <c r="X3" s="1">
        <v>2.54</v>
      </c>
      <c r="Y3" s="20">
        <v>25196.720000000001</v>
      </c>
      <c r="Z3" s="20">
        <v>9433.51</v>
      </c>
      <c r="AA3" s="20">
        <v>8586.9</v>
      </c>
      <c r="AB3" s="31">
        <f ref="AB3:AC26" si="2" t="shared">Y3/V3</f>
        <v>37054</v>
      </c>
      <c r="AC3" s="31">
        <f si="1" t="shared"/>
        <v>6987.7851851851847</v>
      </c>
      <c r="AD3" s="31">
        <f ref="AD3:AD26" si="3" t="shared">AA3/X3</f>
        <v>3380.6692913385823</v>
      </c>
      <c r="AE3" s="31">
        <f ref="AE3:AE33" si="4" t="shared">IF(AB3&gt;1,SUM(AB3:AD3),"")</f>
        <v>47422.454476523773</v>
      </c>
    </row>
    <row r="4" spans="1:31" x14ac:dyDescent="0.2">
      <c r="A4" s="32">
        <v>1994</v>
      </c>
      <c r="B4" s="30" t="s">
        <v>65</v>
      </c>
      <c r="C4" s="30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6">
        <v>21331</v>
      </c>
      <c r="R4" s="37">
        <f si="0" t="shared"/>
        <v>495342</v>
      </c>
      <c r="S4" s="38">
        <v>259854</v>
      </c>
      <c r="T4" s="38">
        <v>214157</v>
      </c>
      <c r="U4" s="40"/>
      <c r="V4" s="1">
        <v>0.68</v>
      </c>
      <c r="W4" s="1">
        <v>1.35</v>
      </c>
      <c r="X4" s="1">
        <v>2.54</v>
      </c>
      <c r="Y4" s="20">
        <v>25971.919999999998</v>
      </c>
      <c r="Z4" s="20">
        <v>9728.9</v>
      </c>
      <c r="AA4" s="20">
        <v>9194.2199999999993</v>
      </c>
      <c r="AB4" s="31">
        <f si="2" t="shared"/>
        <v>38193.999999999993</v>
      </c>
      <c r="AC4" s="31">
        <f si="1" t="shared"/>
        <v>7206.5925925925922</v>
      </c>
      <c r="AD4" s="31">
        <f si="3" t="shared"/>
        <v>3619.7716535433069</v>
      </c>
      <c r="AE4" s="31">
        <f si="4" t="shared"/>
        <v>49020.36424613589</v>
      </c>
    </row>
    <row r="5" spans="1:31" x14ac:dyDescent="0.2">
      <c r="A5" s="32">
        <v>1995</v>
      </c>
      <c r="B5" s="30" t="s">
        <v>66</v>
      </c>
      <c r="C5" s="30" t="s">
        <v>46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6">
        <v>21234</v>
      </c>
      <c r="R5" s="37">
        <f si="0" t="shared"/>
        <v>497009</v>
      </c>
      <c r="S5" s="38">
        <v>256067</v>
      </c>
      <c r="T5" s="38">
        <v>219708</v>
      </c>
      <c r="U5" s="40"/>
      <c r="V5" s="1">
        <v>0.68</v>
      </c>
      <c r="W5" s="1">
        <v>1.35</v>
      </c>
      <c r="X5" s="1">
        <v>2.54</v>
      </c>
      <c r="Y5" s="20">
        <v>26555.360000000001</v>
      </c>
      <c r="Z5" s="20">
        <v>9853.6299999999992</v>
      </c>
      <c r="AA5" s="20">
        <v>9658.35</v>
      </c>
      <c r="AB5" s="31">
        <f si="2" t="shared"/>
        <v>39052</v>
      </c>
      <c r="AC5" s="31">
        <f si="1" t="shared"/>
        <v>7298.9851851851845</v>
      </c>
      <c r="AD5" s="31">
        <f si="3" t="shared"/>
        <v>3802.5</v>
      </c>
      <c r="AE5" s="31">
        <f si="4" t="shared"/>
        <v>50153.485185185185</v>
      </c>
    </row>
    <row r="6" spans="1:31" x14ac:dyDescent="0.2">
      <c r="A6" s="32">
        <v>1996</v>
      </c>
      <c r="B6" s="30" t="s">
        <v>67</v>
      </c>
      <c r="C6" s="30" t="s">
        <v>46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6">
        <v>19809</v>
      </c>
      <c r="R6" s="37">
        <f si="0" t="shared"/>
        <v>500592</v>
      </c>
      <c r="S6" s="38">
        <v>255340</v>
      </c>
      <c r="T6" s="38">
        <v>225443</v>
      </c>
      <c r="U6" s="40"/>
      <c r="V6" s="1">
        <v>0.68</v>
      </c>
      <c r="W6" s="1">
        <v>1.35</v>
      </c>
      <c r="X6" s="1">
        <v>2.54</v>
      </c>
      <c r="Y6" s="20">
        <v>27528.44</v>
      </c>
      <c r="Z6" s="20">
        <v>10315.9</v>
      </c>
      <c r="AA6" s="20">
        <v>10751.82</v>
      </c>
      <c r="AB6" s="31">
        <f si="2" t="shared"/>
        <v>40482.999999999993</v>
      </c>
      <c r="AC6" s="31">
        <f si="1" t="shared"/>
        <v>7641.4074074074069</v>
      </c>
      <c r="AD6" s="31">
        <f si="3" t="shared"/>
        <v>4233</v>
      </c>
      <c r="AE6" s="31">
        <f si="4" t="shared"/>
        <v>52357.407407407401</v>
      </c>
    </row>
    <row r="7" spans="1:31" x14ac:dyDescent="0.2">
      <c r="A7" s="32">
        <v>1997</v>
      </c>
      <c r="B7" s="30" t="s">
        <v>68</v>
      </c>
      <c r="C7" s="30" t="s">
        <v>46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6">
        <v>20065</v>
      </c>
      <c r="R7" s="37">
        <f si="0" t="shared"/>
        <v>504505</v>
      </c>
      <c r="S7" s="38">
        <v>254401</v>
      </c>
      <c r="T7" s="38">
        <v>230039</v>
      </c>
      <c r="U7" s="40"/>
      <c r="V7" s="1">
        <v>0.68</v>
      </c>
      <c r="W7" s="1">
        <v>1.35</v>
      </c>
      <c r="X7" s="1">
        <v>2.54</v>
      </c>
      <c r="Y7" s="20">
        <v>28499.48</v>
      </c>
      <c r="Z7" s="20">
        <v>10889.09</v>
      </c>
      <c r="AA7" s="20">
        <v>12953.35</v>
      </c>
      <c r="AB7" s="31">
        <f si="2" t="shared"/>
        <v>41910.999999999993</v>
      </c>
      <c r="AC7" s="31">
        <f si="1" t="shared"/>
        <v>8065.9925925925918</v>
      </c>
      <c r="AD7" s="31">
        <f si="3" t="shared"/>
        <v>5099.7440944881891</v>
      </c>
      <c r="AE7" s="31">
        <f si="4" t="shared"/>
        <v>55076.736687080775</v>
      </c>
    </row>
    <row r="8" spans="1:31" x14ac:dyDescent="0.2">
      <c r="A8" s="32">
        <v>1998</v>
      </c>
      <c r="B8" s="30" t="s">
        <v>69</v>
      </c>
      <c r="C8" s="30" t="s">
        <v>46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6">
        <v>20523</v>
      </c>
      <c r="R8" s="37">
        <f si="0" t="shared"/>
        <v>505523</v>
      </c>
      <c r="S8" s="38">
        <v>253397</v>
      </c>
      <c r="T8" s="38">
        <v>231603</v>
      </c>
      <c r="U8" s="40"/>
      <c r="V8" s="1">
        <v>0.68</v>
      </c>
      <c r="W8" s="1">
        <v>1.35</v>
      </c>
      <c r="X8" s="1">
        <v>2.54</v>
      </c>
      <c r="Y8" s="20">
        <v>29255.64</v>
      </c>
      <c r="Z8" s="20">
        <v>11761.79</v>
      </c>
      <c r="AA8" s="20">
        <v>14415.14</v>
      </c>
      <c r="AB8" s="31">
        <f si="2" t="shared"/>
        <v>43022.999999999993</v>
      </c>
      <c r="AC8" s="31">
        <f si="1" t="shared"/>
        <v>8712.437037037038</v>
      </c>
      <c r="AD8" s="31">
        <f si="3" t="shared"/>
        <v>5675.251968503937</v>
      </c>
      <c r="AE8" s="31">
        <f si="4" t="shared"/>
        <v>57410.689005540968</v>
      </c>
    </row>
    <row r="9" spans="1:31" x14ac:dyDescent="0.2">
      <c r="A9" s="32">
        <v>1999</v>
      </c>
      <c r="B9" s="30" t="s">
        <v>62</v>
      </c>
      <c r="C9" s="30" t="s">
        <v>46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6">
        <v>22984</v>
      </c>
      <c r="R9" s="37">
        <f>Q9+S9+T9</f>
        <v>505133</v>
      </c>
      <c r="S9" s="36">
        <v>250854</v>
      </c>
      <c r="T9" s="36">
        <v>231295</v>
      </c>
      <c r="U9" s="40"/>
      <c r="V9" s="1">
        <v>0.68</v>
      </c>
      <c r="W9" s="1">
        <v>1.35</v>
      </c>
      <c r="X9" s="1">
        <v>2.54</v>
      </c>
      <c r="Y9" s="20">
        <v>29301.88</v>
      </c>
      <c r="Z9" s="20">
        <v>13457.35</v>
      </c>
      <c r="AA9" s="20">
        <v>16211.21</v>
      </c>
      <c r="AB9" s="31">
        <f si="2" t="shared"/>
        <v>43091</v>
      </c>
      <c r="AC9" s="31">
        <f si="1" t="shared"/>
        <v>9968.4074074074069</v>
      </c>
      <c r="AD9" s="31">
        <f si="3" t="shared"/>
        <v>6382.3661417322828</v>
      </c>
      <c r="AE9" s="31">
        <f si="4" t="shared"/>
        <v>59441.773549139689</v>
      </c>
    </row>
    <row r="10" spans="1:31" x14ac:dyDescent="0.2">
      <c r="A10" s="32">
        <v>2000</v>
      </c>
      <c r="B10" s="30" t="s">
        <v>61</v>
      </c>
      <c r="C10" s="30" t="s">
        <v>46</v>
      </c>
      <c r="D10" s="33">
        <v>35772</v>
      </c>
      <c r="E10" s="33">
        <v>35699</v>
      </c>
      <c r="F10" s="33">
        <v>35866</v>
      </c>
      <c r="G10" s="33">
        <v>36500</v>
      </c>
      <c r="H10" s="33">
        <v>35776</v>
      </c>
      <c r="I10" s="33">
        <v>35106</v>
      </c>
      <c r="J10" s="33">
        <v>35429</v>
      </c>
      <c r="K10" s="33">
        <v>37529</v>
      </c>
      <c r="L10" s="33">
        <v>38374</v>
      </c>
      <c r="M10" s="33">
        <v>40741</v>
      </c>
      <c r="N10" s="33">
        <v>39652</v>
      </c>
      <c r="O10" s="33">
        <v>38275</v>
      </c>
      <c r="P10" s="33">
        <v>37166</v>
      </c>
      <c r="Q10" s="33">
        <v>20649</v>
      </c>
      <c r="R10" s="33">
        <f ref="R10:R12" si="5" t="shared">SUM(D10:Q10)</f>
        <v>502534</v>
      </c>
      <c r="S10" s="33">
        <f>IF(D10&gt;0,SUM(D10:J10),"")</f>
        <v>250148</v>
      </c>
      <c r="T10" s="38">
        <f ref="T10:T13" si="6" t="shared">IF(K10&gt;0,SUM(K10:P10),"")</f>
        <v>231737</v>
      </c>
      <c r="U10" s="40"/>
      <c r="V10" s="1">
        <v>0.68</v>
      </c>
      <c r="W10" s="1">
        <v>1.35</v>
      </c>
      <c r="X10" s="1">
        <v>2.54</v>
      </c>
      <c r="Y10" s="20">
        <v>29591.56</v>
      </c>
      <c r="Z10" s="20">
        <v>14040.56</v>
      </c>
      <c r="AA10" s="20">
        <v>17815.48</v>
      </c>
      <c r="AB10" s="31">
        <f si="2" t="shared"/>
        <v>43517</v>
      </c>
      <c r="AC10" s="31">
        <f si="1" t="shared"/>
        <v>10400.414814814814</v>
      </c>
      <c r="AD10" s="31">
        <f si="3" t="shared"/>
        <v>7013.9685039370079</v>
      </c>
      <c r="AE10" s="31">
        <f si="4" t="shared"/>
        <v>60931.383318751825</v>
      </c>
    </row>
    <row r="11" spans="1:31" x14ac:dyDescent="0.2">
      <c r="A11" s="32">
        <v>2001</v>
      </c>
      <c r="B11" s="30" t="s">
        <v>60</v>
      </c>
      <c r="C11" s="30" t="s">
        <v>46</v>
      </c>
      <c r="D11" s="33">
        <v>34596</v>
      </c>
      <c r="E11" s="33">
        <v>35137</v>
      </c>
      <c r="F11" s="33">
        <v>35666</v>
      </c>
      <c r="G11" s="33">
        <v>36162</v>
      </c>
      <c r="H11" s="33">
        <v>36766</v>
      </c>
      <c r="I11" s="33">
        <v>36147</v>
      </c>
      <c r="J11" s="33">
        <v>35819</v>
      </c>
      <c r="K11" s="33">
        <v>36307</v>
      </c>
      <c r="L11" s="33">
        <v>37966</v>
      </c>
      <c r="M11" s="33">
        <v>41394</v>
      </c>
      <c r="N11" s="33">
        <v>39159</v>
      </c>
      <c r="O11" s="33">
        <v>37829</v>
      </c>
      <c r="P11" s="33">
        <v>37124</v>
      </c>
      <c r="Q11" s="33">
        <v>18535</v>
      </c>
      <c r="R11" s="33">
        <f si="5" t="shared"/>
        <v>498607</v>
      </c>
      <c r="S11" s="33">
        <f ref="S11:S13" si="7" t="shared">IF(D11&gt;0,SUM(D11:J11),"")</f>
        <v>250293</v>
      </c>
      <c r="T11" s="38">
        <f si="6" t="shared"/>
        <v>229779</v>
      </c>
      <c r="U11" s="40"/>
      <c r="V11" s="1">
        <v>0.68</v>
      </c>
      <c r="W11" s="1">
        <v>1.35</v>
      </c>
      <c r="X11" s="1">
        <v>2.54</v>
      </c>
      <c r="Y11" s="20">
        <v>29954.68</v>
      </c>
      <c r="Z11" s="20">
        <v>14647.91</v>
      </c>
      <c r="AA11" s="20">
        <v>19122.46</v>
      </c>
      <c r="AB11" s="31">
        <f si="2" t="shared"/>
        <v>44051</v>
      </c>
      <c r="AC11" s="31">
        <f si="1" t="shared"/>
        <v>10850.303703703703</v>
      </c>
      <c r="AD11" s="31">
        <f si="3" t="shared"/>
        <v>7528.5275590551173</v>
      </c>
      <c r="AE11" s="31">
        <f si="4" t="shared"/>
        <v>62429.831262758817</v>
      </c>
    </row>
    <row r="12" spans="1:31" x14ac:dyDescent="0.2">
      <c r="A12" s="32">
        <v>2002</v>
      </c>
      <c r="B12" s="30" t="s">
        <v>59</v>
      </c>
      <c r="C12" s="30" t="s">
        <v>46</v>
      </c>
      <c r="D12" s="33">
        <v>33977</v>
      </c>
      <c r="E12" s="33">
        <v>33946</v>
      </c>
      <c r="F12" s="33">
        <v>34952</v>
      </c>
      <c r="G12" s="33">
        <v>35818</v>
      </c>
      <c r="H12" s="33">
        <v>36448</v>
      </c>
      <c r="I12" s="33">
        <v>36975</v>
      </c>
      <c r="J12" s="33">
        <v>36576</v>
      </c>
      <c r="K12" s="33">
        <v>36704</v>
      </c>
      <c r="L12" s="33">
        <v>36458</v>
      </c>
      <c r="M12" s="33">
        <v>40660</v>
      </c>
      <c r="N12" s="33">
        <v>39929</v>
      </c>
      <c r="O12" s="33">
        <v>37592</v>
      </c>
      <c r="P12" s="33">
        <v>36892</v>
      </c>
      <c r="Q12" s="33">
        <v>17364</v>
      </c>
      <c r="R12" s="33">
        <f si="5" t="shared"/>
        <v>494291</v>
      </c>
      <c r="S12" s="33">
        <f si="7" t="shared"/>
        <v>248692</v>
      </c>
      <c r="T12" s="38">
        <f si="6" t="shared"/>
        <v>228235</v>
      </c>
      <c r="U12" s="40"/>
      <c r="V12" s="1">
        <v>0.68</v>
      </c>
      <c r="W12" s="1">
        <v>1.35</v>
      </c>
      <c r="X12" s="1">
        <v>2.54</v>
      </c>
      <c r="Y12" s="20">
        <v>29862.2</v>
      </c>
      <c r="Z12" s="20">
        <v>15526.77</v>
      </c>
      <c r="AA12" s="20">
        <v>20073.240000000002</v>
      </c>
      <c r="AB12" s="31">
        <f si="2" t="shared"/>
        <v>43915</v>
      </c>
      <c r="AC12" s="31">
        <f si="1" t="shared"/>
        <v>11501.31111111111</v>
      </c>
      <c r="AD12" s="31">
        <f si="3" t="shared"/>
        <v>7902.8503937007881</v>
      </c>
      <c r="AE12" s="31">
        <f si="4" t="shared"/>
        <v>63319.161504811898</v>
      </c>
    </row>
    <row r="13" spans="1:31" x14ac:dyDescent="0.2">
      <c r="A13" s="32">
        <v>2003</v>
      </c>
      <c r="B13" s="30" t="s">
        <v>58</v>
      </c>
      <c r="C13" s="30" t="s">
        <v>46</v>
      </c>
      <c r="D13" s="33">
        <v>34249</v>
      </c>
      <c r="E13" s="33">
        <v>32979</v>
      </c>
      <c r="F13" s="33">
        <v>33957</v>
      </c>
      <c r="G13" s="33">
        <v>35204</v>
      </c>
      <c r="H13" s="33">
        <v>36106</v>
      </c>
      <c r="I13" s="33">
        <v>36729</v>
      </c>
      <c r="J13" s="33">
        <v>37548</v>
      </c>
      <c r="K13" s="33">
        <v>37666</v>
      </c>
      <c r="L13" s="33">
        <v>37115</v>
      </c>
      <c r="M13" s="33">
        <v>39818</v>
      </c>
      <c r="N13" s="33">
        <v>39126</v>
      </c>
      <c r="O13" s="33">
        <v>38443</v>
      </c>
      <c r="P13" s="33">
        <v>36469</v>
      </c>
      <c r="Q13" s="33">
        <v>14114</v>
      </c>
      <c r="R13" s="33">
        <f>SUM(D13:Q13)</f>
        <v>489523</v>
      </c>
      <c r="S13" s="33">
        <f si="7" t="shared"/>
        <v>246772</v>
      </c>
      <c r="T13" s="38">
        <f si="6" t="shared"/>
        <v>228637</v>
      </c>
      <c r="U13" s="40"/>
      <c r="V13" s="1">
        <v>0.68</v>
      </c>
      <c r="W13" s="1">
        <v>1.35</v>
      </c>
      <c r="X13" s="1">
        <v>2.54</v>
      </c>
      <c r="Y13" s="20">
        <v>29655.48</v>
      </c>
      <c r="Z13" s="20">
        <v>16208.26</v>
      </c>
      <c r="AA13" s="20">
        <v>21317.200000000001</v>
      </c>
      <c r="AB13" s="31">
        <f si="2" t="shared"/>
        <v>43610.999999999993</v>
      </c>
      <c r="AC13" s="31">
        <f si="1" t="shared"/>
        <v>12006.118518518519</v>
      </c>
      <c r="AD13" s="31">
        <f si="3" t="shared"/>
        <v>8392.5984251968512</v>
      </c>
      <c r="AE13" s="31">
        <f si="4" t="shared"/>
        <v>64009.716943715364</v>
      </c>
    </row>
    <row r="14" spans="1:31" x14ac:dyDescent="0.2">
      <c r="A14" s="32">
        <v>2004</v>
      </c>
      <c r="B14" s="30" t="s">
        <v>48</v>
      </c>
      <c r="C14" s="30" t="s">
        <v>46</v>
      </c>
      <c r="D14" s="38">
        <v>34090</v>
      </c>
      <c r="E14" s="38">
        <v>33047</v>
      </c>
      <c r="F14" s="38">
        <v>32767</v>
      </c>
      <c r="G14" s="38">
        <v>33653</v>
      </c>
      <c r="H14" s="38">
        <v>34803</v>
      </c>
      <c r="I14" s="38">
        <v>35861</v>
      </c>
      <c r="J14" s="38">
        <v>36581</v>
      </c>
      <c r="K14" s="38">
        <v>37693</v>
      </c>
      <c r="L14" s="38">
        <v>37281</v>
      </c>
      <c r="M14" s="38">
        <v>39434</v>
      </c>
      <c r="N14" s="38">
        <v>37958</v>
      </c>
      <c r="O14" s="38">
        <v>38027</v>
      </c>
      <c r="P14" s="38">
        <v>36728</v>
      </c>
      <c r="Q14" s="38">
        <v>19098</v>
      </c>
      <c r="R14" s="38">
        <f>IF(D14&gt;0,SUM(D14:Q14),"")</f>
        <v>487021</v>
      </c>
      <c r="S14" s="38">
        <f>IF(D14&gt;0,SUM(D14:J14),"")</f>
        <v>240802</v>
      </c>
      <c r="T14" s="38">
        <f>IF(K14&gt;0,SUM(K14:P14),"")</f>
        <v>227121</v>
      </c>
      <c r="U14" s="40"/>
      <c r="V14" s="1">
        <v>0.72</v>
      </c>
      <c r="W14" s="1">
        <v>1.21</v>
      </c>
      <c r="X14" s="1">
        <v>2.74</v>
      </c>
      <c r="Y14" s="20">
        <v>31286.16</v>
      </c>
      <c r="Z14" s="20">
        <v>15210.38</v>
      </c>
      <c r="AA14" s="20">
        <v>22058.37</v>
      </c>
      <c r="AB14" s="31">
        <f si="2" t="shared"/>
        <v>43453</v>
      </c>
      <c r="AC14" s="31">
        <f si="1" t="shared"/>
        <v>12570.561983471074</v>
      </c>
      <c r="AD14" s="31">
        <f si="3" t="shared"/>
        <v>8050.4999999999991</v>
      </c>
      <c r="AE14" s="31">
        <f si="4" t="shared"/>
        <v>64074.061983471074</v>
      </c>
    </row>
    <row r="15" spans="1:31" x14ac:dyDescent="0.2">
      <c r="A15" s="32">
        <v>2005</v>
      </c>
      <c r="B15" s="30" t="s">
        <v>49</v>
      </c>
      <c r="C15" s="30" t="s">
        <v>46</v>
      </c>
      <c r="D15" s="33">
        <v>35295</v>
      </c>
      <c r="E15" s="33">
        <v>33296</v>
      </c>
      <c r="F15" s="33">
        <v>33330</v>
      </c>
      <c r="G15" s="33">
        <v>33326</v>
      </c>
      <c r="H15" s="33">
        <v>34290</v>
      </c>
      <c r="I15" s="33">
        <v>35539</v>
      </c>
      <c r="J15" s="33">
        <v>36701</v>
      </c>
      <c r="K15" s="33">
        <v>37919</v>
      </c>
      <c r="L15" s="33">
        <v>38428</v>
      </c>
      <c r="M15" s="33">
        <v>40486</v>
      </c>
      <c r="N15" s="33">
        <v>38451</v>
      </c>
      <c r="O15" s="33">
        <v>36794</v>
      </c>
      <c r="P15" s="33">
        <v>36834</v>
      </c>
      <c r="Q15" s="33">
        <v>14322</v>
      </c>
      <c r="R15" s="38">
        <f ref="R15:R42" si="8" t="shared">IF(D15&gt;0,SUM(D15:Q15),"")</f>
        <v>485011</v>
      </c>
      <c r="S15" s="38">
        <f ref="S15:S42" si="9" t="shared">IF(D15&gt;0,SUM(D15:J15),"")</f>
        <v>241777</v>
      </c>
      <c r="T15" s="38">
        <f ref="T15:T42" si="10" t="shared">IF(K15&gt;0,SUM(K15:P15),"")</f>
        <v>228912</v>
      </c>
      <c r="U15" s="40"/>
      <c r="V15" s="1">
        <v>0.72</v>
      </c>
      <c r="W15" s="1">
        <v>1.21</v>
      </c>
      <c r="X15" s="1">
        <v>2.74</v>
      </c>
      <c r="Y15" s="20">
        <v>30908.880000000001</v>
      </c>
      <c r="Z15" s="20">
        <v>15801.3</v>
      </c>
      <c r="AA15" s="20">
        <v>22685.83</v>
      </c>
      <c r="AB15" s="31">
        <f si="2" t="shared"/>
        <v>42929</v>
      </c>
      <c r="AC15" s="31">
        <f si="1" t="shared"/>
        <v>13058.92561983471</v>
      </c>
      <c r="AD15" s="31">
        <f si="3" t="shared"/>
        <v>8279.5</v>
      </c>
      <c r="AE15" s="31">
        <f si="4" t="shared"/>
        <v>64267.425619834714</v>
      </c>
    </row>
    <row r="16" spans="1:31" x14ac:dyDescent="0.2">
      <c r="A16" s="32">
        <v>2006</v>
      </c>
      <c r="B16" s="30" t="s">
        <v>50</v>
      </c>
      <c r="C16" s="30" t="s">
        <v>46</v>
      </c>
      <c r="D16" s="33">
        <v>36713</v>
      </c>
      <c r="E16" s="33">
        <v>33916</v>
      </c>
      <c r="F16" s="33">
        <v>33626</v>
      </c>
      <c r="G16" s="33">
        <v>33588</v>
      </c>
      <c r="H16" s="33">
        <v>33743</v>
      </c>
      <c r="I16" s="33">
        <v>34716</v>
      </c>
      <c r="J16" s="33">
        <v>36141</v>
      </c>
      <c r="K16" s="33">
        <v>37521</v>
      </c>
      <c r="L16" s="33">
        <v>38097</v>
      </c>
      <c r="M16" s="33">
        <v>41196</v>
      </c>
      <c r="N16" s="33">
        <v>39580</v>
      </c>
      <c r="O16" s="33">
        <v>36940</v>
      </c>
      <c r="P16" s="33">
        <v>36434</v>
      </c>
      <c r="Q16" s="33">
        <v>11124</v>
      </c>
      <c r="R16" s="38">
        <f si="8" t="shared"/>
        <v>483335</v>
      </c>
      <c r="S16" s="38">
        <f si="9" t="shared"/>
        <v>242443</v>
      </c>
      <c r="T16" s="38">
        <f si="10" t="shared"/>
        <v>229768</v>
      </c>
      <c r="U16" s="40"/>
      <c r="V16" s="1">
        <v>0.72</v>
      </c>
      <c r="W16" s="1">
        <v>1.21</v>
      </c>
      <c r="X16" s="1">
        <v>2.74</v>
      </c>
      <c r="Y16" s="20">
        <v>30610.799999999999</v>
      </c>
      <c r="Z16" s="20">
        <v>15899.92</v>
      </c>
      <c r="AA16" s="20">
        <v>23639.35</v>
      </c>
      <c r="AB16" s="31">
        <f si="2" t="shared"/>
        <v>42515</v>
      </c>
      <c r="AC16" s="31">
        <f si="1" t="shared"/>
        <v>13140.429752066117</v>
      </c>
      <c r="AD16" s="31">
        <f si="3" t="shared"/>
        <v>8627.4999999999982</v>
      </c>
      <c r="AE16" s="31">
        <f si="4" t="shared"/>
        <v>64282.92975206612</v>
      </c>
    </row>
    <row r="17" spans="1:31" x14ac:dyDescent="0.2">
      <c r="A17" s="32">
        <v>2007</v>
      </c>
      <c r="B17" s="30" t="s">
        <v>51</v>
      </c>
      <c r="C17" s="30" t="s">
        <v>46</v>
      </c>
      <c r="D17" s="33">
        <v>37435</v>
      </c>
      <c r="E17" s="33">
        <v>34499</v>
      </c>
      <c r="F17" s="33">
        <v>34341</v>
      </c>
      <c r="G17" s="33">
        <v>34064</v>
      </c>
      <c r="H17" s="33">
        <v>34160</v>
      </c>
      <c r="I17" s="33">
        <v>34270</v>
      </c>
      <c r="J17" s="33">
        <v>35380</v>
      </c>
      <c r="K17" s="33">
        <v>37040</v>
      </c>
      <c r="L17" s="33">
        <v>38145</v>
      </c>
      <c r="M17" s="33">
        <v>41059</v>
      </c>
      <c r="N17" s="33">
        <v>40151</v>
      </c>
      <c r="O17" s="33">
        <v>38501</v>
      </c>
      <c r="P17" s="33">
        <v>37611</v>
      </c>
      <c r="Q17" s="33">
        <v>6449</v>
      </c>
      <c r="R17" s="38">
        <f si="8" t="shared"/>
        <v>483105</v>
      </c>
      <c r="S17" s="38">
        <f si="9" t="shared"/>
        <v>244149</v>
      </c>
      <c r="T17" s="38">
        <f si="10" t="shared"/>
        <v>232507</v>
      </c>
      <c r="U17" s="40"/>
      <c r="V17" s="1">
        <v>0.72</v>
      </c>
      <c r="W17" s="1">
        <v>1.21</v>
      </c>
      <c r="X17" s="1">
        <v>2.74</v>
      </c>
      <c r="Y17" s="20">
        <v>30096.720000000001</v>
      </c>
      <c r="Z17" s="20">
        <v>15549.96</v>
      </c>
      <c r="AA17" s="20">
        <v>24383.26</v>
      </c>
      <c r="AB17" s="31">
        <f si="2" t="shared"/>
        <v>41801</v>
      </c>
      <c r="AC17" s="31">
        <f si="1" t="shared"/>
        <v>12851.206611570247</v>
      </c>
      <c r="AD17" s="31">
        <f si="3" t="shared"/>
        <v>8898.9999999999982</v>
      </c>
      <c r="AE17" s="31">
        <f si="4" t="shared"/>
        <v>63551.206611570247</v>
      </c>
    </row>
    <row r="18" spans="1:31" x14ac:dyDescent="0.2">
      <c r="A18" s="32">
        <v>2008</v>
      </c>
      <c r="B18" s="30" t="s">
        <v>52</v>
      </c>
      <c r="C18" s="30" t="s">
        <v>46</v>
      </c>
      <c r="D18" s="33">
        <v>37592</v>
      </c>
      <c r="E18" s="33">
        <v>34981</v>
      </c>
      <c r="F18" s="33">
        <v>34698</v>
      </c>
      <c r="G18" s="33">
        <v>34540</v>
      </c>
      <c r="H18" s="33">
        <v>34245</v>
      </c>
      <c r="I18" s="33">
        <v>34329</v>
      </c>
      <c r="J18" s="33">
        <v>34576</v>
      </c>
      <c r="K18" s="33">
        <v>35971</v>
      </c>
      <c r="L18" s="33">
        <v>37031</v>
      </c>
      <c r="M18" s="33">
        <v>40126</v>
      </c>
      <c r="N18" s="33">
        <v>39556</v>
      </c>
      <c r="O18" s="33">
        <v>38774</v>
      </c>
      <c r="P18" s="33">
        <v>38448</v>
      </c>
      <c r="Q18" s="33">
        <v>7717</v>
      </c>
      <c r="R18" s="38">
        <f si="8" t="shared"/>
        <v>482584</v>
      </c>
      <c r="S18" s="38">
        <f si="9" t="shared"/>
        <v>244961</v>
      </c>
      <c r="T18" s="38">
        <f si="10" t="shared"/>
        <v>229906</v>
      </c>
      <c r="U18" s="40"/>
      <c r="V18" s="1">
        <v>0.72</v>
      </c>
      <c r="W18" s="1">
        <v>1.21</v>
      </c>
      <c r="X18" s="1">
        <v>2.74</v>
      </c>
      <c r="Y18" s="20">
        <v>29139.84</v>
      </c>
      <c r="Z18" s="20">
        <v>15719.65</v>
      </c>
      <c r="AA18" s="20">
        <v>25294.31</v>
      </c>
      <c r="AB18" s="31">
        <f si="2" t="shared"/>
        <v>40472</v>
      </c>
      <c r="AC18" s="31">
        <f si="2" t="shared"/>
        <v>12991.446280991735</v>
      </c>
      <c r="AD18" s="31">
        <f si="3" t="shared"/>
        <v>9231.5</v>
      </c>
      <c r="AE18" s="31">
        <f si="4" t="shared"/>
        <v>62694.946280991731</v>
      </c>
    </row>
    <row r="19" spans="1:31" x14ac:dyDescent="0.2">
      <c r="A19" s="32">
        <v>2009</v>
      </c>
      <c r="B19" s="30" t="s">
        <v>53</v>
      </c>
      <c r="C19" s="30" t="s">
        <v>46</v>
      </c>
      <c r="D19" s="33">
        <v>37819</v>
      </c>
      <c r="E19" s="33">
        <v>34874</v>
      </c>
      <c r="F19" s="33">
        <v>34855</v>
      </c>
      <c r="G19" s="33">
        <v>34709</v>
      </c>
      <c r="H19" s="33">
        <v>34590</v>
      </c>
      <c r="I19" s="33">
        <v>34421</v>
      </c>
      <c r="J19" s="33">
        <v>34557</v>
      </c>
      <c r="K19" s="33">
        <v>35152</v>
      </c>
      <c r="L19" s="33">
        <v>36040</v>
      </c>
      <c r="M19" s="33">
        <v>38992</v>
      </c>
      <c r="N19" s="33">
        <v>39306</v>
      </c>
      <c r="O19" s="33">
        <v>38199</v>
      </c>
      <c r="P19" s="33">
        <v>39114</v>
      </c>
      <c r="Q19" s="33">
        <v>7980.7999999999884</v>
      </c>
      <c r="R19" s="38">
        <f si="8" t="shared"/>
        <v>480608.8</v>
      </c>
      <c r="S19" s="38">
        <f si="9" t="shared"/>
        <v>245825</v>
      </c>
      <c r="T19" s="38">
        <f si="10" t="shared"/>
        <v>226803</v>
      </c>
      <c r="U19" s="40"/>
      <c r="V19" s="1">
        <v>0.72</v>
      </c>
      <c r="W19" s="1">
        <v>1.21</v>
      </c>
      <c r="X19" s="1">
        <v>2.74</v>
      </c>
      <c r="Y19" s="20">
        <v>28230.48</v>
      </c>
      <c r="Z19" s="20">
        <v>16047.25</v>
      </c>
      <c r="AA19" s="20">
        <v>23957.19</v>
      </c>
      <c r="AB19" s="31">
        <f si="2" t="shared"/>
        <v>39209</v>
      </c>
      <c r="AC19" s="31">
        <f si="2" t="shared"/>
        <v>13262.190082644629</v>
      </c>
      <c r="AD19" s="31">
        <f si="3" t="shared"/>
        <v>8743.4999999999982</v>
      </c>
      <c r="AE19" s="31">
        <f si="4" t="shared"/>
        <v>61214.690082644629</v>
      </c>
    </row>
    <row r="20" spans="1:31" x14ac:dyDescent="0.2">
      <c r="A20" s="32">
        <v>2010</v>
      </c>
      <c r="B20" s="30" t="s">
        <v>54</v>
      </c>
      <c r="C20" s="30" t="s">
        <v>46</v>
      </c>
      <c r="D20" s="33">
        <v>38522</v>
      </c>
      <c r="E20" s="33">
        <v>34855</v>
      </c>
      <c r="F20" s="33">
        <v>34961</v>
      </c>
      <c r="G20" s="33">
        <v>35235</v>
      </c>
      <c r="H20" s="33">
        <v>35031</v>
      </c>
      <c r="I20" s="33">
        <v>34802</v>
      </c>
      <c r="J20" s="33">
        <v>34707</v>
      </c>
      <c r="K20" s="33">
        <v>35107</v>
      </c>
      <c r="L20" s="33">
        <v>35324</v>
      </c>
      <c r="M20" s="33">
        <v>38048</v>
      </c>
      <c r="N20" s="33">
        <v>38116</v>
      </c>
      <c r="O20" s="33">
        <v>37779</v>
      </c>
      <c r="P20" s="33">
        <v>38050</v>
      </c>
      <c r="Q20" s="33">
        <v>6482</v>
      </c>
      <c r="R20" s="38">
        <f si="8" t="shared"/>
        <v>477019</v>
      </c>
      <c r="S20" s="38">
        <f si="9" t="shared"/>
        <v>248113</v>
      </c>
      <c r="T20" s="38">
        <f si="10" t="shared"/>
        <v>222424</v>
      </c>
      <c r="U20" s="40"/>
      <c r="V20" s="1">
        <v>0.72</v>
      </c>
      <c r="W20" s="1">
        <v>1.21</v>
      </c>
      <c r="X20" s="1">
        <v>2.74</v>
      </c>
      <c r="Y20" s="20">
        <v>27423.360000000001</v>
      </c>
      <c r="Z20" s="20">
        <v>16794.599999999999</v>
      </c>
      <c r="AA20" s="20">
        <v>21800.81</v>
      </c>
      <c r="AB20" s="31">
        <f si="2" t="shared"/>
        <v>38088</v>
      </c>
      <c r="AC20" s="31">
        <f si="2" t="shared"/>
        <v>13879.8347107438</v>
      </c>
      <c r="AD20" s="31">
        <f si="3" t="shared"/>
        <v>7956.5</v>
      </c>
      <c r="AE20" s="31">
        <f si="4" t="shared"/>
        <v>59924.334710743802</v>
      </c>
    </row>
    <row r="21" spans="1:31" x14ac:dyDescent="0.2">
      <c r="A21" s="32">
        <v>2011</v>
      </c>
      <c r="B21" s="30" t="s">
        <v>55</v>
      </c>
      <c r="C21" s="30" t="s">
        <v>46</v>
      </c>
      <c r="D21" s="38">
        <v>39053.300000000003</v>
      </c>
      <c r="E21" s="38">
        <v>35342.199999999997</v>
      </c>
      <c r="F21" s="38">
        <v>34977.9</v>
      </c>
      <c r="G21" s="38">
        <v>35128</v>
      </c>
      <c r="H21" s="38">
        <v>35380.199999999997</v>
      </c>
      <c r="I21" s="38">
        <v>35156.6</v>
      </c>
      <c r="J21" s="38">
        <v>35113</v>
      </c>
      <c r="K21" s="38">
        <v>35290</v>
      </c>
      <c r="L21" s="38">
        <v>35383.599999999999</v>
      </c>
      <c r="M21" s="38">
        <v>37480.400000000001</v>
      </c>
      <c r="N21" s="38">
        <v>37570.5</v>
      </c>
      <c r="O21" s="38">
        <v>36881.4</v>
      </c>
      <c r="P21" s="38">
        <v>38561.699999999997</v>
      </c>
      <c r="Q21" s="38">
        <v>2910</v>
      </c>
      <c r="R21" s="38">
        <f si="8" t="shared"/>
        <v>474228.8</v>
      </c>
      <c r="S21" s="38">
        <f si="9" t="shared"/>
        <v>250151.19999999998</v>
      </c>
      <c r="T21" s="38">
        <f si="10" t="shared"/>
        <v>221167.59999999998</v>
      </c>
      <c r="U21" s="40"/>
      <c r="V21" s="1">
        <v>0.72</v>
      </c>
      <c r="W21" s="1">
        <v>1.21</v>
      </c>
      <c r="X21" s="1">
        <v>2.74</v>
      </c>
      <c r="Y21" s="20">
        <v>26704.080000000002</v>
      </c>
      <c r="Z21" s="20">
        <v>17503.2</v>
      </c>
      <c r="AA21" s="20">
        <v>21285.69</v>
      </c>
      <c r="AB21" s="31">
        <f si="2" t="shared"/>
        <v>37089.000000000007</v>
      </c>
      <c r="AC21" s="31">
        <f si="2" t="shared"/>
        <v>14465.454545454546</v>
      </c>
      <c r="AD21" s="31">
        <f si="3" t="shared"/>
        <v>7768.4999999999991</v>
      </c>
      <c r="AE21" s="31">
        <f si="4" t="shared"/>
        <v>59322.954545454551</v>
      </c>
    </row>
    <row r="22" spans="1:31" x14ac:dyDescent="0.2">
      <c r="A22" s="32">
        <v>2012</v>
      </c>
      <c r="B22" s="30" t="s">
        <v>40</v>
      </c>
      <c r="C22" s="30" t="s">
        <v>46</v>
      </c>
      <c r="D22" s="38">
        <v>39320.300000000003</v>
      </c>
      <c r="E22" s="38">
        <v>35532.199999999997</v>
      </c>
      <c r="F22" s="38">
        <v>35289.599999999999</v>
      </c>
      <c r="G22" s="38">
        <v>35111.1</v>
      </c>
      <c r="H22" s="38">
        <v>35235.4</v>
      </c>
      <c r="I22" s="38">
        <v>35526.5</v>
      </c>
      <c r="J22" s="38">
        <v>35253.4</v>
      </c>
      <c r="K22" s="38">
        <v>35643.699999999997</v>
      </c>
      <c r="L22" s="38">
        <v>35467</v>
      </c>
      <c r="M22" s="38">
        <v>37195.599999999999</v>
      </c>
      <c r="N22" s="38">
        <v>36735.800000000003</v>
      </c>
      <c r="O22" s="38">
        <v>36461.199999999997</v>
      </c>
      <c r="P22" s="38">
        <v>37719.199999999997</v>
      </c>
      <c r="Q22" s="38">
        <v>3002</v>
      </c>
      <c r="R22" s="38">
        <f si="8" t="shared"/>
        <v>473493</v>
      </c>
      <c r="S22" s="38">
        <f si="9" t="shared"/>
        <v>251268.5</v>
      </c>
      <c r="T22" s="38">
        <f si="10" t="shared"/>
        <v>219222.5</v>
      </c>
      <c r="U22" s="40"/>
      <c r="V22" s="1">
        <v>0.72</v>
      </c>
      <c r="W22" s="1">
        <v>1.21</v>
      </c>
      <c r="X22" s="1">
        <v>2.74</v>
      </c>
      <c r="Y22" s="20">
        <v>26529.84</v>
      </c>
      <c r="Z22" s="20">
        <v>18203.57</v>
      </c>
      <c r="AA22" s="20">
        <v>20869.21</v>
      </c>
      <c r="AB22" s="31">
        <f si="2" t="shared"/>
        <v>36847</v>
      </c>
      <c r="AC22" s="31">
        <f si="2" t="shared"/>
        <v>15044.272727272728</v>
      </c>
      <c r="AD22" s="31">
        <f si="3" t="shared"/>
        <v>7616.4999999999991</v>
      </c>
      <c r="AE22" s="31">
        <f si="4" t="shared"/>
        <v>59507.772727272728</v>
      </c>
    </row>
    <row r="23" spans="1:31" x14ac:dyDescent="0.2">
      <c r="A23" s="32">
        <v>2013</v>
      </c>
      <c r="B23" s="30" t="s">
        <v>41</v>
      </c>
      <c r="C23" s="30" t="s">
        <v>46</v>
      </c>
      <c r="D23" s="38">
        <v>39877.4</v>
      </c>
      <c r="E23" s="38">
        <v>35960.199999999997</v>
      </c>
      <c r="F23" s="38">
        <v>35541.199999999997</v>
      </c>
      <c r="G23" s="38">
        <v>35508</v>
      </c>
      <c r="H23" s="38">
        <v>35127.300000000003</v>
      </c>
      <c r="I23" s="38">
        <v>35301.9</v>
      </c>
      <c r="J23" s="38">
        <v>35705.300000000003</v>
      </c>
      <c r="K23" s="38">
        <v>35669.800000000003</v>
      </c>
      <c r="L23" s="38">
        <v>35729.699999999997</v>
      </c>
      <c r="M23" s="38">
        <v>36928.9</v>
      </c>
      <c r="N23" s="38">
        <v>36518.300000000003</v>
      </c>
      <c r="O23" s="38">
        <v>35637.1</v>
      </c>
      <c r="P23" s="38">
        <v>37076.300000000003</v>
      </c>
      <c r="Q23" s="38">
        <v>2922.6000000000349</v>
      </c>
      <c r="R23" s="38">
        <f si="8" t="shared"/>
        <v>473504</v>
      </c>
      <c r="S23" s="38">
        <f si="9" t="shared"/>
        <v>253021.3</v>
      </c>
      <c r="T23" s="38">
        <f si="10" t="shared"/>
        <v>217560.10000000003</v>
      </c>
      <c r="U23" s="40"/>
      <c r="V23" s="1">
        <v>0.72</v>
      </c>
      <c r="W23" s="1">
        <v>1.21</v>
      </c>
      <c r="X23" s="1">
        <v>2.74</v>
      </c>
      <c r="Y23" s="20">
        <v>25776.720000000001</v>
      </c>
      <c r="Z23" s="20">
        <v>18136.41</v>
      </c>
      <c r="AA23" s="20">
        <v>20851.400000000001</v>
      </c>
      <c r="AB23" s="31">
        <f si="2" t="shared"/>
        <v>35801</v>
      </c>
      <c r="AC23" s="31">
        <f si="2" t="shared"/>
        <v>14988.768595041323</v>
      </c>
      <c r="AD23" s="31">
        <f si="3" t="shared"/>
        <v>7610</v>
      </c>
      <c r="AE23" s="31">
        <f si="4" t="shared"/>
        <v>58399.768595041322</v>
      </c>
    </row>
    <row r="24" spans="1:31" x14ac:dyDescent="0.2">
      <c r="A24" s="32">
        <v>2014</v>
      </c>
      <c r="B24" s="30" t="s">
        <v>42</v>
      </c>
      <c r="C24" s="30" t="s">
        <v>46</v>
      </c>
      <c r="D24" s="38">
        <v>40908.199999999997</v>
      </c>
      <c r="E24" s="38">
        <v>36878.300000000003</v>
      </c>
      <c r="F24" s="38">
        <v>36034.699999999997</v>
      </c>
      <c r="G24" s="38">
        <v>35608.5</v>
      </c>
      <c r="H24" s="38">
        <v>35643.599999999999</v>
      </c>
      <c r="I24" s="38">
        <v>35295.5</v>
      </c>
      <c r="J24" s="38">
        <v>35637</v>
      </c>
      <c r="K24" s="38">
        <v>36213.4</v>
      </c>
      <c r="L24" s="38">
        <v>35858.699999999997</v>
      </c>
      <c r="M24" s="38">
        <v>36945.699999999997</v>
      </c>
      <c r="N24" s="38">
        <v>36416.699999999997</v>
      </c>
      <c r="O24" s="38">
        <v>35722.400000000001</v>
      </c>
      <c r="P24" s="38">
        <v>36451</v>
      </c>
      <c r="Q24" s="38">
        <v>2631.2999999999302</v>
      </c>
      <c r="R24" s="38">
        <f si="8" t="shared"/>
        <v>476245</v>
      </c>
      <c r="S24" s="38">
        <f si="9" t="shared"/>
        <v>256005.80000000002</v>
      </c>
      <c r="T24" s="38">
        <f si="10" t="shared"/>
        <v>217607.9</v>
      </c>
      <c r="U24" s="40"/>
      <c r="V24" s="1">
        <v>0.72</v>
      </c>
      <c r="W24" s="1">
        <v>1.21</v>
      </c>
      <c r="X24" s="1">
        <v>2.74</v>
      </c>
      <c r="Y24" s="20">
        <v>24739.200000000001</v>
      </c>
      <c r="Z24" s="20">
        <v>18101.650000000001</v>
      </c>
      <c r="AA24" s="20">
        <v>20510.27</v>
      </c>
      <c r="AB24" s="31">
        <f si="2" t="shared"/>
        <v>34360</v>
      </c>
      <c r="AC24" s="31">
        <f si="2" t="shared"/>
        <v>14960.041322314051</v>
      </c>
      <c r="AD24" s="31">
        <f si="3" t="shared"/>
        <v>7485.5</v>
      </c>
      <c r="AE24" s="31">
        <f si="4" t="shared"/>
        <v>56805.541322314049</v>
      </c>
    </row>
    <row r="25" spans="1:31" x14ac:dyDescent="0.2">
      <c r="A25" s="32">
        <v>2015</v>
      </c>
      <c r="B25" s="30" t="s">
        <v>43</v>
      </c>
      <c r="C25" s="30" t="s">
        <v>46</v>
      </c>
      <c r="D25" s="38">
        <v>40992.6</v>
      </c>
      <c r="E25" s="38">
        <v>37547.800000000003</v>
      </c>
      <c r="F25" s="38">
        <v>36866.5</v>
      </c>
      <c r="G25" s="38">
        <v>36170.300000000003</v>
      </c>
      <c r="H25" s="38">
        <v>35751.800000000003</v>
      </c>
      <c r="I25" s="38">
        <v>35772</v>
      </c>
      <c r="J25" s="38">
        <v>35517.699999999997</v>
      </c>
      <c r="K25" s="38">
        <v>35829.199999999997</v>
      </c>
      <c r="L25" s="38">
        <v>36380.400000000001</v>
      </c>
      <c r="M25" s="38">
        <v>37092.9</v>
      </c>
      <c r="N25" s="38">
        <v>36521.599999999999</v>
      </c>
      <c r="O25" s="38">
        <v>35631.800000000003</v>
      </c>
      <c r="P25" s="38">
        <v>36457.9</v>
      </c>
      <c r="Q25" s="38">
        <v>2388.3999999999651</v>
      </c>
      <c r="R25" s="38">
        <f si="8" t="shared"/>
        <v>478920.9</v>
      </c>
      <c r="S25" s="38">
        <f si="9" t="shared"/>
        <v>258618.7</v>
      </c>
      <c r="T25" s="38">
        <f si="10" t="shared"/>
        <v>217913.80000000002</v>
      </c>
      <c r="U25" s="40"/>
      <c r="V25" s="1">
        <v>0.72</v>
      </c>
      <c r="W25" s="1">
        <v>1.21</v>
      </c>
      <c r="X25" s="1">
        <v>2.74</v>
      </c>
      <c r="Y25" s="20">
        <v>24278.400000000001</v>
      </c>
      <c r="Z25" s="20">
        <v>17875.28</v>
      </c>
      <c r="AA25" s="20">
        <v>20262.3</v>
      </c>
      <c r="AB25" s="31">
        <f si="2" t="shared"/>
        <v>33720</v>
      </c>
      <c r="AC25" s="31">
        <f si="2" t="shared"/>
        <v>14772.958677685951</v>
      </c>
      <c r="AD25" s="31">
        <f si="3" t="shared"/>
        <v>7394.9999999999991</v>
      </c>
      <c r="AE25" s="31">
        <f si="4" t="shared"/>
        <v>55887.958677685951</v>
      </c>
    </row>
    <row r="26" spans="1:31" x14ac:dyDescent="0.2">
      <c r="A26" s="32">
        <v>2016</v>
      </c>
      <c r="B26" s="30" t="s">
        <v>44</v>
      </c>
      <c r="C26" s="30" t="s">
        <v>46</v>
      </c>
      <c r="D26" s="33">
        <v>40045.800000000003</v>
      </c>
      <c r="E26" s="33">
        <v>37562.699999999997</v>
      </c>
      <c r="F26" s="33">
        <v>37547.300000000003</v>
      </c>
      <c r="G26" s="33">
        <v>36913</v>
      </c>
      <c r="H26" s="33">
        <v>36217</v>
      </c>
      <c r="I26" s="33">
        <v>35847.699999999997</v>
      </c>
      <c r="J26" s="33">
        <v>35975.300000000003</v>
      </c>
      <c r="K26" s="33">
        <v>35841</v>
      </c>
      <c r="L26" s="33">
        <v>35991.199999999997</v>
      </c>
      <c r="M26" s="33">
        <v>37569.699999999997</v>
      </c>
      <c r="N26" s="33">
        <v>36780.300000000003</v>
      </c>
      <c r="O26" s="33">
        <v>35970.699999999997</v>
      </c>
      <c r="P26" s="33">
        <v>36299.4</v>
      </c>
      <c r="Q26" s="33">
        <v>2210.7999999999884</v>
      </c>
      <c r="R26" s="38">
        <f si="8" t="shared"/>
        <v>480771.9</v>
      </c>
      <c r="S26" s="38">
        <f si="9" t="shared"/>
        <v>260108.79999999999</v>
      </c>
      <c r="T26" s="38">
        <f si="10" t="shared"/>
        <v>218452.30000000002</v>
      </c>
      <c r="U26" s="40"/>
      <c r="V26" s="1">
        <v>0.72</v>
      </c>
      <c r="W26" s="1">
        <v>1.21</v>
      </c>
      <c r="X26" s="1">
        <v>2.74</v>
      </c>
      <c r="Y26" s="20">
        <v>24067.439999999999</v>
      </c>
      <c r="Z26" s="20">
        <v>17624.18</v>
      </c>
      <c r="AA26" s="20">
        <v>19930.759999999998</v>
      </c>
      <c r="AB26" s="31">
        <f si="2" t="shared"/>
        <v>33427</v>
      </c>
      <c r="AC26" s="31">
        <f si="2" t="shared"/>
        <v>14565.438016528926</v>
      </c>
      <c r="AD26" s="31">
        <f si="3" t="shared"/>
        <v>7273.9999999999991</v>
      </c>
      <c r="AE26" s="31">
        <f si="4" t="shared"/>
        <v>55266.438016528926</v>
      </c>
    </row>
    <row r="27" spans="1:31" x14ac:dyDescent="0.2">
      <c r="A27" s="32">
        <v>2017</v>
      </c>
      <c r="B27" s="30" t="s">
        <v>95</v>
      </c>
      <c r="C27" s="30" t="s">
        <v>46</v>
      </c>
      <c r="D27" s="34">
        <v>39354.699999999997</v>
      </c>
      <c r="E27" s="34">
        <v>36510.1</v>
      </c>
      <c r="F27" s="34">
        <v>37717.1</v>
      </c>
      <c r="G27" s="34">
        <v>37681.5</v>
      </c>
      <c r="H27" s="34">
        <v>37177.699999999997</v>
      </c>
      <c r="I27" s="34">
        <v>36467.199999999997</v>
      </c>
      <c r="J27" s="34">
        <v>36091</v>
      </c>
      <c r="K27" s="34">
        <v>36504.699999999997</v>
      </c>
      <c r="L27" s="34">
        <v>36126.800000000003</v>
      </c>
      <c r="M27" s="34">
        <v>37287.5</v>
      </c>
      <c r="N27" s="34">
        <v>37413.1</v>
      </c>
      <c r="O27" s="34">
        <v>36270.699999999997</v>
      </c>
      <c r="P27" s="34">
        <v>36645.1</v>
      </c>
      <c r="Q27" s="34">
        <v>2203.7000000000698</v>
      </c>
      <c r="R27" s="38">
        <v>483450.9</v>
      </c>
      <c r="S27" s="38">
        <f si="9" t="shared"/>
        <v>260999.3</v>
      </c>
      <c r="T27" s="38">
        <f si="10" t="shared"/>
        <v>220247.9</v>
      </c>
      <c r="U27" s="40"/>
      <c r="V27" s="1">
        <v>0.72</v>
      </c>
      <c r="W27" s="1">
        <v>1.21</v>
      </c>
      <c r="X27" s="1">
        <v>2.74</v>
      </c>
      <c r="Y27" s="20">
        <v>24045.120000000006</v>
      </c>
      <c r="Z27" s="20">
        <v>17099.659999999996</v>
      </c>
      <c r="AA27" s="20">
        <v>21521.33</v>
      </c>
      <c r="AB27" s="31">
        <f ref="AB27" si="11" t="shared">Y27/V27</f>
        <v>33396.000000000007</v>
      </c>
      <c r="AC27" s="31">
        <f ref="AC27" si="12" t="shared">Z27/W27</f>
        <v>14131.950413223138</v>
      </c>
      <c r="AD27" s="31">
        <f ref="AD27" si="13" t="shared">AA27/X27</f>
        <v>7854.5</v>
      </c>
      <c r="AE27" s="31">
        <f si="4" t="shared"/>
        <v>55382.450413223145</v>
      </c>
    </row>
    <row r="28" spans="1:31" x14ac:dyDescent="0.2">
      <c r="A28" s="32">
        <v>2018</v>
      </c>
      <c r="B28" s="30" t="s">
        <v>99</v>
      </c>
      <c r="C28" s="30" t="s">
        <v>46</v>
      </c>
      <c r="D28" s="34">
        <v>38327</v>
      </c>
      <c r="E28" s="34">
        <v>36155</v>
      </c>
      <c r="F28" s="34">
        <v>36747</v>
      </c>
      <c r="G28" s="34">
        <v>38028</v>
      </c>
      <c r="H28" s="34">
        <v>37995</v>
      </c>
      <c r="I28" s="34">
        <v>37474</v>
      </c>
      <c r="J28" s="34">
        <v>36905</v>
      </c>
      <c r="K28" s="34">
        <v>36521</v>
      </c>
      <c r="L28" s="34">
        <v>36717</v>
      </c>
      <c r="M28" s="34">
        <v>37328</v>
      </c>
      <c r="N28" s="34">
        <v>37130</v>
      </c>
      <c r="O28" s="34">
        <v>36750</v>
      </c>
      <c r="P28" s="34">
        <v>36833</v>
      </c>
      <c r="Q28" s="34">
        <v>2237</v>
      </c>
      <c r="R28" s="38">
        <v>485147.3</v>
      </c>
      <c r="S28" s="38">
        <f si="9" t="shared"/>
        <v>261631</v>
      </c>
      <c r="T28" s="38">
        <f si="10" t="shared"/>
        <v>221279</v>
      </c>
      <c r="U28" s="40"/>
      <c r="V28" s="1">
        <v>0.72</v>
      </c>
      <c r="W28" s="1">
        <v>1.21</v>
      </c>
      <c r="X28" s="1">
        <v>2.74</v>
      </c>
      <c r="Y28" s="20">
        <v>24236.640000000018</v>
      </c>
      <c r="Z28" s="20">
        <v>16842.14</v>
      </c>
      <c r="AA28" s="20">
        <v>23257.119999999992</v>
      </c>
      <c r="AB28" s="31">
        <f ref="AB28:AD31" si="14" t="shared">Y28/V28</f>
        <v>33662.000000000029</v>
      </c>
      <c r="AC28" s="31">
        <f si="14" t="shared"/>
        <v>13919.123966942148</v>
      </c>
      <c r="AD28" s="31">
        <f si="14" t="shared"/>
        <v>8487.9999999999964</v>
      </c>
      <c r="AE28" s="31">
        <f si="4" t="shared"/>
        <v>56069.123966942178</v>
      </c>
    </row>
    <row r="29" spans="1:31" x14ac:dyDescent="0.2">
      <c r="A29" s="32">
        <v>2019</v>
      </c>
      <c r="B29" s="30" t="s">
        <v>102</v>
      </c>
      <c r="C29" s="30" t="s">
        <v>46</v>
      </c>
      <c r="D29" s="34">
        <v>38435</v>
      </c>
      <c r="E29" s="34">
        <v>35094</v>
      </c>
      <c r="F29" s="34">
        <v>36222</v>
      </c>
      <c r="G29" s="34">
        <v>36860</v>
      </c>
      <c r="H29" s="34">
        <v>38152</v>
      </c>
      <c r="I29" s="34">
        <v>38264</v>
      </c>
      <c r="J29" s="34">
        <v>37808</v>
      </c>
      <c r="K29" s="34">
        <v>37311</v>
      </c>
      <c r="L29" s="34">
        <v>36688</v>
      </c>
      <c r="M29" s="34">
        <v>37922</v>
      </c>
      <c r="N29" s="34">
        <v>37312</v>
      </c>
      <c r="O29" s="34">
        <v>36468</v>
      </c>
      <c r="P29" s="34">
        <v>37329</v>
      </c>
      <c r="Q29" s="34">
        <v>2399</v>
      </c>
      <c r="R29" s="38">
        <v>486264.29999999981</v>
      </c>
      <c r="S29" s="38">
        <f si="9" t="shared"/>
        <v>260835</v>
      </c>
      <c r="T29" s="38">
        <f si="10" t="shared"/>
        <v>223030</v>
      </c>
      <c r="U29" s="40"/>
      <c r="V29" s="1">
        <v>0.72</v>
      </c>
      <c r="W29" s="1">
        <v>1.21</v>
      </c>
      <c r="X29" s="1">
        <v>2.74</v>
      </c>
      <c r="Y29" s="20">
        <v>24552.000000000018</v>
      </c>
      <c r="Z29" s="20">
        <v>16969.959999999988</v>
      </c>
      <c r="AA29" s="20">
        <v>23717.440000000002</v>
      </c>
      <c r="AB29" s="31">
        <f si="14" t="shared"/>
        <v>34100.000000000029</v>
      </c>
      <c r="AC29" s="31">
        <f si="14" t="shared"/>
        <v>14024.760330578503</v>
      </c>
      <c r="AD29" s="31">
        <f si="14" t="shared"/>
        <v>8656</v>
      </c>
      <c r="AE29" s="31">
        <f si="4" t="shared"/>
        <v>56780.760330578531</v>
      </c>
    </row>
    <row ht="15" r="30" spans="1:31" x14ac:dyDescent="0.25">
      <c r="A30" s="32">
        <v>2020</v>
      </c>
      <c r="B30" s="30" t="s">
        <v>104</v>
      </c>
      <c r="C30" s="30" t="s">
        <v>46</v>
      </c>
      <c r="D30" s="69">
        <v>39349.300000000003</v>
      </c>
      <c r="E30" s="69">
        <v>35182.9</v>
      </c>
      <c r="F30" s="69">
        <v>35212</v>
      </c>
      <c r="G30" s="69">
        <v>36368.199999999997</v>
      </c>
      <c r="H30" s="69">
        <v>37086.6</v>
      </c>
      <c r="I30" s="69">
        <v>38422.5</v>
      </c>
      <c r="J30" s="69">
        <v>38450.6</v>
      </c>
      <c r="K30" s="69">
        <v>38245</v>
      </c>
      <c r="L30" s="69">
        <v>37534.800000000003</v>
      </c>
      <c r="M30" s="69">
        <v>37864.800000000003</v>
      </c>
      <c r="N30" s="69">
        <v>37759.1</v>
      </c>
      <c r="O30" s="69">
        <v>36665.199999999997</v>
      </c>
      <c r="P30" s="69">
        <v>36944.300000000003</v>
      </c>
      <c r="Q30" s="34">
        <v>2566.5</v>
      </c>
      <c r="R30" s="38">
        <v>487652</v>
      </c>
      <c r="S30" s="38">
        <f>IF(D30&gt;0,SUM(D30:J30),"")</f>
        <v>260072.10000000003</v>
      </c>
      <c r="T30" s="38">
        <f si="10" t="shared"/>
        <v>225013.2</v>
      </c>
      <c r="U30" s="40"/>
      <c r="V30" s="1">
        <v>0.72</v>
      </c>
      <c r="W30" s="1">
        <v>1.21</v>
      </c>
      <c r="X30" s="1">
        <v>2.74</v>
      </c>
      <c r="Y30" s="20">
        <v>25305.84</v>
      </c>
      <c r="Z30" s="20">
        <v>17885.05</v>
      </c>
      <c r="AA30" s="20">
        <v>23514.68</v>
      </c>
      <c r="AB30" s="31">
        <f si="14" t="shared"/>
        <v>35147</v>
      </c>
      <c r="AC30" s="31">
        <f si="14" t="shared"/>
        <v>14781.03305785124</v>
      </c>
      <c r="AD30" s="31">
        <f si="14" t="shared"/>
        <v>8582</v>
      </c>
      <c r="AE30" s="31">
        <f si="4" t="shared"/>
        <v>58510.033057851237</v>
      </c>
    </row>
    <row ht="15" r="31" spans="1:31" x14ac:dyDescent="0.25">
      <c r="A31" s="32">
        <v>2021</v>
      </c>
      <c r="B31" s="30" t="s">
        <v>105</v>
      </c>
      <c r="C31" s="30" t="s">
        <v>46</v>
      </c>
      <c r="D31" s="69">
        <v>39953.5</v>
      </c>
      <c r="E31" s="69">
        <v>36041.4</v>
      </c>
      <c r="F31" s="69">
        <v>35422.199999999997</v>
      </c>
      <c r="G31" s="69">
        <v>35405</v>
      </c>
      <c r="H31" s="69">
        <v>36520.800000000003</v>
      </c>
      <c r="I31" s="69">
        <v>37361.5</v>
      </c>
      <c r="J31" s="69">
        <v>38720</v>
      </c>
      <c r="K31" s="69">
        <v>38999.300000000003</v>
      </c>
      <c r="L31" s="69">
        <v>38361.5</v>
      </c>
      <c r="M31" s="69">
        <v>38866.699999999997</v>
      </c>
      <c r="N31" s="69">
        <v>37714.6</v>
      </c>
      <c r="O31" s="69">
        <v>37101</v>
      </c>
      <c r="P31" s="69">
        <v>36974.6</v>
      </c>
      <c r="Q31" s="34">
        <v>2652</v>
      </c>
      <c r="R31" s="38">
        <f>SUM(D31:Q31)</f>
        <v>490094.09999999992</v>
      </c>
      <c r="S31" s="38">
        <f>IF(D31&gt;0,SUM(D31:J31),"")</f>
        <v>259424.39999999997</v>
      </c>
      <c r="T31" s="38">
        <f ref="T31:T32" si="15" t="shared">IF(K31&gt;0,SUM(K31:P31),"")</f>
        <v>228017.7</v>
      </c>
      <c r="U31" s="40"/>
      <c r="V31" s="1">
        <v>0.72</v>
      </c>
      <c r="W31" s="1">
        <v>1.21</v>
      </c>
      <c r="X31" s="1">
        <v>2.74</v>
      </c>
      <c r="Y31" s="20">
        <v>25878.959999999999</v>
      </c>
      <c r="Z31" s="20">
        <v>18543.22</v>
      </c>
      <c r="AA31" s="20">
        <v>23328.36</v>
      </c>
      <c r="AB31" s="31">
        <f>Y31/V31</f>
        <v>35943</v>
      </c>
      <c r="AC31" s="31">
        <f si="14" t="shared"/>
        <v>15324.975206611573</v>
      </c>
      <c r="AD31" s="31">
        <f si="14" t="shared"/>
        <v>8514</v>
      </c>
      <c r="AE31" s="31">
        <f si="4" t="shared"/>
        <v>59781.975206611576</v>
      </c>
    </row>
    <row ht="15" r="32" spans="1:31" x14ac:dyDescent="0.25">
      <c r="A32" s="32">
        <v>2022</v>
      </c>
      <c r="B32" s="30" t="s">
        <v>111</v>
      </c>
      <c r="C32" s="30" t="s">
        <v>46</v>
      </c>
      <c r="D32" s="69">
        <v>37951.199999999997</v>
      </c>
      <c r="E32" s="69">
        <v>35449.9</v>
      </c>
      <c r="F32" s="69">
        <v>35212.800000000003</v>
      </c>
      <c r="G32" s="69">
        <v>34791</v>
      </c>
      <c r="H32" s="69">
        <v>35022.400000000001</v>
      </c>
      <c r="I32" s="69">
        <v>36183.5</v>
      </c>
      <c r="J32" s="69">
        <v>37088.199999999997</v>
      </c>
      <c r="K32" s="69">
        <v>38753</v>
      </c>
      <c r="L32" s="69">
        <v>38856.300000000003</v>
      </c>
      <c r="M32" s="69">
        <v>39277.9</v>
      </c>
      <c r="N32" s="69">
        <v>38515.9</v>
      </c>
      <c r="O32" s="69">
        <v>37097</v>
      </c>
      <c r="P32" s="69">
        <v>37587</v>
      </c>
      <c r="Q32" s="34">
        <v>2372.5</v>
      </c>
      <c r="R32" s="38">
        <f>SUM(D32:Q32)</f>
        <v>484158.60000000003</v>
      </c>
      <c r="S32" s="38">
        <f>IF(D32&gt;0,SUM(D32:J32),"")</f>
        <v>251699</v>
      </c>
      <c r="T32" s="38">
        <f si="15" t="shared"/>
        <v>230087.1</v>
      </c>
      <c r="U32" s="40"/>
      <c r="V32" s="1">
        <v>0.72</v>
      </c>
      <c r="W32" s="1">
        <v>1.21</v>
      </c>
      <c r="X32" s="1">
        <v>2.74</v>
      </c>
      <c r="Y32" s="20">
        <v>25808.399999999983</v>
      </c>
      <c r="Z32" s="20">
        <v>18735.57</v>
      </c>
      <c r="AA32" s="20">
        <v>22254.280000000002</v>
      </c>
      <c r="AB32" s="31">
        <f>Y32/V32</f>
        <v>35844.999999999978</v>
      </c>
      <c r="AC32" s="31">
        <f ref="AC32:AC33" si="16" t="shared">Z32/W32</f>
        <v>15483.94214876033</v>
      </c>
      <c r="AD32" s="31">
        <f ref="AD32:AD33" si="17" t="shared">AA32/X32</f>
        <v>8122</v>
      </c>
      <c r="AE32" s="31">
        <f si="4" t="shared"/>
        <v>59450.94214876031</v>
      </c>
    </row>
    <row r="33" spans="1:31" x14ac:dyDescent="0.2">
      <c r="A33" s="32">
        <v>2023</v>
      </c>
      <c r="B33" s="30" t="s">
        <v>106</v>
      </c>
      <c r="C33" s="30" t="s">
        <v>46</v>
      </c>
      <c r="D33" s="34">
        <v>38804</v>
      </c>
      <c r="E33" s="34">
        <v>35333</v>
      </c>
      <c r="F33" s="34">
        <v>35646</v>
      </c>
      <c r="G33" s="34">
        <v>35432</v>
      </c>
      <c r="H33" s="34">
        <v>35057</v>
      </c>
      <c r="I33" s="34">
        <v>35258</v>
      </c>
      <c r="J33" s="34">
        <v>36548</v>
      </c>
      <c r="K33" s="34">
        <v>37515</v>
      </c>
      <c r="L33" s="34">
        <v>38939</v>
      </c>
      <c r="M33" s="34">
        <v>40394</v>
      </c>
      <c r="N33" s="34">
        <v>39109</v>
      </c>
      <c r="O33" s="34">
        <v>37753</v>
      </c>
      <c r="P33" s="34">
        <v>37527</v>
      </c>
      <c r="Q33" s="34">
        <v>2317</v>
      </c>
      <c r="R33" s="38">
        <f>SUM(D33:Q33)</f>
        <v>485632</v>
      </c>
      <c r="S33" s="38">
        <f>IF(D33&gt;0,SUM(D33:J33),"")</f>
        <v>252078</v>
      </c>
      <c r="T33" s="38">
        <f ref="T33" si="18" t="shared">IF(K33&gt;0,SUM(K33:P33),"")</f>
        <v>231237</v>
      </c>
      <c r="U33" s="40"/>
      <c r="V33" s="1">
        <v>0.72</v>
      </c>
      <c r="W33" s="1">
        <v>1.21</v>
      </c>
      <c r="X33" s="1">
        <v>2.74</v>
      </c>
      <c r="Y33" s="20">
        <v>26249.759999999998</v>
      </c>
      <c r="Z33" s="20">
        <v>19079.12</v>
      </c>
      <c r="AA33" s="20">
        <v>22150.16</v>
      </c>
      <c r="AB33" s="31">
        <f>Y33/V33</f>
        <v>36458</v>
      </c>
      <c r="AC33" s="31">
        <f si="16" t="shared"/>
        <v>15767.867768595041</v>
      </c>
      <c r="AD33" s="31">
        <f si="17" t="shared"/>
        <v>8083.9999999999991</v>
      </c>
      <c r="AE33" s="31">
        <f si="4" t="shared"/>
        <v>60309.867768595039</v>
      </c>
    </row>
    <row r="34" spans="1:31" x14ac:dyDescent="0.2">
      <c r="A34" s="32"/>
      <c r="R34" s="38"/>
      <c r="S34" s="38"/>
      <c r="T34" s="38"/>
      <c r="Y34" s="20">
        <v>26399.52</v>
      </c>
      <c r="Z34" s="20">
        <v>19754.14</v>
      </c>
      <c r="AA34" s="20">
        <v>22498.14</v>
      </c>
    </row>
    <row r="35" spans="1:31" x14ac:dyDescent="0.2">
      <c r="A35" s="32"/>
      <c r="R35" s="38"/>
      <c r="S35" s="38"/>
      <c r="T35" s="38"/>
    </row>
    <row r="36" spans="1:31" x14ac:dyDescent="0.2">
      <c r="A36" s="32"/>
      <c r="R36" s="38"/>
      <c r="S36" s="38"/>
      <c r="T36" s="38"/>
    </row>
    <row r="37" spans="1:31" x14ac:dyDescent="0.2">
      <c r="A37" s="32"/>
      <c r="R37" s="38" t="str">
        <f si="8" t="shared"/>
        <v/>
      </c>
      <c r="S37" s="38" t="str">
        <f si="9" t="shared"/>
        <v/>
      </c>
      <c r="T37" s="38" t="str">
        <f si="10" t="shared"/>
        <v/>
      </c>
    </row>
    <row r="38" spans="1:31" x14ac:dyDescent="0.2">
      <c r="R38" s="38" t="str">
        <f si="8" t="shared"/>
        <v/>
      </c>
      <c r="S38" s="38" t="str">
        <f si="9" t="shared"/>
        <v/>
      </c>
      <c r="T38" s="38" t="str">
        <f si="10" t="shared"/>
        <v/>
      </c>
    </row>
    <row r="39" spans="1:31" x14ac:dyDescent="0.2">
      <c r="R39" s="38" t="str">
        <f si="8" t="shared"/>
        <v/>
      </c>
      <c r="S39" s="38" t="str">
        <f si="9" t="shared"/>
        <v/>
      </c>
      <c r="T39" s="38" t="str">
        <f si="10" t="shared"/>
        <v/>
      </c>
    </row>
    <row r="40" spans="1:31" x14ac:dyDescent="0.2">
      <c r="R40" s="38" t="str">
        <f si="8" t="shared"/>
        <v/>
      </c>
      <c r="S40" s="38" t="str">
        <f si="9" t="shared"/>
        <v/>
      </c>
      <c r="T40" s="38" t="str">
        <f si="10" t="shared"/>
        <v/>
      </c>
    </row>
    <row r="41" spans="1:31" x14ac:dyDescent="0.2">
      <c r="R41" s="38" t="str">
        <f si="8" t="shared"/>
        <v/>
      </c>
      <c r="S41" s="38" t="str">
        <f si="9" t="shared"/>
        <v/>
      </c>
      <c r="T41" s="38" t="str">
        <f si="10" t="shared"/>
        <v/>
      </c>
    </row>
    <row r="42" spans="1:31" x14ac:dyDescent="0.2">
      <c r="R42" s="38" t="str">
        <f si="8" t="shared"/>
        <v/>
      </c>
      <c r="S42" s="38" t="str">
        <f si="9" t="shared"/>
        <v/>
      </c>
      <c r="T42" s="38" t="str">
        <f si="10" t="shared"/>
        <v/>
      </c>
    </row>
  </sheetData>
  <phoneticPr fontId="14" type="noConversion"/>
  <pageMargins bottom="0.75" footer="0.3" header="0.3" left="0" right="0" top="0.75"/>
  <pageSetup orientation="landscape" r:id="rId1"/>
  <ignoredErrors>
    <ignoredError formulaRange="1" sqref="T14:T26 S15:S26 S14 S11:S13 S10:T10 T11:T1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2015-11-30T15:01:12Z</dcterms:created>
  <dc:creator>Parker, John [LEGIS]</dc:creator>
  <cp:lastModifiedBy>Broich, Adam [LEGIS]</cp:lastModifiedBy>
  <cp:lastPrinted>2023-09-21T15:03:21Z</cp:lastPrinted>
  <dcterms:modified xsi:type="dcterms:W3CDTF">2023-09-21T15:08:04Z</dcterms:modified>
</cp:coreProperties>
</file>