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5" rupBuild="14420"/>
  <workbookPr/>
  <mc:AlternateContent>
    <mc:Choice Requires="x15">
      <x15ac:absPath xmlns:x15ac="http://schemas.microsoft.com/office/spreadsheetml/2010/11/ac" url="\\legislature.intranet\prod\LINC\LINCCLIENT\users\temp\ADAM.BROICH\"/>
    </mc:Choice>
  </mc:AlternateContent>
  <bookViews>
    <workbookView windowHeight="6480" windowWidth="9720" xWindow="750" yWindow="1905"/>
  </bookViews>
  <sheets>
    <sheet name="Factbook" r:id="rId1" sheetId="1" state="veryHidden"/>
    <sheet name="Sheet2" r:id="rId2" sheetId="2" state="veryHidden"/>
    <sheet name="Data" r:id="rId3" sheetId="3"/>
    <sheet name="Notes" r:id="rId4" sheetId="5" state="veryHidden"/>
    <sheet name="Sheet1" r:id="rId5" sheetId="6" state="veryHidden"/>
  </sheets>
  <definedNames>
    <definedName name="AdministrativeSupport">OFFSET(Data!$G$2,0,0,COUNTA(Data!$G:$G)-1)</definedName>
    <definedName name="FiscalYear">OFFSET(Data!$A$2,0,0,COUNTA(Data!$A:$A)-1)</definedName>
    <definedName name="OfficialsAdministrators">OFFSET(Data!$B$2,0,0,COUNTA(Data!$B:$B)-1)</definedName>
    <definedName localSheetId="0" name="_xlnm.Print_Area">Factbook!$A$1:$O$50</definedName>
    <definedName name="Professionals">OFFSET(Data!$C$2,0,0,COUNTA(Data!$C:$C)-1)</definedName>
    <definedName name="Protective_ServicesSworn">OFFSET(Data!$E$2,0,0,COUNTA(Data!$E:$E)-1)</definedName>
    <definedName name="ServiceMaintenance">OFFSET(Data!$I$2,0,0,COUNTA(Data!$I:$I)-1)</definedName>
    <definedName name="SkilledCraft">OFFSET(Data!$H$2,0,0,COUNTA(Data!$H:$H)-1)</definedName>
    <definedName name="Technicians">OFFSET(Data!$D$2,0,0,COUNTA(Data!$D:$D)-1)</definedName>
  </definedNames>
  <calcPr calcId="162913"/>
</workbook>
</file>

<file path=xl/calcChain.xml><?xml version="1.0" encoding="utf-8"?>
<calcChain xmlns="http://schemas.openxmlformats.org/spreadsheetml/2006/main">
  <c i="3" l="1" r="J3"/>
  <c i="3" r="J4"/>
  <c i="1" l="1" r="AB64"/>
  <c i="1" r="AB65"/>
  <c i="1" r="AB66"/>
  <c i="1" r="AB67"/>
  <c i="1" r="AB68"/>
  <c i="1" r="AB69"/>
  <c i="1" r="V64"/>
  <c i="1" r="W64"/>
  <c i="1" r="X64"/>
  <c i="1" r="Y64"/>
  <c i="1" r="Z64"/>
  <c i="1" r="AA64"/>
  <c i="1" r="T64"/>
  <c i="1" r="AA69"/>
  <c i="1" r="Z69"/>
  <c i="1" r="Y69"/>
  <c i="1" r="X69"/>
  <c i="1" r="W69"/>
  <c i="1" r="V69"/>
  <c i="1" r="T69"/>
  <c i="1" r="S69"/>
  <c i="1" r="AA68"/>
  <c i="1" r="Z68"/>
  <c i="1" r="Y68"/>
  <c i="1" r="X68"/>
  <c i="1" r="W68"/>
  <c i="1" r="V68"/>
  <c i="1" r="T68"/>
  <c i="1" r="S68"/>
  <c i="1" r="AA67"/>
  <c i="1" r="Z67"/>
  <c i="1" r="Y67"/>
  <c i="1" r="X67"/>
  <c i="1" r="W67"/>
  <c i="1" r="V67"/>
  <c i="1" r="T67"/>
  <c i="1" r="S67"/>
  <c i="1" r="AA66"/>
  <c i="1" r="Z66"/>
  <c i="1" r="Y66"/>
  <c i="1" r="X66"/>
  <c i="1" r="W66"/>
  <c i="1" r="V66"/>
  <c i="1" r="T66"/>
  <c i="1" r="S66"/>
  <c i="1" r="AA65"/>
  <c i="1" r="Z65"/>
  <c i="1" r="Y65"/>
  <c i="1" r="X65"/>
  <c i="1" r="W65"/>
  <c i="1" r="V65"/>
  <c i="1" r="T65"/>
  <c i="1" r="S65"/>
  <c i="1" r="S64"/>
  <c i="1" l="1" r="D32"/>
  <c i="1" r="F32"/>
  <c i="1" r="H32"/>
  <c i="1" r="J32"/>
  <c i="1" r="L32"/>
  <c i="3" l="1" r="J5"/>
  <c i="3" r="J6"/>
  <c i="3" r="J7"/>
  <c i="3" r="J8"/>
  <c i="3" r="J9"/>
  <c i="3" r="J10"/>
  <c i="3" r="J11"/>
  <c i="3" r="J12"/>
  <c i="3" r="J13"/>
  <c i="3" r="J14"/>
  <c i="3" r="J15"/>
  <c i="3" r="J16"/>
  <c i="3" r="J17"/>
  <c i="3" r="J18"/>
  <c i="3" r="J19"/>
  <c i="3" r="J20"/>
  <c i="3" r="J21"/>
  <c i="3" r="J22"/>
  <c i="3" r="J23"/>
  <c i="3" r="J24"/>
  <c i="3" r="J25"/>
  <c i="3" r="J26"/>
  <c i="3" r="J27"/>
  <c i="3" r="J28"/>
  <c i="3" r="J29"/>
  <c i="3" r="J30"/>
  <c i="3" r="J31"/>
  <c i="3" r="J32"/>
  <c i="3" r="J33"/>
  <c i="3" r="J34"/>
  <c i="3" r="J35"/>
  <c i="3" r="J36"/>
  <c i="3" r="J37"/>
  <c i="3" r="J38"/>
  <c i="3" r="J39"/>
  <c i="3" r="J40"/>
  <c i="3" r="J41"/>
  <c i="3" r="J42"/>
  <c i="3" r="J43"/>
  <c i="3" r="J44"/>
  <c i="3" r="J45"/>
  <c i="3" r="J46"/>
  <c i="3" r="J47"/>
  <c i="3" r="J48"/>
  <c i="3" r="J49"/>
  <c i="3" r="J50"/>
  <c i="3" r="J51"/>
  <c i="3" r="J52"/>
  <c i="3" r="J53"/>
  <c i="3" r="J54"/>
  <c i="3" r="J55"/>
  <c i="3" r="J56"/>
  <c i="3" r="J57"/>
  <c i="3" r="J58"/>
  <c i="3" r="J59"/>
  <c i="3" r="J60"/>
  <c i="3" r="J61"/>
  <c i="3" r="J62"/>
  <c i="3" r="J63"/>
  <c i="3" r="J64"/>
  <c i="3" r="J65"/>
  <c i="3" r="J66"/>
  <c i="3" r="J67"/>
  <c i="3" r="J68"/>
  <c i="3" r="J69"/>
  <c i="3" r="J70"/>
  <c i="3" r="J71"/>
  <c i="3" r="J72"/>
  <c i="3" r="J73"/>
  <c i="3" r="J74"/>
  <c i="3" r="J75"/>
  <c i="3" r="J76"/>
  <c i="3" r="J77"/>
  <c i="3" r="J78"/>
  <c i="3" r="J79"/>
  <c i="3" r="J80"/>
  <c i="3" r="J81"/>
  <c i="3" r="J82"/>
  <c i="3" r="J83"/>
  <c i="3" r="J84"/>
  <c i="3" r="J85"/>
  <c i="3" r="J86"/>
  <c i="3" r="J87"/>
  <c i="3" r="J88"/>
  <c i="3" r="J89"/>
  <c i="3" r="J90"/>
  <c i="3" r="J91"/>
  <c i="3" r="J92"/>
  <c i="3" r="J93"/>
  <c i="3" r="J94"/>
  <c i="3" r="J95"/>
  <c i="3" r="J96"/>
  <c i="3" r="J97"/>
  <c i="3" r="J98"/>
  <c i="3" r="J99"/>
  <c i="3" r="J100"/>
  <c i="3" r="J101"/>
  <c i="3" r="J2"/>
  <c i="1" l="1" r="D39"/>
  <c i="1" r="F39"/>
  <c i="1" r="H39"/>
  <c i="1" r="J39"/>
  <c i="1" r="L39"/>
  <c i="1" r="L31"/>
  <c i="1" r="J31"/>
  <c i="1" r="H31"/>
  <c i="1" r="F31"/>
  <c i="1" r="D31"/>
  <c i="1" l="1" r="F33"/>
  <c i="1" r="D33"/>
  <c i="1" r="F34"/>
  <c i="1" r="F35"/>
  <c i="1" r="F36"/>
  <c i="1" r="F37"/>
  <c i="1" r="F38"/>
  <c i="1" r="H33"/>
  <c i="1" r="D34"/>
  <c i="1" r="D37"/>
  <c i="1" r="H34"/>
  <c i="1" r="H35"/>
  <c i="1" r="H36"/>
  <c i="1" r="H37"/>
  <c i="1" r="H38"/>
  <c i="1" r="J33"/>
  <c i="1" r="D35"/>
  <c i="1" r="D38"/>
  <c i="1" r="J34"/>
  <c i="1" r="J35"/>
  <c i="1" r="J36"/>
  <c i="1" r="J37"/>
  <c i="1" r="J38"/>
  <c i="1" r="L33"/>
  <c i="1" r="D36"/>
  <c i="1" r="L34"/>
  <c i="1" r="L35"/>
  <c i="1" r="L36"/>
  <c i="1" r="L37"/>
  <c i="1" r="L38"/>
  <c i="1" l="1" r="H40"/>
  <c i="1" r="D40"/>
  <c i="1" r="F40"/>
  <c i="1" r="J40"/>
  <c i="1" r="L40"/>
</calcChain>
</file>

<file path=xl/sharedStrings.xml><?xml version="1.0" encoding="utf-8"?>
<sst xmlns="http://schemas.openxmlformats.org/spreadsheetml/2006/main" count="53" uniqueCount="33">
  <si>
    <t>Professionals</t>
  </si>
  <si>
    <t>Technicians</t>
  </si>
  <si>
    <t>Skilled Craft</t>
  </si>
  <si>
    <t>Service Maintenance</t>
  </si>
  <si>
    <t xml:space="preserve">     Total</t>
  </si>
  <si>
    <t>Officials/Administrators</t>
  </si>
  <si>
    <t>Administrative Support</t>
  </si>
  <si>
    <t>Protective Services: Sworn</t>
  </si>
  <si>
    <t>FiscalYear</t>
  </si>
  <si>
    <t>OfficialsAdministrators</t>
  </si>
  <si>
    <t>Protective ServicesSworn</t>
  </si>
  <si>
    <t>AdministrativeSupport</t>
  </si>
  <si>
    <t>SkilledCraft</t>
  </si>
  <si>
    <t>ServiceMaintenance</t>
  </si>
  <si>
    <t>Protective ServicesNonSworn</t>
  </si>
  <si>
    <t>Source if Website - URL</t>
  </si>
  <si>
    <t>Frequency Released</t>
  </si>
  <si>
    <t>Total</t>
  </si>
  <si>
    <t>Department/Source</t>
  </si>
  <si>
    <t>Annual</t>
  </si>
  <si>
    <t>Quarterly</t>
  </si>
  <si>
    <t>Monthly</t>
  </si>
  <si>
    <t>Notes</t>
  </si>
  <si>
    <t>Variable</t>
  </si>
  <si>
    <r>
      <t xml:space="preserve">the changes the numbers between EEO category for 2013 to 2014 might wonder where all of the technicians and professionals went.  I had included and explanation in my email to you that read:  </t>
    </r>
    <r>
      <rPr>
        <sz val="11"/>
        <rFont val="Calibri"/>
        <family val="2"/>
      </rPr>
      <t>The shift in counts between FY2013 and FY2014 are explained by changes in the occupational classification categories established by the US Department of Labor, Bureau of Labor Statistics.  The changes were incorporated into the Human Resource Information System (HRIS), BrassRing Applicant Tracking System, and the State Affirmative Action Database between fiscal years 2013 and 2014. These changes resulted in a shift of personnel between EEO Categories that can be seen in the State Workforce Composition between fiscal years 2013 and 2014.</t>
    </r>
  </si>
  <si>
    <t>Protective Services - Sworn</t>
  </si>
  <si>
    <t>Service 
Maintenance</t>
  </si>
  <si>
    <t>Administrative
Support</t>
  </si>
  <si>
    <t>Full-Time State of Iowa Employee Workforce</t>
  </si>
  <si>
    <t>Officials/
Administrators</t>
  </si>
  <si>
    <t>Protective Services 
Sworn</t>
  </si>
  <si>
    <t>Note:  Workforce data does not include the Board of Regents, Community-Based Corrections, or State</t>
  </si>
  <si>
    <t>Fair Authority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</si>
</sst>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 \ \ #,##0____;\(#,##0\)"/>
    <numFmt numFmtId="165" formatCode="\ 0.0%"/>
    <numFmt numFmtId="166" formatCode="_(* #,##0_);_(* \(#,##0\);_(* &quot;-&quot;??_);_(@_)"/>
  </numFmts>
  <fonts count="15" x14ac:knownFonts="1">
    <font>
      <sz val="9"/>
      <name val="Arial"/>
      <family val="2"/>
    </font>
    <font>
      <sz val="9"/>
      <name val="Arial"/>
      <family val="2"/>
    </font>
    <font>
      <b/>
      <sz val="14"/>
      <name val="Arial"/>
      <family val="2"/>
    </font>
    <font>
      <sz val="9"/>
      <name val="Arial"/>
      <family val="2"/>
    </font>
    <font>
      <u/>
      <sz val="9"/>
      <name val="Arial"/>
      <family val="2"/>
    </font>
    <font>
      <sz val="14"/>
      <name val="Arial"/>
      <family val="2"/>
    </font>
    <font>
      <sz val="9"/>
      <name val="Arial"/>
      <family val="2"/>
    </font>
    <font>
      <b/>
      <sz val="9"/>
      <name val="Arial"/>
      <family val="2"/>
    </font>
    <font>
      <sz val="9"/>
      <name val="Arial"/>
      <family val="2"/>
    </font>
    <font>
      <sz val="10"/>
      <name val="Wingdings"/>
      <charset val="2"/>
    </font>
    <font>
      <sz val="10"/>
      <color indexed="8"/>
      <name val="Arial"/>
      <family val="2"/>
    </font>
    <font>
      <sz val="11"/>
      <color indexed="8"/>
      <name val="Calibri"/>
      <family val="2"/>
      <scheme val="minor"/>
    </font>
    <font>
      <sz val="9"/>
      <color indexed="8"/>
      <name val="Arial"/>
      <family val="2"/>
    </font>
    <font>
      <sz val="11"/>
      <color rgb="FF1F497D"/>
      <name val="Calibri"/>
      <family val="2"/>
    </font>
    <font>
      <sz val="11"/>
      <name val="Calibri"/>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right/>
      <top style="thin">
        <color indexed="64"/>
      </top>
      <bottom style="double">
        <color indexed="64"/>
      </bottom>
      <diagonal/>
    </border>
    <border>
      <left/>
      <right/>
      <top style="dashDot">
        <color theme="0" tint="-0.24994659260841701"/>
      </top>
      <bottom/>
      <diagonal/>
    </border>
    <border>
      <left/>
      <right/>
      <top/>
      <bottom style="dashDot">
        <color theme="0" tint="-0.249977111117893"/>
      </bottom>
      <diagonal/>
    </border>
  </borders>
  <cellStyleXfs count="4">
    <xf borderId="0" fillId="0" fontId="0" numFmtId="0"/>
    <xf borderId="0" fillId="0" fontId="10" numFmtId="0">
      <alignment vertical="top"/>
    </xf>
    <xf borderId="0" fillId="0" fontId="11" numFmtId="0"/>
    <xf applyAlignment="0" applyBorder="0" applyFill="0" applyFont="0" applyProtection="0" borderId="0" fillId="0" fontId="1" numFmtId="43"/>
  </cellStyleXfs>
  <cellXfs count="67">
    <xf borderId="0" fillId="0" fontId="0" numFmtId="0" xfId="0"/>
    <xf applyFont="1" borderId="0" fillId="0" fontId="1" numFmtId="0" xfId="0"/>
    <xf applyFont="1" borderId="0" fillId="0" fontId="3" numFmtId="0" xfId="0"/>
    <xf applyFont="1" applyNumberFormat="1" borderId="0" fillId="0" fontId="6" numFmtId="164" xfId="0"/>
    <xf applyFont="1" borderId="0" fillId="0" fontId="6" numFmtId="0" xfId="0"/>
    <xf applyAlignment="1" applyFont="1" borderId="0" fillId="0" fontId="7" numFmtId="0" xfId="0">
      <alignment horizontal="centerContinuous"/>
    </xf>
    <xf applyAlignment="1" applyFont="1" borderId="0" fillId="0" fontId="8" numFmtId="0" xfId="0">
      <alignment horizontal="centerContinuous"/>
    </xf>
    <xf applyFont="1" borderId="0" fillId="0" fontId="8" numFmtId="0" xfId="0"/>
    <xf applyAlignment="1" applyFont="1" applyNumberFormat="1" borderId="0" fillId="0" fontId="6" numFmtId="164" xfId="0"/>
    <xf applyAlignment="1" applyFont="1" borderId="0" fillId="0" fontId="6" numFmtId="0" xfId="0">
      <alignment horizontal="left"/>
    </xf>
    <xf applyAlignment="1" applyFont="1" applyNumberFormat="1" borderId="0" fillId="0" fontId="6" numFmtId="165" xfId="0"/>
    <xf applyBorder="1" applyFont="1" applyNumberFormat="1" borderId="0" fillId="0" fontId="6" numFmtId="164" xfId="0"/>
    <xf applyAlignment="1" applyBorder="1" applyFont="1" borderId="0" fillId="0" fontId="6" numFmtId="0" xfId="0">
      <alignment horizontal="center"/>
    </xf>
    <xf applyAlignment="1" applyFont="1" borderId="0" fillId="0" fontId="9" numFmtId="0" xfId="0">
      <alignment horizontal="center"/>
    </xf>
    <xf applyAlignment="1" applyFont="1" borderId="0" fillId="0" fontId="3" numFmtId="0" xfId="0">
      <alignment horizontal="left"/>
    </xf>
    <xf applyBorder="1" applyFont="1" borderId="0" fillId="0" fontId="8" numFmtId="0" xfId="0"/>
    <xf applyAlignment="1" applyBorder="1" applyFont="1" borderId="0" fillId="0" fontId="8" numFmtId="0" xfId="0">
      <alignment horizontal="centerContinuous"/>
    </xf>
    <xf applyAlignment="1" applyBorder="1" applyFont="1" borderId="0" fillId="0" fontId="8" numFmtId="0" xfId="0">
      <alignment horizontal="center" vertical="top"/>
    </xf>
    <xf applyAlignment="1" applyFont="1" borderId="0" fillId="0" fontId="5" numFmtId="0" xfId="0">
      <alignment vertical="center"/>
    </xf>
    <xf applyAlignment="1" applyFont="1" applyNumberFormat="1" borderId="0" fillId="0" fontId="0" numFmtId="164" xfId="0"/>
    <xf applyBorder="1" applyFont="1" borderId="3" fillId="0" fontId="6" numFmtId="0" xfId="0"/>
    <xf applyBorder="1" applyFont="1" applyNumberFormat="1" borderId="3" fillId="0" fontId="6" numFmtId="164" xfId="0"/>
    <xf applyAlignment="1" applyFont="1" borderId="0" fillId="0" fontId="0" numFmtId="0" xfId="0"/>
    <xf applyBorder="1" applyFont="1" applyNumberFormat="1" borderId="0" fillId="0" fontId="0" numFmtId="3" xfId="0"/>
    <xf applyBorder="1" applyFont="1" applyNumberFormat="1" borderId="0" fillId="0" fontId="6" numFmtId="3" xfId="0"/>
    <xf applyAlignment="1" applyBorder="1" applyFont="1" applyNumberFormat="1" borderId="0" fillId="0" fontId="6" numFmtId="3" xfId="0">
      <alignment horizontal="right"/>
    </xf>
    <xf applyNumberFormat="1" borderId="0" fillId="0" fontId="0" numFmtId="3" xfId="0"/>
    <xf applyAlignment="1" applyBorder="1" applyFont="1" applyNumberFormat="1" borderId="0" fillId="0" fontId="0" numFmtId="3" xfId="0">
      <alignment horizontal="left"/>
    </xf>
    <xf applyAlignment="1" applyBorder="1" applyNumberFormat="1" borderId="0" fillId="0" fontId="0" numFmtId="1" xfId="0">
      <alignment horizontal="right"/>
    </xf>
    <xf applyAlignment="1" applyBorder="1" applyFill="1" applyFont="1" applyNumberFormat="1" borderId="0" fillId="0" fontId="0" numFmtId="1" xfId="0">
      <alignment horizontal="right"/>
    </xf>
    <xf applyAlignment="1" applyBorder="1" applyFill="1" applyFont="1" applyNumberFormat="1" borderId="0" fillId="0" fontId="6" numFmtId="1" xfId="0">
      <alignment horizontal="right"/>
    </xf>
    <xf applyAlignment="1" applyNumberFormat="1" borderId="0" fillId="0" fontId="0" numFmtId="1" xfId="0">
      <alignment horizontal="right"/>
    </xf>
    <xf applyFont="1" borderId="0" fillId="0" fontId="12" numFmtId="0" xfId="2"/>
    <xf applyAlignment="1" applyFont="1" borderId="0" fillId="0" fontId="12" numFmtId="0" xfId="2">
      <alignment wrapText="1"/>
    </xf>
    <xf applyAlignment="1" applyBorder="1" applyFont="1" applyNumberFormat="1" borderId="0" fillId="0" fontId="12" numFmtId="1" xfId="2">
      <alignment horizontal="left" vertical="top" wrapText="1"/>
    </xf>
    <xf applyFont="1" applyProtection="1" borderId="0" fillId="0" fontId="8" numFmtId="0" xfId="0">
      <protection hidden="1"/>
    </xf>
    <xf applyAlignment="1" applyFont="1" applyProtection="1" borderId="0" fillId="0" fontId="8" numFmtId="0" xfId="0">
      <alignment horizontal="center"/>
      <protection hidden="1"/>
    </xf>
    <xf applyAlignment="1" applyBorder="1" applyFont="1" applyProtection="1" borderId="1" fillId="0" fontId="0" numFmtId="0" xfId="0">
      <alignment horizontal="center"/>
      <protection hidden="1"/>
    </xf>
    <xf applyAlignment="1" applyFont="1" applyProtection="1" borderId="0" fillId="0" fontId="4" numFmtId="0" xfId="0">
      <alignment horizontal="center"/>
      <protection hidden="1"/>
    </xf>
    <xf applyAlignment="1" applyBorder="1" applyFont="1" applyProtection="1" borderId="0" fillId="0" fontId="0" numFmtId="0" xfId="0">
      <alignment horizontal="center"/>
      <protection hidden="1"/>
    </xf>
    <xf applyFont="1" applyProtection="1" borderId="0" fillId="0" fontId="0" numFmtId="0" xfId="0">
      <protection hidden="1"/>
    </xf>
    <xf applyProtection="1" borderId="0" fillId="0" fontId="0" numFmtId="0" xfId="0">
      <protection hidden="1"/>
    </xf>
    <xf applyFont="1" applyNumberFormat="1" applyProtection="1" borderId="0" fillId="0" fontId="6" numFmtId="164" xfId="0">
      <protection hidden="1"/>
    </xf>
    <xf applyFont="1" applyNumberFormat="1" applyProtection="1" borderId="0" fillId="0" fontId="6" numFmtId="3" xfId="0">
      <protection hidden="1"/>
    </xf>
    <xf applyFont="1" applyProtection="1" borderId="0" fillId="0" fontId="6" numFmtId="0" xfId="0">
      <protection hidden="1"/>
    </xf>
    <xf applyBorder="1" applyFont="1" applyProtection="1" borderId="4" fillId="0" fontId="6" numFmtId="0" xfId="0">
      <protection hidden="1"/>
    </xf>
    <xf applyBorder="1" applyProtection="1" borderId="4" fillId="0" fontId="0" numFmtId="0" xfId="0">
      <protection hidden="1"/>
    </xf>
    <xf applyBorder="1" applyFont="1" applyNumberFormat="1" applyProtection="1" borderId="4" fillId="0" fontId="6" numFmtId="164" xfId="0">
      <protection hidden="1"/>
    </xf>
    <xf applyBorder="1" applyFont="1" applyNumberFormat="1" applyProtection="1" borderId="4" fillId="0" fontId="6" numFmtId="3" xfId="0">
      <protection hidden="1"/>
    </xf>
    <xf applyBorder="1" applyFont="1" applyProtection="1" borderId="0" fillId="0" fontId="6" numFmtId="0" xfId="0">
      <protection hidden="1"/>
    </xf>
    <xf applyBorder="1" applyProtection="1" borderId="0" fillId="0" fontId="0" numFmtId="0" xfId="0">
      <protection hidden="1"/>
    </xf>
    <xf applyBorder="1" applyFont="1" applyNumberFormat="1" applyProtection="1" borderId="0" fillId="0" fontId="6" numFmtId="3" xfId="0">
      <protection hidden="1"/>
    </xf>
    <xf applyBorder="1" applyFont="1" applyProtection="1" borderId="4" fillId="0" fontId="0" numFmtId="0" xfId="0">
      <protection hidden="1"/>
    </xf>
    <xf applyAlignment="1" applyFont="1" applyProtection="1" borderId="0" fillId="0" fontId="6" numFmtId="0" xfId="0">
      <alignment horizontal="left"/>
      <protection hidden="1"/>
    </xf>
    <xf applyBorder="1" applyFont="1" applyNumberFormat="1" applyProtection="1" borderId="2" fillId="0" fontId="6" numFmtId="164" xfId="0">
      <protection hidden="1"/>
    </xf>
    <xf applyAlignment="1" applyFont="1" applyNumberFormat="1" borderId="0" fillId="0" fontId="0" numFmtId="1" xfId="0">
      <alignment horizontal="right"/>
    </xf>
    <xf applyFont="1" applyNumberFormat="1" borderId="0" fillId="0" fontId="1" numFmtId="166" xfId="3"/>
    <xf applyFont="1" applyNumberFormat="1" borderId="0" fillId="0" fontId="1" numFmtId="166" xfId="0"/>
    <xf applyBorder="1" applyFont="1" applyNumberFormat="1" borderId="0" fillId="0" fontId="6" numFmtId="166" xfId="3"/>
    <xf applyFont="1" applyNumberFormat="1" borderId="0" fillId="0" fontId="0" numFmtId="166" xfId="3"/>
    <xf applyAlignment="1" applyBorder="1" applyFont="1" applyNumberFormat="1" borderId="0" fillId="0" fontId="0" numFmtId="3" xfId="0">
      <alignment wrapText="1"/>
    </xf>
    <xf applyBorder="1" applyFont="1" applyProtection="1" borderId="0" fillId="0" fontId="0" numFmtId="0" xfId="0">
      <protection hidden="1"/>
    </xf>
    <xf applyAlignment="1" applyFill="1" applyFont="1" borderId="0" fillId="2" fontId="2" numFmtId="0" xfId="0">
      <alignment horizontal="center" vertical="center"/>
    </xf>
    <xf applyAlignment="1" applyFont="1" borderId="0" fillId="0" fontId="0" numFmtId="0" xfId="0">
      <alignment horizontal="left"/>
    </xf>
    <xf applyAlignment="1" applyFont="1" borderId="0" fillId="0" fontId="2" numFmtId="0" xfId="0">
      <alignment horizontal="left" vertical="center"/>
    </xf>
    <xf applyAlignment="1" applyFont="1" borderId="0" fillId="0" fontId="13" numFmtId="0" xfId="0">
      <alignment horizontal="center" wrapText="1"/>
    </xf>
    <xf applyAlignment="1" applyFont="1" borderId="0" fillId="0" fontId="0" numFmtId="0" xfId="0">
      <alignment horizontal="left" indent="4"/>
    </xf>
  </cellXfs>
  <cellStyles count="4">
    <cellStyle builtinId="3" name="Comma" xfId="3"/>
    <cellStyle builtinId="0" name="Normal" xfId="0"/>
    <cellStyle name="Normal 2" xfId="2"/>
    <cellStyle name="Normal 3" xfId="1"/>
  </cellStyles>
  <dxfs count="0"/>
  <tableStyles count="0" defaultPivotStyle="PivotStyleLight16" defaultTableStyle="TableStyleMedium2"/>
  <colors>
    <mruColors>
      <color rgb="FFF1EEF6"/>
      <color rgb="FFD0D1E6"/>
      <color rgb="FFA6BDDB"/>
      <color rgb="FF74A9CF"/>
      <color rgb="FF3690C0"/>
      <color rgb="FF0570B0"/>
      <color rgb="FF034E7B"/>
      <color rgb="FF99D5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charts/chart1.xml><?xml version="1.0" encoding="utf-8"?>
<c:chartSpace xmlns:a="http://schemas.openxmlformats.org/drawingml/2006/main" xmlns:c="http://schemas.openxmlformats.org/drawingml/2006/chart" xmlns:c16r2="http://schemas.microsoft.com/office/drawing/2015/06/chart"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1"/>
          <c:order val="0"/>
          <c:tx>
            <c:strRef>
              <c:f>Factbook!$R$65</c:f>
              <c:strCache>
                <c:ptCount val="1"/>
                <c:pt idx="0">
                  <c:v>Professionals</c:v>
                </c:pt>
              </c:strCache>
            </c:strRef>
          </c:tx>
          <c:spPr>
            <a:solidFill>
              <a:schemeClr val="accent6">
                <a:lumMod val="75000"/>
              </a:schemeClr>
            </a:solidFill>
            <a:ln>
              <a:solidFill>
                <a:schemeClr val="bg1"/>
              </a:solidFill>
            </a:ln>
          </c:spPr>
          <c:dLbls>
            <c:dLbl>
              <c:idx val="0"/>
              <c:delete val="1"/>
              <c:extLst>
                <c:ext xmlns:c15="http://schemas.microsoft.com/office/drawing/2012/chart" uri="{CE6537A1-D6FC-4f65-9D91-7224C49458BB}"/>
                <c:ext xmlns:c16="http://schemas.microsoft.com/office/drawing/2014/chart" uri="{C3380CC4-5D6E-409C-BE32-E72D297353CC}">
                  <c16:uniqueId val="{00000000-0DF0-4FFD-900D-5B768896788D}"/>
                </c:ext>
              </c:extLst>
            </c:dLbl>
            <c:dLbl>
              <c:idx val="1"/>
              <c:layout>
                <c:manualLayout>
                  <c:x val="-2.2535211267605635E-2"/>
                  <c:y val="-6.2709959032785298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0DF0-4FFD-900D-5B768896788D}"/>
                </c:ext>
              </c:extLst>
            </c:dLbl>
            <c:dLbl>
              <c:idx val="2"/>
              <c:delete val="1"/>
              <c:extLst>
                <c:ext xmlns:c15="http://schemas.microsoft.com/office/drawing/2012/chart" uri="{CE6537A1-D6FC-4f65-9D91-7224C49458BB}"/>
                <c:ext xmlns:c16="http://schemas.microsoft.com/office/drawing/2014/chart" uri="{C3380CC4-5D6E-409C-BE32-E72D297353CC}">
                  <c16:uniqueId val="{00000002-0DF0-4FFD-900D-5B768896788D}"/>
                </c:ext>
              </c:extLst>
            </c:dLbl>
            <c:dLbl>
              <c:idx val="3"/>
              <c:delete val="1"/>
              <c:extLst>
                <c:ext xmlns:c15="http://schemas.microsoft.com/office/drawing/2012/chart" uri="{CE6537A1-D6FC-4f65-9D91-7224C49458BB}"/>
                <c:ext xmlns:c16="http://schemas.microsoft.com/office/drawing/2014/chart" uri="{C3380CC4-5D6E-409C-BE32-E72D297353CC}">
                  <c16:uniqueId val="{00000003-0DF0-4FFD-900D-5B768896788D}"/>
                </c:ext>
              </c:extLst>
            </c:dLbl>
            <c:dLbl>
              <c:idx val="4"/>
              <c:delete val="1"/>
              <c:extLst>
                <c:ext xmlns:c15="http://schemas.microsoft.com/office/drawing/2012/chart" uri="{CE6537A1-D6FC-4f65-9D91-7224C49458BB}"/>
                <c:ext xmlns:c16="http://schemas.microsoft.com/office/drawing/2014/chart" uri="{C3380CC4-5D6E-409C-BE32-E72D297353CC}">
                  <c16:uniqueId val="{00000004-0DF0-4FFD-900D-5B768896788D}"/>
                </c:ext>
              </c:extLst>
            </c:dLbl>
            <c:dLbl>
              <c:idx val="5"/>
              <c:delete val="1"/>
              <c:extLst>
                <c:ext xmlns:c15="http://schemas.microsoft.com/office/drawing/2012/chart" uri="{CE6537A1-D6FC-4f65-9D91-7224C49458BB}"/>
                <c:ext xmlns:c16="http://schemas.microsoft.com/office/drawing/2014/chart" uri="{C3380CC4-5D6E-409C-BE32-E72D297353CC}">
                  <c16:uniqueId val="{00000005-0DF0-4FFD-900D-5B768896788D}"/>
                </c:ext>
              </c:extLst>
            </c:dLbl>
            <c:dLbl>
              <c:idx val="6"/>
              <c:delete val="1"/>
              <c:extLst>
                <c:ext xmlns:c15="http://schemas.microsoft.com/office/drawing/2012/chart" uri="{CE6537A1-D6FC-4f65-9D91-7224C49458BB}"/>
                <c:ext xmlns:c16="http://schemas.microsoft.com/office/drawing/2014/chart" uri="{C3380CC4-5D6E-409C-BE32-E72D297353CC}">
                  <c16:uniqueId val="{00000006-0DF0-4FFD-900D-5B768896788D}"/>
                </c:ext>
              </c:extLst>
            </c:dLbl>
            <c:dLbl>
              <c:idx val="7"/>
              <c:delete val="1"/>
              <c:extLst>
                <c:ext xmlns:c15="http://schemas.microsoft.com/office/drawing/2012/chart" uri="{CE6537A1-D6FC-4f65-9D91-7224C49458BB}"/>
                <c:ext xmlns:c16="http://schemas.microsoft.com/office/drawing/2014/chart" uri="{C3380CC4-5D6E-409C-BE32-E72D297353CC}">
                  <c16:uniqueId val="{00000007-0DF0-4FFD-900D-5B768896788D}"/>
                </c:ext>
              </c:extLst>
            </c:dLbl>
            <c:dLbl>
              <c:idx val="8"/>
              <c:delete val="1"/>
              <c:extLst>
                <c:ext xmlns:c15="http://schemas.microsoft.com/office/drawing/2012/chart" uri="{CE6537A1-D6FC-4f65-9D91-7224C49458BB}"/>
                <c:ext xmlns:c16="http://schemas.microsoft.com/office/drawing/2014/chart" uri="{C3380CC4-5D6E-409C-BE32-E72D297353CC}">
                  <c16:uniqueId val="{00000008-0DF0-4FFD-900D-5B768896788D}"/>
                </c:ext>
              </c:extLst>
            </c:dLbl>
            <c:dLbl>
              <c:idx val="9"/>
              <c:delete val="1"/>
              <c:extLst>
                <c:ext xmlns:c15="http://schemas.microsoft.com/office/drawing/2012/chart" uri="{CE6537A1-D6FC-4f65-9D91-7224C49458BB}"/>
                <c:ext xmlns:c16="http://schemas.microsoft.com/office/drawing/2014/chart" uri="{C3380CC4-5D6E-409C-BE32-E72D297353CC}">
                  <c16:uniqueId val="{00000009-0DF0-4FFD-900D-5B768896788D}"/>
                </c:ext>
              </c:extLst>
            </c:dLbl>
            <c:dLbl>
              <c:idx val="10"/>
              <c:delete val="1"/>
              <c:extLst>
                <c:ext xmlns:c15="http://schemas.microsoft.com/office/drawing/2012/chart" uri="{CE6537A1-D6FC-4f65-9D91-7224C49458BB}">
                  <c15:layout/>
                </c:ext>
                <c:ext xmlns:c16="http://schemas.microsoft.com/office/drawing/2014/chart" uri="{C3380CC4-5D6E-409C-BE32-E72D297353CC}">
                  <c16:uniqueId val="{00000002-B155-4D6F-B6CC-60A6F64586F9}"/>
                </c:ext>
              </c:extLst>
            </c:dLbl>
            <c:spPr>
              <a:noFill/>
              <a:ln>
                <a:noFill/>
              </a:ln>
              <a:effectLst/>
            </c:spPr>
            <c:txPr>
              <a:bodyPr/>
              <a:lstStyle/>
              <a:p>
                <a:pPr>
                  <a:defRPr b="0" sz="8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[0]!FiscalYear</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[0]!Professionals</c:f>
              <c:numCache>
                <c:formatCode>#,##0</c:formatCode>
                <c:ptCount val="11"/>
                <c:pt idx="0">
                  <c:v>7191</c:v>
                </c:pt>
                <c:pt idx="1">
                  <c:v>7262</c:v>
                </c:pt>
                <c:pt idx="2">
                  <c:v>6805</c:v>
                </c:pt>
                <c:pt idx="3">
                  <c:v>7090</c:v>
                </c:pt>
                <c:pt idx="4">
                  <c:v>6901</c:v>
                </c:pt>
                <c:pt idx="5">
                  <c:v>6798</c:v>
                </c:pt>
                <c:pt idx="6">
                  <c:v>4963</c:v>
                </c:pt>
                <c:pt idx="7">
                  <c:v>4853</c:v>
                </c:pt>
                <c:pt idx="8">
                  <c:v>4747</c:v>
                </c:pt>
                <c:pt idx="9">
                  <c:v>4657</c:v>
                </c:pt>
                <c:pt idx="10">
                  <c:v>4456</c:v>
                </c:pt>
              </c:numCache>
            </c:numRef>
          </c:val>
          <c:extLst>
            <c:ext xmlns:c16="http://schemas.microsoft.com/office/drawing/2014/chart" uri="{C3380CC4-5D6E-409C-BE32-E72D297353CC}">
              <c16:uniqueId val="{0000000A-0DF0-4FFD-900D-5B768896788D}"/>
            </c:ext>
          </c:extLst>
        </c:ser>
        <c:ser>
          <c:idx val="3"/>
          <c:order val="1"/>
          <c:tx>
            <c:strRef>
              <c:f>Factbook!$R$67</c:f>
              <c:strCache>
                <c:ptCount val="1"/>
                <c:pt idx="0">
                  <c:v>Protective Services 
Sworn</c:v>
                </c:pt>
              </c:strCache>
            </c:strRef>
          </c:tx>
          <c:spPr>
            <a:solidFill>
              <a:schemeClr val="accent5">
                <a:lumMod val="75000"/>
              </a:schemeClr>
            </a:solidFill>
            <a:ln>
              <a:solidFill>
                <a:schemeClr val="bg1"/>
              </a:solidFill>
            </a:ln>
          </c:spPr>
          <c:dLbls>
            <c:dLbl>
              <c:idx val="0"/>
              <c:delete val="1"/>
              <c:extLst>
                <c:ext xmlns:c15="http://schemas.microsoft.com/office/drawing/2012/chart" uri="{CE6537A1-D6FC-4f65-9D91-7224C49458BB}"/>
                <c:ext xmlns:c16="http://schemas.microsoft.com/office/drawing/2014/chart" uri="{C3380CC4-5D6E-409C-BE32-E72D297353CC}">
                  <c16:uniqueId val="{0000000B-0DF0-4FFD-900D-5B768896788D}"/>
                </c:ext>
              </c:extLst>
            </c:dLbl>
            <c:dLbl>
              <c:idx val="1"/>
              <c:layout>
                <c:manualLayout>
                  <c:x val="-1.1267605633802818E-2"/>
                  <c:y val="0"/>
                </c:manualLayout>
              </c:layout>
              <c:spPr/>
              <c:txPr>
                <a:bodyPr/>
                <a:lstStyle/>
                <a:p>
                  <a:pPr>
                    <a:defRPr b="0" sz="800">
                      <a:solidFill>
                        <a:schemeClr val="bg1"/>
                      </a:solidFill>
                    </a:defRPr>
                  </a:pPr>
                  <a:endParaRPr lang="en-US"/>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0DF0-4FFD-900D-5B768896788D}"/>
                </c:ext>
              </c:extLst>
            </c:dLbl>
            <c:dLbl>
              <c:idx val="2"/>
              <c:delete val="1"/>
              <c:extLst>
                <c:ext xmlns:c15="http://schemas.microsoft.com/office/drawing/2012/chart" uri="{CE6537A1-D6FC-4f65-9D91-7224C49458BB}"/>
                <c:ext xmlns:c16="http://schemas.microsoft.com/office/drawing/2014/chart" uri="{C3380CC4-5D6E-409C-BE32-E72D297353CC}">
                  <c16:uniqueId val="{0000000D-0DF0-4FFD-900D-5B768896788D}"/>
                </c:ext>
              </c:extLst>
            </c:dLbl>
            <c:dLbl>
              <c:idx val="3"/>
              <c:delete val="1"/>
              <c:extLst>
                <c:ext xmlns:c15="http://schemas.microsoft.com/office/drawing/2012/chart" uri="{CE6537A1-D6FC-4f65-9D91-7224C49458BB}"/>
                <c:ext xmlns:c16="http://schemas.microsoft.com/office/drawing/2014/chart" uri="{C3380CC4-5D6E-409C-BE32-E72D297353CC}">
                  <c16:uniqueId val="{0000000E-0DF0-4FFD-900D-5B768896788D}"/>
                </c:ext>
              </c:extLst>
            </c:dLbl>
            <c:dLbl>
              <c:idx val="4"/>
              <c:delete val="1"/>
              <c:extLst>
                <c:ext xmlns:c15="http://schemas.microsoft.com/office/drawing/2012/chart" uri="{CE6537A1-D6FC-4f65-9D91-7224C49458BB}"/>
                <c:ext xmlns:c16="http://schemas.microsoft.com/office/drawing/2014/chart" uri="{C3380CC4-5D6E-409C-BE32-E72D297353CC}">
                  <c16:uniqueId val="{0000000F-0DF0-4FFD-900D-5B768896788D}"/>
                </c:ext>
              </c:extLst>
            </c:dLbl>
            <c:dLbl>
              <c:idx val="5"/>
              <c:delete val="1"/>
              <c:extLst>
                <c:ext xmlns:c15="http://schemas.microsoft.com/office/drawing/2012/chart" uri="{CE6537A1-D6FC-4f65-9D91-7224C49458BB}"/>
                <c:ext xmlns:c16="http://schemas.microsoft.com/office/drawing/2014/chart" uri="{C3380CC4-5D6E-409C-BE32-E72D297353CC}">
                  <c16:uniqueId val="{00000010-0DF0-4FFD-900D-5B768896788D}"/>
                </c:ext>
              </c:extLst>
            </c:dLbl>
            <c:dLbl>
              <c:idx val="6"/>
              <c:delete val="1"/>
              <c:extLst>
                <c:ext xmlns:c15="http://schemas.microsoft.com/office/drawing/2012/chart" uri="{CE6537A1-D6FC-4f65-9D91-7224C49458BB}"/>
                <c:ext xmlns:c16="http://schemas.microsoft.com/office/drawing/2014/chart" uri="{C3380CC4-5D6E-409C-BE32-E72D297353CC}">
                  <c16:uniqueId val="{00000011-0DF0-4FFD-900D-5B768896788D}"/>
                </c:ext>
              </c:extLst>
            </c:dLbl>
            <c:dLbl>
              <c:idx val="7"/>
              <c:delete val="1"/>
              <c:extLst>
                <c:ext xmlns:c15="http://schemas.microsoft.com/office/drawing/2012/chart" uri="{CE6537A1-D6FC-4f65-9D91-7224C49458BB}"/>
                <c:ext xmlns:c16="http://schemas.microsoft.com/office/drawing/2014/chart" uri="{C3380CC4-5D6E-409C-BE32-E72D297353CC}">
                  <c16:uniqueId val="{00000012-0DF0-4FFD-900D-5B768896788D}"/>
                </c:ext>
              </c:extLst>
            </c:dLbl>
            <c:dLbl>
              <c:idx val="8"/>
              <c:delete val="1"/>
              <c:extLst>
                <c:ext xmlns:c15="http://schemas.microsoft.com/office/drawing/2012/chart" uri="{CE6537A1-D6FC-4f65-9D91-7224C49458BB}"/>
                <c:ext xmlns:c16="http://schemas.microsoft.com/office/drawing/2014/chart" uri="{C3380CC4-5D6E-409C-BE32-E72D297353CC}">
                  <c16:uniqueId val="{00000013-0DF0-4FFD-900D-5B768896788D}"/>
                </c:ext>
              </c:extLst>
            </c:dLbl>
            <c:dLbl>
              <c:idx val="9"/>
              <c:delete val="1"/>
              <c:extLst>
                <c:ext xmlns:c15="http://schemas.microsoft.com/office/drawing/2012/chart" uri="{CE6537A1-D6FC-4f65-9D91-7224C49458BB}"/>
                <c:ext xmlns:c16="http://schemas.microsoft.com/office/drawing/2014/chart" uri="{C3380CC4-5D6E-409C-BE32-E72D297353CC}">
                  <c16:uniqueId val="{00000014-0DF0-4FFD-900D-5B768896788D}"/>
                </c:ext>
              </c:extLst>
            </c:dLbl>
            <c:dLbl>
              <c:idx val="10"/>
              <c:delete val="1"/>
              <c:extLst>
                <c:ext xmlns:c15="http://schemas.microsoft.com/office/drawing/2012/chart" uri="{CE6537A1-D6FC-4f65-9D91-7224C49458BB}">
                  <c15:layout/>
                </c:ext>
                <c:ext xmlns:c16="http://schemas.microsoft.com/office/drawing/2014/chart" uri="{C3380CC4-5D6E-409C-BE32-E72D297353CC}">
                  <c16:uniqueId val="{00000003-B155-4D6F-B6CC-60A6F64586F9}"/>
                </c:ext>
              </c:extLst>
            </c:dLbl>
            <c:spPr>
              <a:noFill/>
              <a:ln>
                <a:noFill/>
              </a:ln>
              <a:effectLst/>
            </c:spPr>
            <c:txPr>
              <a:bodyPr anchor="ctr" bIns="19050" lIns="38100" rIns="38100" tIns="19050" wrap="square">
                <a:spAutoFit/>
              </a:bodyPr>
              <a:lstStyle/>
              <a:p>
                <a:pPr>
                  <a:defRPr b="0" sz="8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[0]!FiscalYear</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[0]!Protective_ServicesSworn</c:f>
              <c:numCache>
                <c:formatCode>#,##0</c:formatCode>
                <c:ptCount val="11"/>
                <c:pt idx="0">
                  <c:v>3203</c:v>
                </c:pt>
                <c:pt idx="1">
                  <c:v>3073</c:v>
                </c:pt>
                <c:pt idx="2">
                  <c:v>2863</c:v>
                </c:pt>
                <c:pt idx="3">
                  <c:v>2889</c:v>
                </c:pt>
                <c:pt idx="4">
                  <c:v>2811</c:v>
                </c:pt>
                <c:pt idx="5">
                  <c:v>2767</c:v>
                </c:pt>
                <c:pt idx="6">
                  <c:v>2511</c:v>
                </c:pt>
                <c:pt idx="7">
                  <c:v>2409</c:v>
                </c:pt>
                <c:pt idx="8">
                  <c:v>2355</c:v>
                </c:pt>
                <c:pt idx="9">
                  <c:v>2276</c:v>
                </c:pt>
                <c:pt idx="10">
                  <c:v>2237</c:v>
                </c:pt>
              </c:numCache>
            </c:numRef>
          </c:val>
          <c:extLst>
            <c:ext xmlns:c16="http://schemas.microsoft.com/office/drawing/2014/chart" uri="{C3380CC4-5D6E-409C-BE32-E72D297353CC}">
              <c16:uniqueId val="{00000015-0DF0-4FFD-900D-5B768896788D}"/>
            </c:ext>
          </c:extLst>
        </c:ser>
        <c:ser>
          <c:idx val="0"/>
          <c:order val="2"/>
          <c:tx>
            <c:strRef>
              <c:f>Factbook!$R$64</c:f>
              <c:strCache>
                <c:ptCount val="1"/>
                <c:pt idx="0">
                  <c:v>Officials/
Administrators</c:v>
                </c:pt>
              </c:strCache>
            </c:strRef>
          </c:tx>
          <c:spPr>
            <a:solidFill>
              <a:schemeClr val="accent4">
                <a:lumMod val="75000"/>
              </a:schemeClr>
            </a:solidFill>
            <a:ln>
              <a:solidFill>
                <a:schemeClr val="bg1"/>
              </a:solidFill>
            </a:ln>
          </c:spPr>
          <c:dLbls>
            <c:dLbl>
              <c:idx val="0"/>
              <c:delete val="1"/>
              <c:extLst>
                <c:ext xmlns:c15="http://schemas.microsoft.com/office/drawing/2012/chart" uri="{CE6537A1-D6FC-4f65-9D91-7224C49458BB}"/>
                <c:ext xmlns:c16="http://schemas.microsoft.com/office/drawing/2014/chart" uri="{C3380CC4-5D6E-409C-BE32-E72D297353CC}">
                  <c16:uniqueId val="{00000016-0DF0-4FFD-900D-5B768896788D}"/>
                </c:ext>
              </c:extLst>
            </c:dLbl>
            <c:dLbl>
              <c:idx val="1"/>
              <c:layout>
                <c:manualLayout>
                  <c:x val="-3.0046948356807511E-2"/>
                  <c:y val="-2.9861885253707281E-3"/>
                </c:manualLayout>
              </c:layout>
              <c:spPr/>
              <c:txPr>
                <a:bodyPr/>
                <a:lstStyle/>
                <a:p>
                  <a:pPr>
                    <a:defRPr b="0" sz="800">
                      <a:solidFill>
                        <a:schemeClr val="bg1"/>
                      </a:solidFill>
                    </a:defRPr>
                  </a:pPr>
                  <a:endParaRPr lang="en-US"/>
                </a:p>
              </c:txPr>
              <c:showLegendKey val="0"/>
              <c:showVal val="0"/>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7-0DF0-4FFD-900D-5B768896788D}"/>
                </c:ext>
              </c:extLst>
            </c:dLbl>
            <c:dLbl>
              <c:idx val="2"/>
              <c:delete val="1"/>
              <c:extLst>
                <c:ext xmlns:c15="http://schemas.microsoft.com/office/drawing/2012/chart" uri="{CE6537A1-D6FC-4f65-9D91-7224C49458BB}"/>
                <c:ext xmlns:c16="http://schemas.microsoft.com/office/drawing/2014/chart" uri="{C3380CC4-5D6E-409C-BE32-E72D297353CC}">
                  <c16:uniqueId val="{00000018-0DF0-4FFD-900D-5B768896788D}"/>
                </c:ext>
              </c:extLst>
            </c:dLbl>
            <c:dLbl>
              <c:idx val="3"/>
              <c:delete val="1"/>
              <c:extLst>
                <c:ext xmlns:c15="http://schemas.microsoft.com/office/drawing/2012/chart" uri="{CE6537A1-D6FC-4f65-9D91-7224C49458BB}"/>
                <c:ext xmlns:c16="http://schemas.microsoft.com/office/drawing/2014/chart" uri="{C3380CC4-5D6E-409C-BE32-E72D297353CC}">
                  <c16:uniqueId val="{00000019-0DF0-4FFD-900D-5B768896788D}"/>
                </c:ext>
              </c:extLst>
            </c:dLbl>
            <c:dLbl>
              <c:idx val="4"/>
              <c:delete val="1"/>
              <c:extLst>
                <c:ext xmlns:c15="http://schemas.microsoft.com/office/drawing/2012/chart" uri="{CE6537A1-D6FC-4f65-9D91-7224C49458BB}"/>
                <c:ext xmlns:c16="http://schemas.microsoft.com/office/drawing/2014/chart" uri="{C3380CC4-5D6E-409C-BE32-E72D297353CC}">
                  <c16:uniqueId val="{0000001A-0DF0-4FFD-900D-5B768896788D}"/>
                </c:ext>
              </c:extLst>
            </c:dLbl>
            <c:dLbl>
              <c:idx val="5"/>
              <c:delete val="1"/>
              <c:extLst>
                <c:ext xmlns:c15="http://schemas.microsoft.com/office/drawing/2012/chart" uri="{CE6537A1-D6FC-4f65-9D91-7224C49458BB}"/>
                <c:ext xmlns:c16="http://schemas.microsoft.com/office/drawing/2014/chart" uri="{C3380CC4-5D6E-409C-BE32-E72D297353CC}">
                  <c16:uniqueId val="{0000001B-0DF0-4FFD-900D-5B768896788D}"/>
                </c:ext>
              </c:extLst>
            </c:dLbl>
            <c:dLbl>
              <c:idx val="6"/>
              <c:delete val="1"/>
              <c:extLst>
                <c:ext xmlns:c15="http://schemas.microsoft.com/office/drawing/2012/chart" uri="{CE6537A1-D6FC-4f65-9D91-7224C49458BB}"/>
                <c:ext xmlns:c16="http://schemas.microsoft.com/office/drawing/2014/chart" uri="{C3380CC4-5D6E-409C-BE32-E72D297353CC}">
                  <c16:uniqueId val="{0000001C-0DF0-4FFD-900D-5B768896788D}"/>
                </c:ext>
              </c:extLst>
            </c:dLbl>
            <c:dLbl>
              <c:idx val="7"/>
              <c:delete val="1"/>
              <c:extLst>
                <c:ext xmlns:c15="http://schemas.microsoft.com/office/drawing/2012/chart" uri="{CE6537A1-D6FC-4f65-9D91-7224C49458BB}"/>
                <c:ext xmlns:c16="http://schemas.microsoft.com/office/drawing/2014/chart" uri="{C3380CC4-5D6E-409C-BE32-E72D297353CC}">
                  <c16:uniqueId val="{0000001D-0DF0-4FFD-900D-5B768896788D}"/>
                </c:ext>
              </c:extLst>
            </c:dLbl>
            <c:dLbl>
              <c:idx val="8"/>
              <c:delete val="1"/>
              <c:extLst>
                <c:ext xmlns:c15="http://schemas.microsoft.com/office/drawing/2012/chart" uri="{CE6537A1-D6FC-4f65-9D91-7224C49458BB}"/>
                <c:ext xmlns:c16="http://schemas.microsoft.com/office/drawing/2014/chart" uri="{C3380CC4-5D6E-409C-BE32-E72D297353CC}">
                  <c16:uniqueId val="{0000001E-0DF0-4FFD-900D-5B768896788D}"/>
                </c:ext>
              </c:extLst>
            </c:dLbl>
            <c:dLbl>
              <c:idx val="9"/>
              <c:delete val="1"/>
              <c:extLst>
                <c:ext xmlns:c15="http://schemas.microsoft.com/office/drawing/2012/chart" uri="{CE6537A1-D6FC-4f65-9D91-7224C49458BB}"/>
                <c:ext xmlns:c16="http://schemas.microsoft.com/office/drawing/2014/chart" uri="{C3380CC4-5D6E-409C-BE32-E72D297353CC}">
                  <c16:uniqueId val="{0000001F-0DF0-4FFD-900D-5B768896788D}"/>
                </c:ext>
              </c:extLst>
            </c:dLbl>
            <c:dLbl>
              <c:idx val="10"/>
              <c:delete val="1"/>
              <c:extLst>
                <c:ext xmlns:c15="http://schemas.microsoft.com/office/drawing/2012/chart" uri="{CE6537A1-D6FC-4f65-9D91-7224C49458BB}">
                  <c15:layout/>
                </c:ext>
                <c:ext xmlns:c16="http://schemas.microsoft.com/office/drawing/2014/chart" uri="{C3380CC4-5D6E-409C-BE32-E72D297353CC}">
                  <c16:uniqueId val="{00000001-B155-4D6F-B6CC-60A6F64586F9}"/>
                </c:ext>
              </c:extLst>
            </c:dLbl>
            <c:spPr>
              <a:noFill/>
              <a:ln>
                <a:noFill/>
              </a:ln>
              <a:effectLst/>
            </c:spPr>
            <c:txPr>
              <a:bodyPr anchor="ctr" bIns="19050" lIns="38100" rIns="38100" tIns="19050" wrap="square">
                <a:spAutoFit/>
              </a:bodyPr>
              <a:lstStyle/>
              <a:p>
                <a:pPr>
                  <a:defRPr b="0" sz="8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[0]!FiscalYear</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[0]!OfficialsAdministrators</c:f>
              <c:numCache>
                <c:formatCode>#,##0</c:formatCode>
                <c:ptCount val="11"/>
                <c:pt idx="0">
                  <c:v>1837</c:v>
                </c:pt>
                <c:pt idx="1">
                  <c:v>1847</c:v>
                </c:pt>
                <c:pt idx="2">
                  <c:v>1404</c:v>
                </c:pt>
                <c:pt idx="3">
                  <c:v>1445</c:v>
                </c:pt>
                <c:pt idx="4">
                  <c:v>1437</c:v>
                </c:pt>
                <c:pt idx="5">
                  <c:v>1429</c:v>
                </c:pt>
                <c:pt idx="6">
                  <c:v>2676</c:v>
                </c:pt>
                <c:pt idx="7">
                  <c:v>2630</c:v>
                </c:pt>
                <c:pt idx="8">
                  <c:v>2583</c:v>
                </c:pt>
                <c:pt idx="9">
                  <c:v>2570</c:v>
                </c:pt>
                <c:pt idx="10">
                  <c:v>2515</c:v>
                </c:pt>
              </c:numCache>
            </c:numRef>
          </c:val>
          <c:extLst>
            <c:ext xmlns:c16="http://schemas.microsoft.com/office/drawing/2014/chart" uri="{C3380CC4-5D6E-409C-BE32-E72D297353CC}">
              <c16:uniqueId val="{00000020-0DF0-4FFD-900D-5B768896788D}"/>
            </c:ext>
          </c:extLst>
        </c:ser>
        <c:ser>
          <c:idx val="2"/>
          <c:order val="3"/>
          <c:tx>
            <c:strRef>
              <c:f>Factbook!$R$66</c:f>
              <c:strCache>
                <c:ptCount val="1"/>
                <c:pt idx="0">
                  <c:v>Technicians</c:v>
                </c:pt>
              </c:strCache>
            </c:strRef>
          </c:tx>
          <c:spPr>
            <a:solidFill>
              <a:schemeClr val="accent3">
                <a:lumMod val="75000"/>
              </a:schemeClr>
            </a:solidFill>
            <a:ln>
              <a:solidFill>
                <a:schemeClr val="bg1"/>
              </a:solidFill>
            </a:ln>
          </c:spPr>
          <c:dLbls>
            <c:dLbl>
              <c:idx val="0"/>
              <c:delete val="1"/>
              <c:extLst>
                <c:ext xmlns:c15="http://schemas.microsoft.com/office/drawing/2012/chart" uri="{CE6537A1-D6FC-4f65-9D91-7224C49458BB}"/>
                <c:ext xmlns:c16="http://schemas.microsoft.com/office/drawing/2014/chart" uri="{C3380CC4-5D6E-409C-BE32-E72D297353CC}">
                  <c16:uniqueId val="{00000021-0DF0-4FFD-900D-5B768896788D}"/>
                </c:ext>
              </c:extLst>
            </c:dLbl>
            <c:dLbl>
              <c:idx val="1"/>
              <c:layout>
                <c:manualLayout>
                  <c:x val="-3.9436619718309862E-2"/>
                  <c:y val="-2.9861885253707281E-3"/>
                </c:manualLayout>
              </c:layout>
              <c:spPr/>
              <c:txPr>
                <a:bodyPr/>
                <a:lstStyle/>
                <a:p>
                  <a:pPr>
                    <a:defRPr b="1" sz="800">
                      <a:solidFill>
                        <a:schemeClr val="bg1"/>
                      </a:solidFill>
                    </a:defRPr>
                  </a:pPr>
                  <a:endParaRPr lang="en-US"/>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2-0DF0-4FFD-900D-5B768896788D}"/>
                </c:ext>
              </c:extLst>
            </c:dLbl>
            <c:dLbl>
              <c:idx val="2"/>
              <c:delete val="1"/>
              <c:extLst>
                <c:ext xmlns:c15="http://schemas.microsoft.com/office/drawing/2012/chart" uri="{CE6537A1-D6FC-4f65-9D91-7224C49458BB}"/>
                <c:ext xmlns:c16="http://schemas.microsoft.com/office/drawing/2014/chart" uri="{C3380CC4-5D6E-409C-BE32-E72D297353CC}">
                  <c16:uniqueId val="{00000023-0DF0-4FFD-900D-5B768896788D}"/>
                </c:ext>
              </c:extLst>
            </c:dLbl>
            <c:dLbl>
              <c:idx val="3"/>
              <c:delete val="1"/>
              <c:extLst>
                <c:ext xmlns:c15="http://schemas.microsoft.com/office/drawing/2012/chart" uri="{CE6537A1-D6FC-4f65-9D91-7224C49458BB}"/>
                <c:ext xmlns:c16="http://schemas.microsoft.com/office/drawing/2014/chart" uri="{C3380CC4-5D6E-409C-BE32-E72D297353CC}">
                  <c16:uniqueId val="{00000024-0DF0-4FFD-900D-5B768896788D}"/>
                </c:ext>
              </c:extLst>
            </c:dLbl>
            <c:dLbl>
              <c:idx val="4"/>
              <c:delete val="1"/>
              <c:extLst>
                <c:ext xmlns:c15="http://schemas.microsoft.com/office/drawing/2012/chart" uri="{CE6537A1-D6FC-4f65-9D91-7224C49458BB}"/>
                <c:ext xmlns:c16="http://schemas.microsoft.com/office/drawing/2014/chart" uri="{C3380CC4-5D6E-409C-BE32-E72D297353CC}">
                  <c16:uniqueId val="{00000025-0DF0-4FFD-900D-5B768896788D}"/>
                </c:ext>
              </c:extLst>
            </c:dLbl>
            <c:dLbl>
              <c:idx val="5"/>
              <c:delete val="1"/>
              <c:extLst>
                <c:ext xmlns:c15="http://schemas.microsoft.com/office/drawing/2012/chart" uri="{CE6537A1-D6FC-4f65-9D91-7224C49458BB}"/>
                <c:ext xmlns:c16="http://schemas.microsoft.com/office/drawing/2014/chart" uri="{C3380CC4-5D6E-409C-BE32-E72D297353CC}">
                  <c16:uniqueId val="{00000026-0DF0-4FFD-900D-5B768896788D}"/>
                </c:ext>
              </c:extLst>
            </c:dLbl>
            <c:dLbl>
              <c:idx val="6"/>
              <c:delete val="1"/>
              <c:extLst>
                <c:ext xmlns:c15="http://schemas.microsoft.com/office/drawing/2012/chart" uri="{CE6537A1-D6FC-4f65-9D91-7224C49458BB}"/>
                <c:ext xmlns:c16="http://schemas.microsoft.com/office/drawing/2014/chart" uri="{C3380CC4-5D6E-409C-BE32-E72D297353CC}">
                  <c16:uniqueId val="{00000027-0DF0-4FFD-900D-5B768896788D}"/>
                </c:ext>
              </c:extLst>
            </c:dLbl>
            <c:dLbl>
              <c:idx val="7"/>
              <c:delete val="1"/>
              <c:extLst>
                <c:ext xmlns:c15="http://schemas.microsoft.com/office/drawing/2012/chart" uri="{CE6537A1-D6FC-4f65-9D91-7224C49458BB}"/>
                <c:ext xmlns:c16="http://schemas.microsoft.com/office/drawing/2014/chart" uri="{C3380CC4-5D6E-409C-BE32-E72D297353CC}">
                  <c16:uniqueId val="{00000028-0DF0-4FFD-900D-5B768896788D}"/>
                </c:ext>
              </c:extLst>
            </c:dLbl>
            <c:dLbl>
              <c:idx val="8"/>
              <c:delete val="1"/>
              <c:extLst>
                <c:ext xmlns:c15="http://schemas.microsoft.com/office/drawing/2012/chart" uri="{CE6537A1-D6FC-4f65-9D91-7224C49458BB}"/>
                <c:ext xmlns:c16="http://schemas.microsoft.com/office/drawing/2014/chart" uri="{C3380CC4-5D6E-409C-BE32-E72D297353CC}">
                  <c16:uniqueId val="{00000029-0DF0-4FFD-900D-5B768896788D}"/>
                </c:ext>
              </c:extLst>
            </c:dLbl>
            <c:dLbl>
              <c:idx val="9"/>
              <c:delete val="1"/>
              <c:extLst>
                <c:ext xmlns:c15="http://schemas.microsoft.com/office/drawing/2012/chart" uri="{CE6537A1-D6FC-4f65-9D91-7224C49458BB}"/>
                <c:ext xmlns:c16="http://schemas.microsoft.com/office/drawing/2014/chart" uri="{C3380CC4-5D6E-409C-BE32-E72D297353CC}">
                  <c16:uniqueId val="{0000002A-0DF0-4FFD-900D-5B768896788D}"/>
                </c:ext>
              </c:extLst>
            </c:dLbl>
            <c:dLbl>
              <c:idx val="10"/>
              <c:delete val="1"/>
              <c:extLst>
                <c:ext xmlns:c15="http://schemas.microsoft.com/office/drawing/2012/chart" uri="{CE6537A1-D6FC-4f65-9D91-7224C49458BB}">
                  <c15:layout/>
                </c:ext>
                <c:ext xmlns:c16="http://schemas.microsoft.com/office/drawing/2014/chart" uri="{C3380CC4-5D6E-409C-BE32-E72D297353CC}">
                  <c16:uniqueId val="{00000000-B155-4D6F-B6CC-60A6F64586F9}"/>
                </c:ext>
              </c:extLst>
            </c:dLbl>
            <c:spPr>
              <a:noFill/>
              <a:ln>
                <a:noFill/>
              </a:ln>
              <a:effectLst/>
            </c:spPr>
            <c:txPr>
              <a:bodyPr anchor="ctr" bIns="19050" lIns="38100" rIns="38100" tIns="19050" wrap="square">
                <a:spAutoFit/>
              </a:bodyPr>
              <a:lstStyle/>
              <a:p>
                <a:pPr>
                  <a:defRPr b="1" sz="8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[0]!FiscalYear</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[0]!Technicians</c:f>
              <c:numCache>
                <c:formatCode>#,##0</c:formatCode>
                <c:ptCount val="11"/>
                <c:pt idx="0">
                  <c:v>2387</c:v>
                </c:pt>
                <c:pt idx="1">
                  <c:v>2480</c:v>
                </c:pt>
                <c:pt idx="2">
                  <c:v>2096</c:v>
                </c:pt>
                <c:pt idx="3">
                  <c:v>2148</c:v>
                </c:pt>
                <c:pt idx="4">
                  <c:v>2128</c:v>
                </c:pt>
                <c:pt idx="5">
                  <c:v>2070</c:v>
                </c:pt>
                <c:pt idx="6">
                  <c:v>828</c:v>
                </c:pt>
                <c:pt idx="7">
                  <c:v>827</c:v>
                </c:pt>
                <c:pt idx="8">
                  <c:v>800</c:v>
                </c:pt>
                <c:pt idx="9">
                  <c:v>757</c:v>
                </c:pt>
                <c:pt idx="10">
                  <c:v>741</c:v>
                </c:pt>
              </c:numCache>
            </c:numRef>
          </c:val>
          <c:extLst>
            <c:ext xmlns:c16="http://schemas.microsoft.com/office/drawing/2014/chart" uri="{C3380CC4-5D6E-409C-BE32-E72D297353CC}">
              <c16:uniqueId val="{0000002B-0DF0-4FFD-900D-5B768896788D}"/>
            </c:ext>
          </c:extLst>
        </c:ser>
        <c:ser>
          <c:idx val="5"/>
          <c:order val="4"/>
          <c:tx>
            <c:strRef>
              <c:f>Factbook!$R$68</c:f>
              <c:strCache>
                <c:ptCount val="1"/>
                <c:pt idx="0">
                  <c:v>Administrative
Support</c:v>
                </c:pt>
              </c:strCache>
            </c:strRef>
          </c:tx>
          <c:spPr>
            <a:solidFill>
              <a:schemeClr val="accent2">
                <a:lumMod val="75000"/>
              </a:schemeClr>
            </a:solidFill>
            <a:ln>
              <a:solidFill>
                <a:schemeClr val="bg1"/>
              </a:solidFill>
            </a:ln>
          </c:spPr>
          <c:dLbls>
            <c:dLbl>
              <c:idx val="0"/>
              <c:delete val="1"/>
              <c:extLst>
                <c:ext xmlns:c15="http://schemas.microsoft.com/office/drawing/2012/chart" uri="{CE6537A1-D6FC-4f65-9D91-7224C49458BB}"/>
                <c:ext xmlns:c16="http://schemas.microsoft.com/office/drawing/2014/chart" uri="{C3380CC4-5D6E-409C-BE32-E72D297353CC}">
                  <c16:uniqueId val="{0000002C-0DF0-4FFD-900D-5B768896788D}"/>
                </c:ext>
              </c:extLst>
            </c:dLbl>
            <c:dLbl>
              <c:idx val="1"/>
              <c:layout>
                <c:manualLayout>
                  <c:x val="-3.1924882629107983E-2"/>
                  <c:y val="2.9859533924159747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D-0DF0-4FFD-900D-5B768896788D}"/>
                </c:ext>
              </c:extLst>
            </c:dLbl>
            <c:dLbl>
              <c:idx val="2"/>
              <c:delete val="1"/>
              <c:extLst>
                <c:ext xmlns:c15="http://schemas.microsoft.com/office/drawing/2012/chart" uri="{CE6537A1-D6FC-4f65-9D91-7224C49458BB}"/>
                <c:ext xmlns:c16="http://schemas.microsoft.com/office/drawing/2014/chart" uri="{C3380CC4-5D6E-409C-BE32-E72D297353CC}">
                  <c16:uniqueId val="{0000002E-0DF0-4FFD-900D-5B768896788D}"/>
                </c:ext>
              </c:extLst>
            </c:dLbl>
            <c:dLbl>
              <c:idx val="3"/>
              <c:delete val="1"/>
              <c:extLst>
                <c:ext xmlns:c15="http://schemas.microsoft.com/office/drawing/2012/chart" uri="{CE6537A1-D6FC-4f65-9D91-7224C49458BB}"/>
                <c:ext xmlns:c16="http://schemas.microsoft.com/office/drawing/2014/chart" uri="{C3380CC4-5D6E-409C-BE32-E72D297353CC}">
                  <c16:uniqueId val="{0000002F-0DF0-4FFD-900D-5B768896788D}"/>
                </c:ext>
              </c:extLst>
            </c:dLbl>
            <c:dLbl>
              <c:idx val="4"/>
              <c:delete val="1"/>
              <c:extLst>
                <c:ext xmlns:c15="http://schemas.microsoft.com/office/drawing/2012/chart" uri="{CE6537A1-D6FC-4f65-9D91-7224C49458BB}"/>
                <c:ext xmlns:c16="http://schemas.microsoft.com/office/drawing/2014/chart" uri="{C3380CC4-5D6E-409C-BE32-E72D297353CC}">
                  <c16:uniqueId val="{00000030-0DF0-4FFD-900D-5B768896788D}"/>
                </c:ext>
              </c:extLst>
            </c:dLbl>
            <c:dLbl>
              <c:idx val="5"/>
              <c:delete val="1"/>
              <c:extLst>
                <c:ext xmlns:c15="http://schemas.microsoft.com/office/drawing/2012/chart" uri="{CE6537A1-D6FC-4f65-9D91-7224C49458BB}"/>
                <c:ext xmlns:c16="http://schemas.microsoft.com/office/drawing/2014/chart" uri="{C3380CC4-5D6E-409C-BE32-E72D297353CC}">
                  <c16:uniqueId val="{00000031-0DF0-4FFD-900D-5B768896788D}"/>
                </c:ext>
              </c:extLst>
            </c:dLbl>
            <c:dLbl>
              <c:idx val="6"/>
              <c:delete val="1"/>
              <c:extLst>
                <c:ext xmlns:c15="http://schemas.microsoft.com/office/drawing/2012/chart" uri="{CE6537A1-D6FC-4f65-9D91-7224C49458BB}"/>
                <c:ext xmlns:c16="http://schemas.microsoft.com/office/drawing/2014/chart" uri="{C3380CC4-5D6E-409C-BE32-E72D297353CC}">
                  <c16:uniqueId val="{00000032-0DF0-4FFD-900D-5B768896788D}"/>
                </c:ext>
              </c:extLst>
            </c:dLbl>
            <c:dLbl>
              <c:idx val="7"/>
              <c:delete val="1"/>
              <c:extLst>
                <c:ext xmlns:c15="http://schemas.microsoft.com/office/drawing/2012/chart" uri="{CE6537A1-D6FC-4f65-9D91-7224C49458BB}"/>
                <c:ext xmlns:c16="http://schemas.microsoft.com/office/drawing/2014/chart" uri="{C3380CC4-5D6E-409C-BE32-E72D297353CC}">
                  <c16:uniqueId val="{00000033-0DF0-4FFD-900D-5B768896788D}"/>
                </c:ext>
              </c:extLst>
            </c:dLbl>
            <c:dLbl>
              <c:idx val="8"/>
              <c:delete val="1"/>
              <c:extLst>
                <c:ext xmlns:c15="http://schemas.microsoft.com/office/drawing/2012/chart" uri="{CE6537A1-D6FC-4f65-9D91-7224C49458BB}"/>
                <c:ext xmlns:c16="http://schemas.microsoft.com/office/drawing/2014/chart" uri="{C3380CC4-5D6E-409C-BE32-E72D297353CC}">
                  <c16:uniqueId val="{00000034-0DF0-4FFD-900D-5B768896788D}"/>
                </c:ext>
              </c:extLst>
            </c:dLbl>
            <c:dLbl>
              <c:idx val="9"/>
              <c:delete val="1"/>
              <c:extLst>
                <c:ext xmlns:c15="http://schemas.microsoft.com/office/drawing/2012/chart" uri="{CE6537A1-D6FC-4f65-9D91-7224C49458BB}"/>
                <c:ext xmlns:c16="http://schemas.microsoft.com/office/drawing/2014/chart" uri="{C3380CC4-5D6E-409C-BE32-E72D297353CC}">
                  <c16:uniqueId val="{00000035-0DF0-4FFD-900D-5B768896788D}"/>
                </c:ext>
              </c:extLst>
            </c:dLbl>
            <c:dLbl>
              <c:idx val="10"/>
              <c:delete val="1"/>
              <c:extLst>
                <c:ext xmlns:c15="http://schemas.microsoft.com/office/drawing/2012/chart" uri="{CE6537A1-D6FC-4f65-9D91-7224C49458BB}">
                  <c15:layout/>
                </c:ext>
                <c:ext xmlns:c16="http://schemas.microsoft.com/office/drawing/2014/chart" uri="{C3380CC4-5D6E-409C-BE32-E72D297353CC}">
                  <c16:uniqueId val="{00000005-B155-4D6F-B6CC-60A6F64586F9}"/>
                </c:ext>
              </c:extLst>
            </c:dLbl>
            <c:spPr>
              <a:noFill/>
              <a:ln>
                <a:noFill/>
              </a:ln>
              <a:effectLst/>
            </c:spPr>
            <c:txPr>
              <a:bodyPr/>
              <a:lstStyle/>
              <a:p>
                <a:pPr>
                  <a:defRPr b="0" sz="8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[0]!FiscalYear</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[0]!AdministrativeSupport</c:f>
              <c:numCache>
                <c:formatCode>#,##0</c:formatCode>
                <c:ptCount val="11"/>
                <c:pt idx="0">
                  <c:v>2235</c:v>
                </c:pt>
                <c:pt idx="1">
                  <c:v>2171</c:v>
                </c:pt>
                <c:pt idx="2">
                  <c:v>1793</c:v>
                </c:pt>
                <c:pt idx="3">
                  <c:v>1825</c:v>
                </c:pt>
                <c:pt idx="4">
                  <c:v>1756</c:v>
                </c:pt>
                <c:pt idx="5">
                  <c:v>1676</c:v>
                </c:pt>
                <c:pt idx="6">
                  <c:v>3295</c:v>
                </c:pt>
                <c:pt idx="7">
                  <c:v>3280</c:v>
                </c:pt>
                <c:pt idx="8">
                  <c:v>3182</c:v>
                </c:pt>
                <c:pt idx="9">
                  <c:v>3010</c:v>
                </c:pt>
                <c:pt idx="10">
                  <c:v>2831</c:v>
                </c:pt>
              </c:numCache>
            </c:numRef>
          </c:val>
          <c:extLst>
            <c:ext xmlns:c16="http://schemas.microsoft.com/office/drawing/2014/chart" uri="{C3380CC4-5D6E-409C-BE32-E72D297353CC}">
              <c16:uniqueId val="{00000036-0DF0-4FFD-900D-5B768896788D}"/>
            </c:ext>
          </c:extLst>
        </c:ser>
        <c:ser>
          <c:idx val="6"/>
          <c:order val="5"/>
          <c:tx>
            <c:strRef>
              <c:f>Factbook!$R$69</c:f>
              <c:strCache>
                <c:ptCount val="1"/>
                <c:pt idx="0">
                  <c:v>Skilled Craft</c:v>
                </c:pt>
              </c:strCache>
            </c:strRef>
          </c:tx>
          <c:spPr>
            <a:solidFill>
              <a:schemeClr val="accent1">
                <a:lumMod val="75000"/>
              </a:schemeClr>
            </a:solidFill>
            <a:ln>
              <a:solidFill>
                <a:schemeClr val="bg1"/>
              </a:solidFill>
            </a:ln>
          </c:spPr>
          <c:dLbls>
            <c:dLbl>
              <c:idx val="0"/>
              <c:delete val="1"/>
              <c:extLst>
                <c:ext xmlns:c15="http://schemas.microsoft.com/office/drawing/2012/chart" uri="{CE6537A1-D6FC-4f65-9D91-7224C49458BB}"/>
                <c:ext xmlns:c16="http://schemas.microsoft.com/office/drawing/2014/chart" uri="{C3380CC4-5D6E-409C-BE32-E72D297353CC}">
                  <c16:uniqueId val="{00000037-0DF0-4FFD-900D-5B768896788D}"/>
                </c:ext>
              </c:extLst>
            </c:dLbl>
            <c:dLbl>
              <c:idx val="1"/>
              <c:layout>
                <c:manualLayout>
                  <c:x val="-3.3802816901408447E-2"/>
                  <c:y val="5.9723770507414562E-3"/>
                </c:manualLayout>
              </c:layout>
              <c:spPr/>
              <c:txPr>
                <a:bodyPr/>
                <a:lstStyle/>
                <a:p>
                  <a:pPr>
                    <a:defRPr b="1" sz="800">
                      <a:solidFill>
                        <a:schemeClr val="bg1"/>
                      </a:solidFill>
                    </a:defRPr>
                  </a:pPr>
                  <a:endParaRPr lang="en-US"/>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8-0DF0-4FFD-900D-5B768896788D}"/>
                </c:ext>
              </c:extLst>
            </c:dLbl>
            <c:dLbl>
              <c:idx val="2"/>
              <c:delete val="1"/>
              <c:extLst>
                <c:ext xmlns:c15="http://schemas.microsoft.com/office/drawing/2012/chart" uri="{CE6537A1-D6FC-4f65-9D91-7224C49458BB}"/>
                <c:ext xmlns:c16="http://schemas.microsoft.com/office/drawing/2014/chart" uri="{C3380CC4-5D6E-409C-BE32-E72D297353CC}">
                  <c16:uniqueId val="{00000039-0DF0-4FFD-900D-5B768896788D}"/>
                </c:ext>
              </c:extLst>
            </c:dLbl>
            <c:dLbl>
              <c:idx val="3"/>
              <c:delete val="1"/>
              <c:extLst>
                <c:ext xmlns:c15="http://schemas.microsoft.com/office/drawing/2012/chart" uri="{CE6537A1-D6FC-4f65-9D91-7224C49458BB}"/>
                <c:ext xmlns:c16="http://schemas.microsoft.com/office/drawing/2014/chart" uri="{C3380CC4-5D6E-409C-BE32-E72D297353CC}">
                  <c16:uniqueId val="{0000003A-0DF0-4FFD-900D-5B768896788D}"/>
                </c:ext>
              </c:extLst>
            </c:dLbl>
            <c:dLbl>
              <c:idx val="4"/>
              <c:delete val="1"/>
              <c:extLst>
                <c:ext xmlns:c15="http://schemas.microsoft.com/office/drawing/2012/chart" uri="{CE6537A1-D6FC-4f65-9D91-7224C49458BB}"/>
                <c:ext xmlns:c16="http://schemas.microsoft.com/office/drawing/2014/chart" uri="{C3380CC4-5D6E-409C-BE32-E72D297353CC}">
                  <c16:uniqueId val="{0000003B-0DF0-4FFD-900D-5B768896788D}"/>
                </c:ext>
              </c:extLst>
            </c:dLbl>
            <c:dLbl>
              <c:idx val="5"/>
              <c:delete val="1"/>
              <c:extLst>
                <c:ext xmlns:c15="http://schemas.microsoft.com/office/drawing/2012/chart" uri="{CE6537A1-D6FC-4f65-9D91-7224C49458BB}"/>
                <c:ext xmlns:c16="http://schemas.microsoft.com/office/drawing/2014/chart" uri="{C3380CC4-5D6E-409C-BE32-E72D297353CC}">
                  <c16:uniqueId val="{0000003C-0DF0-4FFD-900D-5B768896788D}"/>
                </c:ext>
              </c:extLst>
            </c:dLbl>
            <c:dLbl>
              <c:idx val="6"/>
              <c:delete val="1"/>
              <c:extLst>
                <c:ext xmlns:c15="http://schemas.microsoft.com/office/drawing/2012/chart" uri="{CE6537A1-D6FC-4f65-9D91-7224C49458BB}"/>
                <c:ext xmlns:c16="http://schemas.microsoft.com/office/drawing/2014/chart" uri="{C3380CC4-5D6E-409C-BE32-E72D297353CC}">
                  <c16:uniqueId val="{0000003D-0DF0-4FFD-900D-5B768896788D}"/>
                </c:ext>
              </c:extLst>
            </c:dLbl>
            <c:dLbl>
              <c:idx val="7"/>
              <c:delete val="1"/>
              <c:extLst>
                <c:ext xmlns:c15="http://schemas.microsoft.com/office/drawing/2012/chart" uri="{CE6537A1-D6FC-4f65-9D91-7224C49458BB}"/>
                <c:ext xmlns:c16="http://schemas.microsoft.com/office/drawing/2014/chart" uri="{C3380CC4-5D6E-409C-BE32-E72D297353CC}">
                  <c16:uniqueId val="{0000003E-0DF0-4FFD-900D-5B768896788D}"/>
                </c:ext>
              </c:extLst>
            </c:dLbl>
            <c:dLbl>
              <c:idx val="8"/>
              <c:delete val="1"/>
              <c:extLst>
                <c:ext xmlns:c15="http://schemas.microsoft.com/office/drawing/2012/chart" uri="{CE6537A1-D6FC-4f65-9D91-7224C49458BB}"/>
                <c:ext xmlns:c16="http://schemas.microsoft.com/office/drawing/2014/chart" uri="{C3380CC4-5D6E-409C-BE32-E72D297353CC}">
                  <c16:uniqueId val="{0000003F-0DF0-4FFD-900D-5B768896788D}"/>
                </c:ext>
              </c:extLst>
            </c:dLbl>
            <c:dLbl>
              <c:idx val="9"/>
              <c:delete val="1"/>
              <c:extLst>
                <c:ext xmlns:c15="http://schemas.microsoft.com/office/drawing/2012/chart" uri="{CE6537A1-D6FC-4f65-9D91-7224C49458BB}"/>
                <c:ext xmlns:c16="http://schemas.microsoft.com/office/drawing/2014/chart" uri="{C3380CC4-5D6E-409C-BE32-E72D297353CC}">
                  <c16:uniqueId val="{00000040-0DF0-4FFD-900D-5B768896788D}"/>
                </c:ext>
              </c:extLst>
            </c:dLbl>
            <c:dLbl>
              <c:idx val="10"/>
              <c:delete val="1"/>
              <c:extLst>
                <c:ext xmlns:c15="http://schemas.microsoft.com/office/drawing/2012/chart" uri="{CE6537A1-D6FC-4f65-9D91-7224C49458BB}">
                  <c15:layout/>
                </c:ext>
                <c:ext xmlns:c16="http://schemas.microsoft.com/office/drawing/2014/chart" uri="{C3380CC4-5D6E-409C-BE32-E72D297353CC}">
                  <c16:uniqueId val="{00000004-B155-4D6F-B6CC-60A6F64586F9}"/>
                </c:ext>
              </c:extLst>
            </c:dLbl>
            <c:spPr>
              <a:noFill/>
              <a:ln>
                <a:noFill/>
              </a:ln>
              <a:effectLst/>
            </c:spPr>
            <c:txPr>
              <a:bodyPr anchor="ctr" bIns="19050" lIns="38100" rIns="38100" tIns="19050" wrap="square">
                <a:spAutoFit/>
              </a:bodyPr>
              <a:lstStyle/>
              <a:p>
                <a:pPr>
                  <a:defRPr sz="800"/>
                </a:pPr>
                <a:endParaRPr lang="en-US"/>
              </a:p>
            </c:txPr>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numRef>
              <c:f>[0]!FiscalYear</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[0]!SkilledCraft</c:f>
              <c:numCache>
                <c:formatCode>#,##0</c:formatCode>
                <c:ptCount val="11"/>
                <c:pt idx="0">
                  <c:v>1728</c:v>
                </c:pt>
                <c:pt idx="1">
                  <c:v>1713</c:v>
                </c:pt>
                <c:pt idx="2">
                  <c:v>1531</c:v>
                </c:pt>
                <c:pt idx="3">
                  <c:v>1616</c:v>
                </c:pt>
                <c:pt idx="4">
                  <c:v>1596</c:v>
                </c:pt>
                <c:pt idx="5">
                  <c:v>1563</c:v>
                </c:pt>
                <c:pt idx="6">
                  <c:v>1589</c:v>
                </c:pt>
                <c:pt idx="7">
                  <c:v>1616</c:v>
                </c:pt>
                <c:pt idx="8">
                  <c:v>1572</c:v>
                </c:pt>
                <c:pt idx="9">
                  <c:v>1510</c:v>
                </c:pt>
                <c:pt idx="10">
                  <c:v>1504</c:v>
                </c:pt>
              </c:numCache>
            </c:numRef>
          </c:val>
          <c:extLst>
            <c:ext xmlns:c16="http://schemas.microsoft.com/office/drawing/2014/chart" uri="{C3380CC4-5D6E-409C-BE32-E72D297353CC}">
              <c16:uniqueId val="{00000041-0DF0-4FFD-900D-5B768896788D}"/>
            </c:ext>
          </c:extLst>
        </c:ser>
        <c:ser>
          <c:idx val="7"/>
          <c:order val="6"/>
          <c:tx>
            <c:strRef>
              <c:f>Factbook!$R$70</c:f>
              <c:strCache>
                <c:ptCount val="1"/>
                <c:pt idx="0">
                  <c:v>Service 
Maintenance</c:v>
                </c:pt>
              </c:strCache>
            </c:strRef>
          </c:tx>
          <c:spPr>
            <a:solidFill>
              <a:schemeClr val="accent1">
                <a:lumMod val="60000"/>
                <a:lumOff val="40000"/>
              </a:schemeClr>
            </a:solidFill>
            <a:ln>
              <a:solidFill>
                <a:schemeClr val="bg1"/>
              </a:solidFill>
            </a:ln>
          </c:spPr>
          <c:dLbls>
            <c:dLbl>
              <c:idx val="0"/>
              <c:delete val="1"/>
              <c:extLst>
                <c:ext xmlns:c15="http://schemas.microsoft.com/office/drawing/2012/chart" uri="{CE6537A1-D6FC-4f65-9D91-7224C49458BB}"/>
                <c:ext xmlns:c16="http://schemas.microsoft.com/office/drawing/2014/chart" uri="{C3380CC4-5D6E-409C-BE32-E72D297353CC}">
                  <c16:uniqueId val="{00000042-0DF0-4FFD-900D-5B768896788D}"/>
                </c:ext>
              </c:extLst>
            </c:dLbl>
            <c:dLbl>
              <c:idx val="1"/>
              <c:layout>
                <c:manualLayout>
                  <c:x val="-3.3071161879412961E-2"/>
                  <c:y val="2.9861885253707281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3-0DF0-4FFD-900D-5B768896788D}"/>
                </c:ext>
              </c:extLst>
            </c:dLbl>
            <c:dLbl>
              <c:idx val="2"/>
              <c:delete val="1"/>
              <c:extLst>
                <c:ext xmlns:c15="http://schemas.microsoft.com/office/drawing/2012/chart" uri="{CE6537A1-D6FC-4f65-9D91-7224C49458BB}"/>
                <c:ext xmlns:c16="http://schemas.microsoft.com/office/drawing/2014/chart" uri="{C3380CC4-5D6E-409C-BE32-E72D297353CC}">
                  <c16:uniqueId val="{00000044-0DF0-4FFD-900D-5B768896788D}"/>
                </c:ext>
              </c:extLst>
            </c:dLbl>
            <c:dLbl>
              <c:idx val="3"/>
              <c:delete val="1"/>
              <c:extLst>
                <c:ext xmlns:c15="http://schemas.microsoft.com/office/drawing/2012/chart" uri="{CE6537A1-D6FC-4f65-9D91-7224C49458BB}"/>
                <c:ext xmlns:c16="http://schemas.microsoft.com/office/drawing/2014/chart" uri="{C3380CC4-5D6E-409C-BE32-E72D297353CC}">
                  <c16:uniqueId val="{00000045-0DF0-4FFD-900D-5B768896788D}"/>
                </c:ext>
              </c:extLst>
            </c:dLbl>
            <c:dLbl>
              <c:idx val="4"/>
              <c:delete val="1"/>
              <c:extLst>
                <c:ext xmlns:c15="http://schemas.microsoft.com/office/drawing/2012/chart" uri="{CE6537A1-D6FC-4f65-9D91-7224C49458BB}"/>
                <c:ext xmlns:c16="http://schemas.microsoft.com/office/drawing/2014/chart" uri="{C3380CC4-5D6E-409C-BE32-E72D297353CC}">
                  <c16:uniqueId val="{00000046-0DF0-4FFD-900D-5B768896788D}"/>
                </c:ext>
              </c:extLst>
            </c:dLbl>
            <c:dLbl>
              <c:idx val="5"/>
              <c:delete val="1"/>
              <c:extLst>
                <c:ext xmlns:c15="http://schemas.microsoft.com/office/drawing/2012/chart" uri="{CE6537A1-D6FC-4f65-9D91-7224C49458BB}"/>
                <c:ext xmlns:c16="http://schemas.microsoft.com/office/drawing/2014/chart" uri="{C3380CC4-5D6E-409C-BE32-E72D297353CC}">
                  <c16:uniqueId val="{00000047-0DF0-4FFD-900D-5B768896788D}"/>
                </c:ext>
              </c:extLst>
            </c:dLbl>
            <c:dLbl>
              <c:idx val="6"/>
              <c:delete val="1"/>
              <c:extLst>
                <c:ext xmlns:c15="http://schemas.microsoft.com/office/drawing/2012/chart" uri="{CE6537A1-D6FC-4f65-9D91-7224C49458BB}"/>
                <c:ext xmlns:c16="http://schemas.microsoft.com/office/drawing/2014/chart" uri="{C3380CC4-5D6E-409C-BE32-E72D297353CC}">
                  <c16:uniqueId val="{00000048-0DF0-4FFD-900D-5B768896788D}"/>
                </c:ext>
              </c:extLst>
            </c:dLbl>
            <c:dLbl>
              <c:idx val="7"/>
              <c:delete val="1"/>
              <c:extLst>
                <c:ext xmlns:c15="http://schemas.microsoft.com/office/drawing/2012/chart" uri="{CE6537A1-D6FC-4f65-9D91-7224C49458BB}"/>
                <c:ext xmlns:c16="http://schemas.microsoft.com/office/drawing/2014/chart" uri="{C3380CC4-5D6E-409C-BE32-E72D297353CC}">
                  <c16:uniqueId val="{00000049-0DF0-4FFD-900D-5B768896788D}"/>
                </c:ext>
              </c:extLst>
            </c:dLbl>
            <c:dLbl>
              <c:idx val="8"/>
              <c:delete val="1"/>
              <c:extLst>
                <c:ext xmlns:c15="http://schemas.microsoft.com/office/drawing/2012/chart" uri="{CE6537A1-D6FC-4f65-9D91-7224C49458BB}"/>
                <c:ext xmlns:c16="http://schemas.microsoft.com/office/drawing/2014/chart" uri="{C3380CC4-5D6E-409C-BE32-E72D297353CC}">
                  <c16:uniqueId val="{0000004A-0DF0-4FFD-900D-5B768896788D}"/>
                </c:ext>
              </c:extLst>
            </c:dLbl>
            <c:dLbl>
              <c:idx val="9"/>
              <c:delete val="1"/>
              <c:extLst>
                <c:ext xmlns:c15="http://schemas.microsoft.com/office/drawing/2012/chart" uri="{CE6537A1-D6FC-4f65-9D91-7224C49458BB}"/>
                <c:ext xmlns:c16="http://schemas.microsoft.com/office/drawing/2014/chart" uri="{C3380CC4-5D6E-409C-BE32-E72D297353CC}">
                  <c16:uniqueId val="{0000004B-0DF0-4FFD-900D-5B768896788D}"/>
                </c:ext>
              </c:extLst>
            </c:dLbl>
            <c:dLbl>
              <c:idx val="10"/>
              <c:delete val="1"/>
              <c:extLst>
                <c:ext xmlns:c15="http://schemas.microsoft.com/office/drawing/2012/chart" uri="{CE6537A1-D6FC-4f65-9D91-7224C49458BB}">
                  <c15:layout/>
                </c:ext>
                <c:ext xmlns:c16="http://schemas.microsoft.com/office/drawing/2014/chart" uri="{C3380CC4-5D6E-409C-BE32-E72D297353CC}">
                  <c16:uniqueId val="{00000006-B155-4D6F-B6CC-60A6F64586F9}"/>
                </c:ext>
              </c:extLst>
            </c:dLbl>
            <c:spPr>
              <a:noFill/>
              <a:ln>
                <a:noFill/>
              </a:ln>
              <a:effectLst/>
            </c:spPr>
            <c:txPr>
              <a:bodyPr/>
              <a:lstStyle/>
              <a:p>
                <a:pPr>
                  <a:defRPr b="0" sz="8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[0]!FiscalYear</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[0]!ServiceMaintenance</c:f>
              <c:numCache>
                <c:formatCode>#,##0</c:formatCode>
                <c:ptCount val="11"/>
                <c:pt idx="0">
                  <c:v>1971</c:v>
                </c:pt>
                <c:pt idx="1">
                  <c:v>1969</c:v>
                </c:pt>
                <c:pt idx="2">
                  <c:v>1952</c:v>
                </c:pt>
                <c:pt idx="3">
                  <c:v>1996</c:v>
                </c:pt>
                <c:pt idx="4">
                  <c:v>1979</c:v>
                </c:pt>
                <c:pt idx="5">
                  <c:v>1880</c:v>
                </c:pt>
                <c:pt idx="6">
                  <c:v>1981</c:v>
                </c:pt>
                <c:pt idx="7">
                  <c:v>2048</c:v>
                </c:pt>
                <c:pt idx="8">
                  <c:v>1989</c:v>
                </c:pt>
                <c:pt idx="9">
                  <c:v>1839</c:v>
                </c:pt>
                <c:pt idx="10">
                  <c:v>1798</c:v>
                </c:pt>
              </c:numCache>
            </c:numRef>
          </c:val>
          <c:extLst>
            <c:ext xmlns:c16="http://schemas.microsoft.com/office/drawing/2014/chart" uri="{C3380CC4-5D6E-409C-BE32-E72D297353CC}">
              <c16:uniqueId val="{0000004C-0DF0-4FFD-900D-5B768896788D}"/>
            </c:ext>
          </c:extLst>
        </c:ser>
        <c:dLbls>
          <c:showLegendKey val="0"/>
          <c:showVal val="0"/>
          <c:showCatName val="0"/>
          <c:showSerName val="0"/>
          <c:showPercent val="0"/>
          <c:showBubbleSize val="0"/>
        </c:dLbls>
        <c:axId val="317523072"/>
        <c:axId val="317524608"/>
      </c:areaChart>
      <c:catAx>
        <c:axId val="317523072"/>
        <c:scaling>
          <c:orientation val="minMax"/>
        </c:scaling>
        <c:delete val="0"/>
        <c:axPos val="b"/>
        <c:numFmt formatCode="0" sourceLinked="1"/>
        <c:majorTickMark val="none"/>
        <c:minorTickMark val="none"/>
        <c:tickLblPos val="nextTo"/>
        <c:crossAx val="317524608"/>
        <c:crosses val="autoZero"/>
        <c:auto val="1"/>
        <c:lblAlgn val="ctr"/>
        <c:lblOffset val="100"/>
        <c:noMultiLvlLbl val="0"/>
      </c:catAx>
      <c:valAx>
        <c:axId val="317524608"/>
        <c:scaling>
          <c:orientation val="minMax"/>
          <c:max val="21000"/>
          <c:min val="0"/>
        </c:scaling>
        <c:delete val="0"/>
        <c:axPos val="l"/>
        <c:numFmt formatCode="#,###" sourceLinked="0"/>
        <c:majorTickMark val="out"/>
        <c:minorTickMark val="none"/>
        <c:tickLblPos val="nextTo"/>
        <c:crossAx val="317523072"/>
        <c:crosses val="autoZero"/>
        <c:crossBetween val="midCat"/>
      </c:valAx>
      <c:spPr>
        <a:ln>
          <a:solidFill>
            <a:schemeClr val="bg1"/>
          </a:solidFill>
        </a:ln>
      </c:spPr>
    </c:plotArea>
    <c:plotVisOnly val="1"/>
    <c:dispBlanksAs val="zero"/>
    <c:showDLblsOverMax val="0"/>
  </c:chart>
  <c:spPr>
    <a:ln>
      <a:noFill/>
    </a:ln>
  </c:spPr>
  <c:txPr>
    <a:bodyPr/>
    <a:lstStyle/>
    <a:p>
      <a:pPr>
        <a:defRPr sz="900">
          <a:latin charset="0" panose="020B0604020202020204" pitchFamily="34" typeface="Arial"/>
          <a:cs charset="0" panose="020B0604020202020204" pitchFamily="34" typeface="Arial"/>
        </a:defRPr>
      </a:pPr>
      <a:endParaRPr lang="en-US"/>
    </a:p>
  </c:txPr>
  <c:printSettings>
    <c:headerFooter/>
    <c:pageMargins b="0.75" footer="0.3" header="0.3" l="0.7" r="0.7" t="0.75"/>
    <c:pageSetup/>
  </c:printSettings>
</c:chartSpace>
</file>

<file path=xl/charts/chart2.xml><?xml version="1.0" encoding="utf-8"?>
<c:chartSpace xmlns:a="http://schemas.openxmlformats.org/drawingml/2006/main" xmlns:c="http://schemas.openxmlformats.org/drawingml/2006/chart" xmlns:c16r2="http://schemas.microsoft.com/office/drawing/2015/06/chart"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extLst>
              <c:ext xmlns:c16="http://schemas.microsoft.com/office/drawing/2014/chart" uri="{C3380CC4-5D6E-409C-BE32-E72D297353CC}">
                <c16:uniqueId val="{00000000-CBAA-4943-9C6C-EDEC0902A0CB}"/>
              </c:ext>
            </c:extLst>
          </c:dPt>
          <c:dPt>
            <c:idx val="1"/>
            <c:bubble3D val="0"/>
            <c:extLst>
              <c:ext xmlns:c16="http://schemas.microsoft.com/office/drawing/2014/chart" uri="{C3380CC4-5D6E-409C-BE32-E72D297353CC}">
                <c16:uniqueId val="{00000001-CBAA-4943-9C6C-EDEC0902A0CB}"/>
              </c:ext>
            </c:extLst>
          </c:dPt>
          <c:dPt>
            <c:idx val="2"/>
            <c:bubble3D val="0"/>
            <c:extLst>
              <c:ext xmlns:c16="http://schemas.microsoft.com/office/drawing/2014/chart" uri="{C3380CC4-5D6E-409C-BE32-E72D297353CC}">
                <c16:uniqueId val="{00000002-CBAA-4943-9C6C-EDEC0902A0CB}"/>
              </c:ext>
            </c:extLst>
          </c:dPt>
          <c:dPt>
            <c:idx val="3"/>
            <c:bubble3D val="0"/>
            <c:extLst>
              <c:ext xmlns:c16="http://schemas.microsoft.com/office/drawing/2014/chart" uri="{C3380CC4-5D6E-409C-BE32-E72D297353CC}">
                <c16:uniqueId val="{00000003-CBAA-4943-9C6C-EDEC0902A0CB}"/>
              </c:ext>
            </c:extLst>
          </c:dPt>
          <c:dPt>
            <c:idx val="4"/>
            <c:bubble3D val="0"/>
            <c:extLst>
              <c:ext xmlns:c16="http://schemas.microsoft.com/office/drawing/2014/chart" uri="{C3380CC4-5D6E-409C-BE32-E72D297353CC}">
                <c16:uniqueId val="{00000004-CBAA-4943-9C6C-EDEC0902A0CB}"/>
              </c:ext>
            </c:extLst>
          </c:dPt>
          <c:dPt>
            <c:idx val="5"/>
            <c:bubble3D val="0"/>
            <c:extLst>
              <c:ext xmlns:c16="http://schemas.microsoft.com/office/drawing/2014/chart" uri="{C3380CC4-5D6E-409C-BE32-E72D297353CC}">
                <c16:uniqueId val="{00000005-CBAA-4943-9C6C-EDEC0902A0CB}"/>
              </c:ext>
            </c:extLst>
          </c:dPt>
          <c:dPt>
            <c:idx val="6"/>
            <c:bubble3D val="0"/>
            <c:extLst>
              <c:ext xmlns:c16="http://schemas.microsoft.com/office/drawing/2014/chart" uri="{C3380CC4-5D6E-409C-BE32-E72D297353CC}">
                <c16:uniqueId val="{00000006-CBAA-4943-9C6C-EDEC0902A0CB}"/>
              </c:ext>
            </c:extLst>
          </c:dPt>
          <c:cat>
            <c:strRef>
              <c:f>Sheet2!$Q$20:$Q$26</c:f>
              <c:strCache>
                <c:ptCount val="7"/>
                <c:pt idx="0">
                  <c:v>Officials/Administrators</c:v>
                </c:pt>
                <c:pt idx="1">
                  <c:v>Professionals</c:v>
                </c:pt>
                <c:pt idx="2">
                  <c:v>Technicians</c:v>
                </c:pt>
                <c:pt idx="3">
                  <c:v>Protective Services: Sworn</c:v>
                </c:pt>
                <c:pt idx="4">
                  <c:v>Administrative Support</c:v>
                </c:pt>
                <c:pt idx="5">
                  <c:v>Skilled Craft</c:v>
                </c:pt>
                <c:pt idx="6">
                  <c:v>Service Maintenance</c:v>
                </c:pt>
              </c:strCache>
            </c:strRef>
          </c:cat>
          <c:val>
            <c:numRef>
              <c:f>Sheet2!$R$20:$R$26</c:f>
              <c:numCache>
                <c:formatCode>\ \ \ #,##0____;\(#,##0\)</c:formatCode>
                <c:ptCount val="7"/>
                <c:pt idx="0">
                  <c:v>2676</c:v>
                </c:pt>
                <c:pt idx="1">
                  <c:v>4963</c:v>
                </c:pt>
                <c:pt idx="2">
                  <c:v>828</c:v>
                </c:pt>
                <c:pt idx="3">
                  <c:v>2511</c:v>
                </c:pt>
                <c:pt idx="4">
                  <c:v>3295</c:v>
                </c:pt>
                <c:pt idx="5">
                  <c:v>1589</c:v>
                </c:pt>
                <c:pt idx="6">
                  <c:v>1981</c:v>
                </c:pt>
              </c:numCache>
            </c:numRef>
          </c:val>
          <c:extLst>
            <c:ext xmlns:c16="http://schemas.microsoft.com/office/drawing/2014/chart" uri="{C3380CC4-5D6E-409C-BE32-E72D297353CC}">
              <c16:uniqueId val="{00000007-CBAA-4943-9C6C-EDEC0902A0CB}"/>
            </c:ext>
          </c:extLst>
        </c:ser>
        <c:dLbls>
          <c:showLegendKey val="0"/>
          <c:showVal val="0"/>
          <c:showCatName val="0"/>
          <c:showSerName val="0"/>
          <c:showPercent val="0"/>
          <c:showBubbleSize val="0"/>
          <c:showLeaderLines val="1"/>
        </c:dLbls>
      </c:pie3DChart>
      <c:spPr>
        <a:noFill/>
        <a:ln w="25400">
          <a:noFill/>
        </a:ln>
      </c:spPr>
    </c:plotArea>
    <c:legend>
      <c:legendPos val="r"/>
      <c:layout/>
      <c:overlay val="0"/>
      <c:txPr>
        <a:bodyPr/>
        <a:lstStyle/>
        <a:p>
          <a:pPr>
            <a:defRPr b="0" baseline="0" i="0" strike="noStrike" sz="920" u="none">
              <a:solidFill>
                <a:srgbClr val="000000"/>
              </a:solidFill>
              <a:latin typeface="Calibri"/>
              <a:ea typeface="Calibri"/>
              <a:cs typeface="Calibri"/>
            </a:defRPr>
          </a:pPr>
          <a:endParaRPr lang="en-US"/>
        </a:p>
      </c:txPr>
    </c:legend>
    <c:plotVisOnly val="1"/>
    <c:dispBlanksAs val="gap"/>
    <c:showDLblsOverMax val="0"/>
  </c:chart>
  <c:txPr>
    <a:bodyPr/>
    <a:lstStyle/>
    <a:p>
      <a:pPr>
        <a:defRPr b="0" baseline="0" i="0" strike="noStrike" sz="1000" u="none">
          <a:solidFill>
            <a:srgbClr val="000000"/>
          </a:solidFill>
          <a:latin typeface="Calibri"/>
          <a:ea typeface="Calibri"/>
          <a:cs typeface="Calibri"/>
        </a:defRPr>
      </a:pPr>
      <a:endParaRPr lang="en-US"/>
    </a:p>
  </c:txPr>
  <c:printSettings>
    <c:headerFooter/>
    <c:pageMargins b="0.75" footer="0.3" header="0.3" l="0.7" r="0.7" t="0.75"/>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s>
</file>

<file path=xl/drawings/_rels/drawing2.xml.rels><?xml version="1.0" encoding="UTF-8" standalone="yes"?><Relationships xmlns="http://schemas.openxmlformats.org/package/2006/relationships"><Relationship Id="rId1" Target="../charts/chart2.xml" Type="http://schemas.openxmlformats.org/officeDocument/2006/relationships/chart"/></Relationships>
</file>

<file path=xl/drawings/_rels/vmlDrawing1.vml.rels><?xml version="1.0" encoding="UTF-8" standalone="yes"?><Relationships xmlns="http://schemas.openxmlformats.org/package/2006/relationships"><Relationship Id="rId1" Target="../media/image1.jpeg" Type="http://schemas.openxmlformats.org/officeDocument/2006/relationships/image"/><Relationship Id="rId2" Target="../media/image2.png" Type="http://schemas.openxmlformats.org/officeDocument/2006/relationships/image"/></Relationships>
</file>

<file path=xl/drawings/drawing1.xml><?xml version="1.0" encoding="utf-8"?>
<xdr:wsDr xmlns:a="http://schemas.openxmlformats.org/drawingml/2006/main" xmlns:xdr="http://schemas.openxmlformats.org/drawingml/2006/spreadsheetDrawing">
  <xdr:twoCellAnchor>
    <xdr:from>
      <xdr:col>2</xdr:col>
      <xdr:colOff>38100</xdr:colOff>
      <xdr:row>24</xdr:row>
      <xdr:rowOff>0</xdr:rowOff>
    </xdr:from>
    <xdr:to>
      <xdr:col>3</xdr:col>
      <xdr:colOff>0</xdr:colOff>
      <xdr:row>24</xdr:row>
      <xdr:rowOff>0</xdr:rowOff>
    </xdr:to>
    <xdr:sp macro="" textlink="">
      <xdr:nvSpPr>
        <xdr:cNvPr id="1031" name="Text 7"/>
        <xdr:cNvSpPr txBox="1">
          <a:spLocks noChangeArrowheads="1"/>
        </xdr:cNvSpPr>
      </xdr:nvSpPr>
      <xdr:spPr bwMode="auto">
        <a:xfrm>
          <a:off x="2346960" y="3550920"/>
          <a:ext cx="152400" cy="0"/>
        </a:xfrm>
        <a:prstGeom prst="rect">
          <a:avLst/>
        </a:prstGeom>
        <a:solidFill>
          <a:srgbClr xmlns:a14="http://schemas.microsoft.com/office/drawing/2010/main" xmlns:mc="http://schemas.openxmlformats.org/markup-compatibility/2006" a14:legacySpreadsheetColorIndex="9" mc:Ignorable="a14" val="FFFFFF"/>
        </a:solidFill>
        <a:ln>
          <a:noFill/>
        </a:ln>
        <a:extLst>
          <a:ext uri="{91240B29-F687-4F45-9708-019B960494DF}">
            <a14:hiddenLine xmlns:a14="http://schemas.microsoft.com/office/drawing/2010/main" w="1">
              <a:solidFill>
                <a:srgbClr xmlns:mc="http://schemas.openxmlformats.org/markup-compatibility/2006" a14:legacySpreadsheetColorIndex="64" mc:Ignorable="a14" val="000000"/>
              </a:solidFill>
              <a:miter lim="800000"/>
              <a:headEnd/>
              <a:tailEnd/>
            </a14:hiddenLine>
          </a:ext>
        </a:extLst>
      </xdr:spPr>
      <xdr:txBody>
        <a:bodyPr anchor="t" bIns="0" lIns="64008" rIns="64008" tIns="27432" upright="1" vertOverflow="clip" wrap="square"/>
        <a:lstStyle/>
        <a:p>
          <a:pPr algn="ctr" rtl="0">
            <a:defRPr sz="1000"/>
          </a:pPr>
          <a:r>
            <a:rPr b="0" baseline="0" i="0" lang="en-US" strike="noStrike" sz="1000" u="none">
              <a:solidFill>
                <a:srgbClr val="000000"/>
              </a:solidFill>
              <a:latin typeface="Wingdings"/>
            </a:rPr>
            <a:t>n</a:t>
          </a:r>
        </a:p>
      </xdr:txBody>
    </xdr:sp>
    <xdr:clientData/>
  </xdr:twoCellAnchor>
  <xdr:twoCellAnchor>
    <xdr:from>
      <xdr:col>3</xdr:col>
      <xdr:colOff>0</xdr:colOff>
      <xdr:row>24</xdr:row>
      <xdr:rowOff>0</xdr:rowOff>
    </xdr:from>
    <xdr:to>
      <xdr:col>5</xdr:col>
      <xdr:colOff>495300</xdr:colOff>
      <xdr:row>24</xdr:row>
      <xdr:rowOff>0</xdr:rowOff>
    </xdr:to>
    <xdr:sp macro="" textlink="">
      <xdr:nvSpPr>
        <xdr:cNvPr id="1032" name="Text 8"/>
        <xdr:cNvSpPr txBox="1">
          <a:spLocks noChangeArrowheads="1"/>
        </xdr:cNvSpPr>
      </xdr:nvSpPr>
      <xdr:spPr bwMode="auto">
        <a:xfrm>
          <a:off x="2567940" y="3550920"/>
          <a:ext cx="2400300" cy="0"/>
        </a:xfrm>
        <a:prstGeom prst="rect">
          <a:avLst/>
        </a:prstGeom>
        <a:solidFill>
          <a:srgbClr xmlns:a14="http://schemas.microsoft.com/office/drawing/2010/main" xmlns:mc="http://schemas.openxmlformats.org/markup-compatibility/2006" a14:legacySpreadsheetColorIndex="9" mc:Ignorable="a14" val="FFFFFF"/>
        </a:solidFill>
        <a:ln>
          <a:noFill/>
        </a:ln>
        <a:extLst>
          <a:ext uri="{91240B29-F687-4F45-9708-019B960494DF}">
            <a14:hiddenLine xmlns:a14="http://schemas.microsoft.com/office/drawing/2010/main" w="1">
              <a:solidFill>
                <a:srgbClr xmlns:mc="http://schemas.openxmlformats.org/markup-compatibility/2006" a14:legacySpreadsheetColorIndex="64" mc:Ignorable="a14" val="000000"/>
              </a:solidFill>
              <a:miter lim="800000"/>
              <a:headEnd/>
              <a:tailEnd/>
            </a14:hiddenLine>
          </a:ext>
        </a:extLst>
      </xdr:spPr>
      <xdr:txBody>
        <a:bodyPr anchor="t" bIns="0" lIns="27432" rIns="0" tIns="22860" upright="1" vertOverflow="clip" wrap="square"/>
        <a:lstStyle/>
        <a:p>
          <a:pPr algn="l" rtl="0">
            <a:defRPr sz="1000"/>
          </a:pPr>
          <a:r>
            <a:rPr b="0" baseline="0" i="0" lang="en-US" strike="noStrike" sz="900" u="none">
              <a:solidFill>
                <a:srgbClr val="000000"/>
              </a:solidFill>
              <a:latin typeface="Arial"/>
              <a:cs typeface="Arial"/>
            </a:rPr>
            <a:t>The decrease in service maintenance personnel and the increase in skilled craft employees is due to reclassifying positions requiring equipment operation.  The revised classification is consistent with Equal Employment Opportunity Commission categories.</a:t>
          </a:r>
        </a:p>
      </xdr:txBody>
    </xdr:sp>
    <xdr:clientData/>
  </xdr:twoCellAnchor>
  <xdr:twoCellAnchor>
    <xdr:from>
      <xdr:col>0</xdr:col>
      <xdr:colOff>0</xdr:colOff>
      <xdr:row>3</xdr:row>
      <xdr:rowOff>33336</xdr:rowOff>
    </xdr:from>
    <xdr:to>
      <xdr:col>14</xdr:col>
      <xdr:colOff>495300</xdr:colOff>
      <xdr:row>29</xdr:row>
      <xdr:rowOff>38099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a="http://schemas.openxmlformats.org/drawingml/2006/main" xmlns:xdr="http://schemas.openxmlformats.org/drawingml/2006/spreadsheetDrawing">
  <xdr:twoCellAnchor>
    <xdr:from>
      <xdr:col>5</xdr:col>
      <xdr:colOff>60960</xdr:colOff>
      <xdr:row>3</xdr:row>
      <xdr:rowOff>60960</xdr:rowOff>
    </xdr:from>
    <xdr:to>
      <xdr:col>13</xdr:col>
      <xdr:colOff>243840</xdr:colOff>
      <xdr:row>22</xdr:row>
      <xdr:rowOff>53340</xdr:rowOff>
    </xdr:to>
    <xdr:graphicFrame macro="">
      <xdr:nvGraphicFramePr>
        <xdr:cNvPr id="1751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s>
</file>

<file path=xl/worksheets/_rels/sheet2.xml.rels><?xml version="1.0" encoding="UTF-8" standalone="yes"?><Relationships xmlns="http://schemas.openxmlformats.org/package/2006/relationships"><Relationship Id="rId1"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AC106"/>
  <sheetViews>
    <sheetView tabSelected="1" topLeftCell="B16" view="pageLayout" workbookViewId="0" zoomScaleNormal="100">
      <selection activeCell="D47" sqref="D47"/>
    </sheetView>
  </sheetViews>
  <sheetFormatPr defaultColWidth="9.140625" defaultRowHeight="12" x14ac:dyDescent="0.2"/>
  <cols>
    <col min="1" max="1" customWidth="true" hidden="true" width="1.5703125" collapsed="false"/>
    <col min="2" max="2" customWidth="true" width="26.85546875" collapsed="false"/>
    <col min="3" max="3" customWidth="true" width="1.0" collapsed="false"/>
    <col min="4" max="4" bestFit="true" customWidth="true" width="10.140625" collapsed="false"/>
    <col min="5" max="5" customWidth="true" width="1.140625" collapsed="false"/>
    <col min="6" max="6" bestFit="true" customWidth="true" width="10.140625" collapsed="false"/>
    <col min="7" max="7" customWidth="true" width="1.140625" collapsed="false"/>
    <col min="8" max="8" customWidth="true" width="10.28515625" collapsed="false"/>
    <col min="9" max="9" customWidth="true" width="1.140625" collapsed="false"/>
    <col min="10" max="10" customWidth="true" width="10.28515625" collapsed="false"/>
    <col min="11" max="11" customWidth="true" width="1.140625" collapsed="false"/>
    <col min="12" max="12" customWidth="true" width="11.5703125" collapsed="false"/>
    <col min="13" max="13" customWidth="true" width="2.0" collapsed="false"/>
    <col min="14" max="14" customWidth="true" width="11.0" collapsed="false"/>
    <col min="15" max="15" customWidth="true" width="9.0" collapsed="false"/>
    <col min="17" max="17" customWidth="true" width="4.28515625" collapsed="false"/>
    <col min="18" max="18" bestFit="true" customWidth="true" width="21.0" collapsed="false"/>
    <col min="19" max="27" bestFit="true" customWidth="true" width="6.85546875" collapsed="false"/>
  </cols>
  <sheetData>
    <row customFormat="1" customHeight="1" ht="18" r="1" s="18" spans="1:13" x14ac:dyDescent="0.2">
      <c r="A1" s="64" t="s">
        <v>28</v>
      </c>
      <c r="B1" s="64"/>
      <c r="C1" s="64"/>
      <c r="D1" s="64"/>
      <c r="E1" s="64"/>
      <c r="F1" s="64"/>
      <c r="G1" s="64"/>
      <c r="H1" s="64"/>
      <c r="I1" s="64"/>
      <c r="J1" s="64"/>
      <c r="K1" s="64"/>
      <c r="L1" s="64"/>
    </row>
    <row customFormat="1" customHeight="1" hidden="1" ht="15" r="2" s="18" spans="1:13" x14ac:dyDescent="0.2">
      <c r="B2" s="62"/>
      <c r="C2" s="62"/>
      <c r="D2" s="62"/>
      <c r="E2" s="62"/>
      <c r="F2" s="62"/>
      <c r="G2" s="62"/>
      <c r="H2" s="62"/>
      <c r="I2" s="62"/>
      <c r="J2" s="62"/>
      <c r="K2" s="62"/>
      <c r="M2" s="8">
        <v>19198</v>
      </c>
    </row>
    <row customFormat="1" customHeight="1" hidden="1" ht="13.5" r="3" s="7" spans="1:13" x14ac:dyDescent="0.2">
      <c r="B3" s="2"/>
      <c r="C3" s="5"/>
      <c r="D3" s="5"/>
      <c r="E3" s="6"/>
      <c r="F3" s="6"/>
      <c r="G3" s="6"/>
      <c r="H3" s="6"/>
      <c r="I3" s="6"/>
      <c r="J3" s="6"/>
      <c r="K3" s="6"/>
      <c r="M3" s="8">
        <v>19202</v>
      </c>
    </row>
    <row customFormat="1" customHeight="1" ht="13.5" r="4" s="7" spans="1:13" x14ac:dyDescent="0.2">
      <c r="C4" s="5"/>
      <c r="D4" s="5"/>
      <c r="E4" s="6"/>
      <c r="F4" s="6"/>
      <c r="G4" s="6"/>
      <c r="H4" s="6"/>
      <c r="I4" s="6"/>
      <c r="J4" s="6"/>
      <c r="K4" s="6"/>
      <c r="M4" s="8"/>
    </row>
    <row customFormat="1" customHeight="1" ht="13.5" r="5" s="7" spans="1:13" x14ac:dyDescent="0.2">
      <c r="C5" s="5"/>
      <c r="D5" s="5"/>
      <c r="E5" s="6"/>
      <c r="F5" s="6"/>
      <c r="G5" s="6"/>
      <c r="H5" s="6"/>
      <c r="I5" s="6"/>
      <c r="J5" s="6"/>
      <c r="K5" s="6"/>
      <c r="M5" s="8"/>
    </row>
    <row customFormat="1" customHeight="1" ht="13.5" r="6" s="7" spans="1:13" x14ac:dyDescent="0.2">
      <c r="C6" s="5"/>
      <c r="D6" s="5"/>
      <c r="E6" s="6"/>
      <c r="F6" s="6"/>
      <c r="G6" s="6"/>
      <c r="H6" s="6"/>
      <c r="I6" s="6"/>
      <c r="J6" s="6"/>
      <c r="K6" s="6"/>
      <c r="M6" s="8"/>
    </row>
    <row customFormat="1" customHeight="1" ht="13.5" r="7" s="7" spans="1:13" x14ac:dyDescent="0.2">
      <c r="C7" s="5"/>
      <c r="D7" s="5"/>
      <c r="E7" s="6"/>
      <c r="F7" s="6"/>
      <c r="G7" s="6"/>
      <c r="H7" s="6"/>
      <c r="I7" s="6"/>
      <c r="J7" s="6"/>
      <c r="K7" s="6"/>
      <c r="M7" s="8"/>
    </row>
    <row customFormat="1" customHeight="1" ht="13.5" r="8" s="7" spans="1:13" x14ac:dyDescent="0.2">
      <c r="C8" s="5"/>
      <c r="D8" s="5"/>
      <c r="E8" s="6"/>
      <c r="F8" s="6"/>
      <c r="G8" s="6"/>
      <c r="H8" s="6"/>
      <c r="I8" s="6"/>
      <c r="J8" s="6"/>
      <c r="K8" s="6"/>
      <c r="M8" s="8"/>
    </row>
    <row customFormat="1" customHeight="1" ht="13.5" r="9" s="7" spans="1:13" x14ac:dyDescent="0.2">
      <c r="C9" s="5"/>
      <c r="D9" s="5"/>
      <c r="E9" s="6"/>
      <c r="F9" s="6"/>
      <c r="G9" s="6"/>
      <c r="H9" s="6"/>
      <c r="I9" s="6"/>
      <c r="J9" s="6"/>
      <c r="K9" s="6"/>
      <c r="M9" s="8"/>
    </row>
    <row customFormat="1" customHeight="1" ht="13.5" r="10" s="7" spans="1:13" x14ac:dyDescent="0.2">
      <c r="C10" s="5"/>
      <c r="D10" s="5"/>
      <c r="E10" s="6"/>
      <c r="F10" s="6"/>
      <c r="G10" s="6"/>
      <c r="H10" s="6"/>
      <c r="I10" s="6"/>
      <c r="J10" s="6"/>
      <c r="K10" s="6"/>
      <c r="M10" s="19"/>
    </row>
    <row customFormat="1" customHeight="1" ht="13.5" r="11" s="7" spans="1:13" x14ac:dyDescent="0.2">
      <c r="C11" s="5"/>
      <c r="D11" s="5"/>
      <c r="E11" s="6"/>
      <c r="F11" s="6"/>
      <c r="G11" s="6"/>
      <c r="H11" s="6"/>
      <c r="I11" s="6"/>
      <c r="J11" s="6"/>
      <c r="K11" s="6"/>
      <c r="M11" s="19"/>
    </row>
    <row customFormat="1" customHeight="1" ht="13.5" r="12" s="7" spans="1:13" x14ac:dyDescent="0.2">
      <c r="C12" s="5"/>
      <c r="D12" s="5"/>
      <c r="E12" s="6"/>
      <c r="F12" s="6"/>
      <c r="G12" s="6"/>
      <c r="H12" s="6"/>
      <c r="I12" s="6"/>
      <c r="J12" s="6"/>
      <c r="K12" s="6"/>
      <c r="M12" s="19"/>
    </row>
    <row customFormat="1" customHeight="1" ht="13.5" r="13" s="7" spans="1:13" x14ac:dyDescent="0.2">
      <c r="C13" s="5"/>
      <c r="D13" s="5"/>
      <c r="E13" s="6"/>
      <c r="F13" s="6"/>
      <c r="G13" s="6"/>
      <c r="H13" s="6"/>
      <c r="I13" s="6"/>
      <c r="J13" s="6"/>
      <c r="K13" s="6"/>
      <c r="M13" s="19"/>
    </row>
    <row customFormat="1" customHeight="1" ht="13.5" r="14" s="7" spans="1:13" x14ac:dyDescent="0.2">
      <c r="C14" s="5"/>
      <c r="D14" s="5"/>
      <c r="E14" s="6"/>
      <c r="F14" s="6"/>
      <c r="G14" s="6"/>
      <c r="H14" s="6"/>
      <c r="I14" s="6"/>
      <c r="J14" s="6"/>
      <c r="K14" s="6"/>
    </row>
    <row customFormat="1" customHeight="1" ht="9" r="15" s="7" spans="1:13" x14ac:dyDescent="0.2">
      <c r="C15" s="5"/>
      <c r="D15" s="5"/>
      <c r="E15" s="6"/>
      <c r="F15" s="6"/>
      <c r="G15" s="6"/>
      <c r="H15" s="6"/>
      <c r="I15" s="6"/>
      <c r="J15" s="6"/>
      <c r="K15" s="6"/>
    </row>
    <row customFormat="1" customHeight="1" ht="13.5" r="16" s="7" spans="1:13" x14ac:dyDescent="0.2">
      <c r="C16" s="5"/>
      <c r="D16" s="5"/>
      <c r="E16" s="6"/>
      <c r="F16" s="6"/>
      <c r="G16" s="6"/>
      <c r="H16" s="6"/>
      <c r="I16" s="6"/>
      <c r="J16" s="6"/>
      <c r="K16" s="6"/>
    </row>
    <row customFormat="1" customHeight="1" ht="13.5" r="17" s="7" spans="1:26" x14ac:dyDescent="0.2">
      <c r="C17" s="5"/>
      <c r="D17" s="5"/>
      <c r="E17" s="6"/>
      <c r="F17" s="6"/>
      <c r="G17" s="6"/>
      <c r="H17" s="6"/>
      <c r="I17" s="6"/>
      <c r="J17" s="6"/>
      <c r="K17" s="6"/>
    </row>
    <row customFormat="1" customHeight="1" ht="13.5" r="18" s="7" spans="1:26" x14ac:dyDescent="0.2">
      <c r="C18" s="5"/>
      <c r="D18" s="5"/>
      <c r="E18" s="6"/>
      <c r="F18" s="6"/>
      <c r="G18" s="6"/>
      <c r="H18" s="6"/>
      <c r="I18" s="6"/>
      <c r="J18" s="6"/>
      <c r="K18" s="6"/>
    </row>
    <row customFormat="1" customHeight="1" ht="13.5" r="19" s="7" spans="1:26" x14ac:dyDescent="0.2">
      <c r="C19" s="5"/>
      <c r="D19" s="5"/>
      <c r="E19" s="6"/>
      <c r="F19" s="6"/>
      <c r="G19" s="6"/>
      <c r="H19" s="6"/>
      <c r="I19" s="6"/>
      <c r="J19" s="6"/>
      <c r="K19" s="6"/>
    </row>
    <row customFormat="1" customHeight="1" ht="13.5" r="20" s="7" spans="1:26" x14ac:dyDescent="0.2">
      <c r="C20" s="5"/>
      <c r="D20" s="5"/>
      <c r="E20" s="6"/>
      <c r="F20" s="6"/>
      <c r="G20" s="6"/>
      <c r="H20" s="6"/>
      <c r="I20" s="6"/>
      <c r="J20" s="6"/>
      <c r="K20" s="6"/>
    </row>
    <row customFormat="1" customHeight="1" ht="13.5" r="21" s="7" spans="1:26" x14ac:dyDescent="0.2">
      <c r="C21" s="5"/>
      <c r="D21" s="5"/>
      <c r="E21" s="6"/>
      <c r="F21" s="6"/>
      <c r="G21" s="6"/>
      <c r="H21" s="6"/>
      <c r="I21" s="6"/>
      <c r="J21" s="6"/>
      <c r="K21" s="6"/>
    </row>
    <row customFormat="1" customHeight="1" ht="13.5" r="22" s="7" spans="1:26" x14ac:dyDescent="0.2">
      <c r="C22" s="5"/>
      <c r="D22" s="5"/>
      <c r="E22" s="6"/>
      <c r="F22" s="6"/>
      <c r="G22" s="6"/>
      <c r="H22" s="6"/>
      <c r="I22" s="6"/>
      <c r="J22" s="6"/>
      <c r="K22" s="6"/>
    </row>
    <row customFormat="1" customHeight="1" ht="13.5" r="23" s="7" spans="1:26" x14ac:dyDescent="0.2">
      <c r="C23" s="5"/>
      <c r="D23" s="5"/>
      <c r="E23" s="6"/>
      <c r="F23" s="6"/>
      <c r="G23" s="6"/>
      <c r="H23" s="6"/>
      <c r="I23" s="6"/>
      <c r="J23" s="6"/>
      <c r="K23" s="6"/>
    </row>
    <row customFormat="1" customHeight="1" ht="13.5" r="24" s="7" spans="1:26" x14ac:dyDescent="0.2">
      <c r="C24" s="5"/>
      <c r="D24" s="5"/>
      <c r="E24" s="6"/>
      <c r="F24" s="6"/>
      <c r="G24" s="6"/>
      <c r="H24" s="6"/>
      <c r="I24" s="6"/>
      <c r="J24" s="6"/>
      <c r="K24" s="6"/>
    </row>
    <row customFormat="1" customHeight="1" ht="13.5" r="25" s="7" spans="1:26" x14ac:dyDescent="0.2">
      <c r="C25" s="5"/>
      <c r="D25" s="5"/>
      <c r="E25" s="6"/>
      <c r="F25" s="6"/>
      <c r="G25" s="6"/>
      <c r="H25" s="6"/>
      <c r="I25" s="6"/>
      <c r="J25" s="6"/>
      <c r="K25" s="6"/>
    </row>
    <row customFormat="1" customHeight="1" ht="11.1" r="26" s="1" spans="1:26" x14ac:dyDescent="0.2">
      <c r="A26" s="7"/>
      <c r="B26" s="15"/>
      <c r="C26" s="15"/>
      <c r="D26" s="17"/>
      <c r="E26" s="17"/>
      <c r="F26" s="17"/>
      <c r="G26" s="17"/>
      <c r="H26" s="16"/>
      <c r="I26" s="17"/>
      <c r="J26" s="16"/>
      <c r="K26" s="17"/>
      <c r="L26" s="7"/>
      <c r="S26" s="56"/>
      <c r="T26" s="56"/>
      <c r="U26" s="56"/>
      <c r="V26" s="56"/>
      <c r="W26" s="56"/>
      <c r="X26" s="56"/>
      <c r="Y26" s="56"/>
      <c r="Z26" s="56"/>
    </row>
    <row customFormat="1" customHeight="1" ht="11.1" r="27" s="1" spans="1:26" x14ac:dyDescent="0.2">
      <c r="A27" s="7"/>
      <c r="B27" s="15"/>
      <c r="C27" s="15"/>
      <c r="D27" s="17"/>
      <c r="E27" s="17"/>
      <c r="F27" s="17"/>
      <c r="G27" s="17"/>
      <c r="H27" s="16"/>
      <c r="I27" s="17"/>
      <c r="J27" s="16"/>
      <c r="K27" s="17"/>
      <c r="L27" s="7"/>
      <c r="S27" s="56"/>
      <c r="T27" s="56"/>
      <c r="U27" s="56"/>
      <c r="V27" s="56"/>
      <c r="W27" s="56"/>
      <c r="X27" s="56"/>
      <c r="Y27" s="56"/>
      <c r="Z27" s="56"/>
    </row>
    <row customFormat="1" customHeight="1" ht="11.1" r="28" s="1" spans="1:26" x14ac:dyDescent="0.2">
      <c r="A28" s="7"/>
      <c r="B28" s="15"/>
      <c r="C28" s="15"/>
      <c r="D28" s="17"/>
      <c r="E28" s="17"/>
      <c r="F28" s="17"/>
      <c r="G28" s="17"/>
      <c r="H28" s="16"/>
      <c r="I28" s="17"/>
      <c r="J28" s="16"/>
      <c r="K28" s="17"/>
      <c r="L28" s="7"/>
      <c r="S28" s="56"/>
      <c r="T28" s="56"/>
      <c r="U28" s="56"/>
      <c r="V28" s="56"/>
      <c r="W28" s="56"/>
      <c r="X28" s="56"/>
      <c r="Y28" s="56"/>
      <c r="Z28" s="56"/>
    </row>
    <row customFormat="1" customHeight="1" ht="11.1" r="29" s="1" spans="1:26" x14ac:dyDescent="0.2">
      <c r="A29" s="7"/>
      <c r="B29" s="15"/>
      <c r="C29" s="15"/>
      <c r="D29" s="17"/>
      <c r="E29" s="17"/>
      <c r="F29" s="17"/>
      <c r="G29" s="17"/>
      <c r="H29" s="16"/>
      <c r="I29" s="17"/>
      <c r="J29" s="16"/>
      <c r="K29" s="17"/>
      <c r="L29" s="7"/>
      <c r="S29" s="56"/>
      <c r="T29" s="56"/>
      <c r="U29" s="56"/>
      <c r="V29" s="56"/>
      <c r="W29" s="56"/>
      <c r="X29" s="56"/>
      <c r="Y29" s="56"/>
      <c r="Z29" s="56"/>
    </row>
    <row customFormat="1" customHeight="1" ht="11.1" r="30" s="1" spans="1:26" x14ac:dyDescent="0.2">
      <c r="A30" s="7"/>
      <c r="B30" s="15"/>
      <c r="C30" s="15"/>
      <c r="D30" s="17"/>
      <c r="E30" s="17"/>
      <c r="F30" s="17"/>
      <c r="G30" s="17"/>
      <c r="H30" s="16"/>
      <c r="I30" s="17"/>
      <c r="J30" s="16"/>
      <c r="K30" s="17"/>
      <c r="L30" s="7"/>
      <c r="S30" s="56"/>
      <c r="T30" s="56"/>
      <c r="U30" s="56"/>
      <c r="V30" s="56"/>
      <c r="W30" s="56"/>
      <c r="X30" s="56"/>
      <c r="Y30" s="56"/>
      <c r="Z30" s="56"/>
    </row>
    <row customFormat="1" customHeight="1" ht="14.25" r="31" s="1" spans="1:26" x14ac:dyDescent="0.2">
      <c r="A31" s="7"/>
      <c r="B31" s="35"/>
      <c r="C31" s="36"/>
      <c r="D31" s="37" t="str">
        <f>CONCATENATE("FY ",LARGE(Data!$A$2:$A$101,5))</f>
        <v>FY 2014</v>
      </c>
      <c r="E31" s="38"/>
      <c r="F31" s="37" t="str">
        <f>CONCATENATE("FY ",LARGE(Data!$A$2:$A$101,4))</f>
        <v>FY 2015</v>
      </c>
      <c r="G31" s="38"/>
      <c r="H31" s="37" t="str">
        <f>CONCATENATE("FY ",LARGE(Data!$A$2:$A$101,3))</f>
        <v>FY 2016</v>
      </c>
      <c r="I31" s="38"/>
      <c r="J31" s="37" t="str">
        <f>CONCATENATE("FY ",LARGE(Data!$A$2:$A$101,2))</f>
        <v>FY 2017</v>
      </c>
      <c r="K31" s="38"/>
      <c r="L31" s="37" t="str">
        <f>CONCATENATE("FY ",LARGE(Data!$A$2:$A$101,1))</f>
        <v>FY 2018</v>
      </c>
      <c r="M31" s="12"/>
      <c r="N31" s="12"/>
      <c r="O31" s="12"/>
      <c r="P31" s="12"/>
      <c r="Q31" s="12"/>
      <c r="S31" s="56"/>
      <c r="T31" s="56"/>
      <c r="U31" s="56"/>
      <c r="V31" s="56"/>
      <c r="W31" s="56"/>
      <c r="X31" s="56"/>
      <c r="Y31" s="56"/>
      <c r="Z31" s="56"/>
    </row>
    <row customFormat="1" customHeight="1" hidden="1" ht="14.25" r="32" s="1" spans="1:26" x14ac:dyDescent="0.2">
      <c r="A32" s="7"/>
      <c r="B32" s="35"/>
      <c r="C32" s="36"/>
      <c r="D32" s="39">
        <f>LARGE(Data!$A$2:$A$101,5)</f>
        <v>2014</v>
      </c>
      <c r="E32" s="38"/>
      <c r="F32" s="39">
        <f>LARGE(Data!$A$2:$A$101,4)</f>
        <v>2015</v>
      </c>
      <c r="G32" s="38"/>
      <c r="H32" s="39">
        <f>LARGE(Data!$A$2:$A$101,3)</f>
        <v>2016</v>
      </c>
      <c r="I32" s="38"/>
      <c r="J32" s="39">
        <f>LARGE(Data!$A$2:$A$101,2)</f>
        <v>2017</v>
      </c>
      <c r="K32" s="38"/>
      <c r="L32" s="39">
        <f>LARGE(Data!$A$2:$A$101,1)</f>
        <v>2018</v>
      </c>
      <c r="M32" s="12"/>
      <c r="N32" s="12"/>
      <c r="O32" s="12"/>
      <c r="P32" s="12"/>
      <c r="Q32" s="12"/>
      <c r="S32" s="56"/>
    </row>
    <row customFormat="1" customHeight="1" ht="13.7" r="33" s="1" spans="1:26" x14ac:dyDescent="0.2">
      <c r="A33" s="4"/>
      <c r="B33" s="40" t="s">
        <v>5</v>
      </c>
      <c r="C33" s="41"/>
      <c r="D33" s="42">
        <f>INDEX(Data!$A$2:$J$101,MATCH(Factbook!D$32,Data!$A$2:$A$101,0),2)</f>
        <v>2676</v>
      </c>
      <c r="E33" s="43"/>
      <c r="F33" s="42">
        <f>INDEX(Data!$A$2:$J$101,MATCH(Factbook!F32,Data!$A$2:$A$101,0),2)</f>
        <v>2630</v>
      </c>
      <c r="G33" s="43"/>
      <c r="H33" s="42">
        <f>INDEX(Data!$A$2:$J$101,MATCH(Factbook!H32,Data!$A$2:$A$101,0),2)</f>
        <v>2583</v>
      </c>
      <c r="I33" s="43"/>
      <c r="J33" s="42">
        <f>INDEX(Data!$A$2:$J$101,MATCH(Factbook!J32,Data!$A$2:$A$101,0),2)</f>
        <v>2570</v>
      </c>
      <c r="K33" s="43"/>
      <c r="L33" s="42">
        <f>INDEX(Data!$A$2:$J$101,MATCH(Factbook!L32,Data!$A$2:$A$101,0),2)</f>
        <v>2515</v>
      </c>
      <c r="M33" s="11"/>
      <c r="N33" s="11"/>
      <c r="O33" s="11"/>
      <c r="P33" s="11"/>
      <c r="Q33" s="11"/>
      <c r="S33" s="56"/>
      <c r="T33" s="56"/>
      <c r="U33" s="56"/>
      <c r="V33" s="56"/>
      <c r="W33" s="56"/>
      <c r="X33" s="56"/>
      <c r="Y33" s="56"/>
      <c r="Z33" s="56"/>
    </row>
    <row customFormat="1" customHeight="1" ht="13.7" r="34" s="1" spans="1:26" x14ac:dyDescent="0.2">
      <c r="A34" s="4"/>
      <c r="B34" s="44" t="s">
        <v>0</v>
      </c>
      <c r="C34" s="41"/>
      <c r="D34" s="42">
        <f>INDEX(Data!$A$2:$J$101,MATCH(Factbook!D$32,Data!$A$2:$A$101,0),3)</f>
        <v>4963</v>
      </c>
      <c r="E34" s="43"/>
      <c r="F34" s="42">
        <f>INDEX(Data!$A$2:$J$101,MATCH(Factbook!F$32,Data!$A$2:$A$101,0),3)</f>
        <v>4853</v>
      </c>
      <c r="G34" s="43"/>
      <c r="H34" s="42">
        <f>INDEX(Data!$A$2:$J$101,MATCH(Factbook!H$32,Data!$A$2:$A$101,0),3)</f>
        <v>4747</v>
      </c>
      <c r="I34" s="43"/>
      <c r="J34" s="42">
        <f>INDEX(Data!$A$2:$J$101,MATCH(Factbook!J$32,Data!$A$2:$A$101,0),3)</f>
        <v>4657</v>
      </c>
      <c r="K34" s="43"/>
      <c r="L34" s="42">
        <f>INDEX(Data!$A$2:$J$101,MATCH(Factbook!L$32,Data!$A$2:$A$101,0),3)</f>
        <v>4456</v>
      </c>
      <c r="M34" s="11"/>
      <c r="N34" s="11"/>
      <c r="O34" s="11"/>
      <c r="P34" s="11"/>
      <c r="Q34" s="11"/>
    </row>
    <row customFormat="1" customHeight="1" ht="13.7" r="35" s="1" spans="1:26" x14ac:dyDescent="0.2">
      <c r="A35" s="4"/>
      <c r="B35" s="45" t="s">
        <v>1</v>
      </c>
      <c r="C35" s="46"/>
      <c r="D35" s="47">
        <f>INDEX(Data!$A$2:$J$101,MATCH(Factbook!D$32,Data!$A$2:$A$101,0),4)</f>
        <v>828</v>
      </c>
      <c r="E35" s="48"/>
      <c r="F35" s="47">
        <f>INDEX(Data!$A$2:$J$101,MATCH(Factbook!F$32,Data!$A$2:$A$101,0),4)</f>
        <v>827</v>
      </c>
      <c r="G35" s="48"/>
      <c r="H35" s="47">
        <f>INDEX(Data!$A$2:$J$101,MATCH(Factbook!H$32,Data!$A$2:$A$101,0),4)</f>
        <v>800</v>
      </c>
      <c r="I35" s="48"/>
      <c r="J35" s="47">
        <f>INDEX(Data!$A$2:$J$101,MATCH(Factbook!J$32,Data!$A$2:$A$101,0),4)</f>
        <v>757</v>
      </c>
      <c r="K35" s="48"/>
      <c r="L35" s="47">
        <f>INDEX(Data!$A$2:$J$101,MATCH(Factbook!L$32,Data!$A$2:$A$101,0),4)</f>
        <v>741</v>
      </c>
      <c r="M35" s="11"/>
      <c r="N35" s="11"/>
      <c r="O35" s="11"/>
      <c r="P35" s="11"/>
      <c r="Q35" s="11"/>
    </row>
    <row customFormat="1" customHeight="1" ht="13.7" r="36" s="1" spans="1:26" x14ac:dyDescent="0.2">
      <c r="A36" s="4"/>
      <c r="B36" s="61" t="s">
        <v>25</v>
      </c>
      <c r="C36" s="50"/>
      <c r="D36" s="42">
        <f>INDEX(Data!$A$2:$J$101,MATCH(Factbook!D$32,Data!$A$2:$A$101,0),5)</f>
        <v>2511</v>
      </c>
      <c r="E36" s="51"/>
      <c r="F36" s="42">
        <f>INDEX(Data!$A$2:$J$101,MATCH(Factbook!F$32,Data!$A$2:$A$101,0),5)</f>
        <v>2409</v>
      </c>
      <c r="G36" s="51"/>
      <c r="H36" s="42">
        <f>INDEX(Data!$A$2:$J$101,MATCH(Factbook!H$32,Data!$A$2:$A$101,0),5)</f>
        <v>2355</v>
      </c>
      <c r="I36" s="51"/>
      <c r="J36" s="42">
        <f>INDEX(Data!$A$2:$J$101,MATCH(Factbook!J$32,Data!$A$2:$A$101,0),5)</f>
        <v>2276</v>
      </c>
      <c r="K36" s="51"/>
      <c r="L36" s="42">
        <f>INDEX(Data!$A$2:$J$101,MATCH(Factbook!L$32,Data!$A$2:$A$101,0),5)</f>
        <v>2237</v>
      </c>
      <c r="M36" s="11"/>
      <c r="N36" s="11"/>
      <c r="O36" s="11"/>
      <c r="P36" s="11"/>
      <c r="Q36" s="11"/>
    </row>
    <row customFormat="1" customHeight="1" ht="13.7" r="37" s="1" spans="1:26" x14ac:dyDescent="0.2">
      <c r="A37" s="4"/>
      <c r="B37" s="52" t="s">
        <v>6</v>
      </c>
      <c r="C37" s="46"/>
      <c r="D37" s="47">
        <f>INDEX(Data!$A$2:$J$101,MATCH(Factbook!D$32,Data!$A$2:$A$101,0),7)</f>
        <v>3295</v>
      </c>
      <c r="E37" s="48"/>
      <c r="F37" s="47">
        <f>INDEX(Data!$A$2:$J$101,MATCH(Factbook!F$32,Data!$A$2:$A$101,0),7)</f>
        <v>3280</v>
      </c>
      <c r="G37" s="48"/>
      <c r="H37" s="47">
        <f>INDEX(Data!$A$2:$J$101,MATCH(Factbook!H$32,Data!$A$2:$A$101,0),7)</f>
        <v>3182</v>
      </c>
      <c r="I37" s="48"/>
      <c r="J37" s="47">
        <f>INDEX(Data!$A$2:$J$101,MATCH(Factbook!J$32,Data!$A$2:$A$101,0),7)</f>
        <v>3010</v>
      </c>
      <c r="K37" s="48"/>
      <c r="L37" s="47">
        <f>INDEX(Data!$A$2:$J$101,MATCH(Factbook!L$32,Data!$A$2:$A$101,0),7)</f>
        <v>2831</v>
      </c>
      <c r="M37" s="11"/>
      <c r="N37" s="11"/>
      <c r="O37" s="11"/>
      <c r="P37" s="11"/>
      <c r="Q37" s="11"/>
    </row>
    <row customFormat="1" customHeight="1" ht="13.7" r="38" s="1" spans="1:26" x14ac:dyDescent="0.2">
      <c r="A38" s="4"/>
      <c r="B38" s="49" t="s">
        <v>2</v>
      </c>
      <c r="C38" s="50"/>
      <c r="D38" s="42">
        <f>INDEX(Data!$A$2:$J$101,MATCH(Factbook!D$32,Data!$A$2:$A$101,0),8)</f>
        <v>1589</v>
      </c>
      <c r="E38" s="51"/>
      <c r="F38" s="42">
        <f>INDEX(Data!$A$2:$J$101,MATCH(Factbook!F$32,Data!$A$2:$A$101,0),8)</f>
        <v>1616</v>
      </c>
      <c r="G38" s="51"/>
      <c r="H38" s="42">
        <f>INDEX(Data!$A$2:$J$101,MATCH(Factbook!H$32,Data!$A$2:$A$101,0),8)</f>
        <v>1572</v>
      </c>
      <c r="I38" s="51"/>
      <c r="J38" s="42">
        <f>INDEX(Data!$A$2:$J$101,MATCH(Factbook!J$32,Data!$A$2:$A$101,0),8)</f>
        <v>1510</v>
      </c>
      <c r="K38" s="51"/>
      <c r="L38" s="42">
        <f>INDEX(Data!$A$2:$J$101,MATCH(Factbook!L$32,Data!$A$2:$A$101,0),8)</f>
        <v>1504</v>
      </c>
      <c r="M38" s="11"/>
      <c r="N38" s="11"/>
      <c r="O38" s="11"/>
      <c r="P38" s="11"/>
      <c r="Q38" s="11"/>
    </row>
    <row customFormat="1" customHeight="1" ht="13.7" r="39" s="1" spans="1:26" x14ac:dyDescent="0.2">
      <c r="A39" s="4"/>
      <c r="B39" s="40" t="s">
        <v>3</v>
      </c>
      <c r="C39" s="41"/>
      <c r="D39" s="42">
        <f>INDEX(Data!$A$2:$J$101,MATCH(Factbook!D$32,Data!$A$2:$A$101,0),9)</f>
        <v>1981</v>
      </c>
      <c r="E39" s="43"/>
      <c r="F39" s="42">
        <f>INDEX(Data!$A$2:$J$101,MATCH(Factbook!F$32,Data!$A$2:$A$101,0),9)</f>
        <v>2048</v>
      </c>
      <c r="G39" s="43"/>
      <c r="H39" s="42">
        <f>INDEX(Data!$A$2:$J$101,MATCH(Factbook!H$32,Data!$A$2:$A$101,0),9)</f>
        <v>1989</v>
      </c>
      <c r="I39" s="43"/>
      <c r="J39" s="42">
        <f>INDEX(Data!$A$2:$J$101,MATCH(Factbook!J$32,Data!$A$2:$A$101,0),9)</f>
        <v>1839</v>
      </c>
      <c r="K39" s="43"/>
      <c r="L39" s="42">
        <f>INDEX(Data!$A$2:$J$101,MATCH(Factbook!L$32,Data!$A$2:$A$101,0),9)</f>
        <v>1798</v>
      </c>
      <c r="M39" s="11"/>
      <c r="N39" s="11"/>
      <c r="O39" s="11"/>
      <c r="P39" s="11"/>
      <c r="Q39" s="11"/>
    </row>
    <row customFormat="1" customHeight="1" ht="13.7" r="40" s="1" spans="1:26" thickBot="1" x14ac:dyDescent="0.25">
      <c r="A40" s="4"/>
      <c r="B40" s="53" t="s">
        <v>4</v>
      </c>
      <c r="C40" s="41"/>
      <c r="D40" s="54">
        <f>SUM(D33:D39)</f>
        <v>17843</v>
      </c>
      <c r="E40" s="43"/>
      <c r="F40" s="54">
        <f>SUM(F33:F39)</f>
        <v>17663</v>
      </c>
      <c r="G40" s="43"/>
      <c r="H40" s="54">
        <f>H33+H34+H35+H36+H37+H38+H39</f>
        <v>17228</v>
      </c>
      <c r="I40" s="43"/>
      <c r="J40" s="54">
        <f>SUM(J33:J39)</f>
        <v>16619</v>
      </c>
      <c r="K40" s="43"/>
      <c r="L40" s="54">
        <f>SUM(L33:L39)</f>
        <v>16082</v>
      </c>
      <c r="M40" s="11"/>
      <c r="N40" s="11"/>
      <c r="O40" s="11"/>
      <c r="P40" s="11"/>
      <c r="Q40" s="11"/>
    </row>
    <row customFormat="1" customHeight="1" ht="13.7" r="41" s="1" spans="1:26" thickTop="1" x14ac:dyDescent="0.2">
      <c r="A41" s="4"/>
      <c r="B41" s="9"/>
      <c r="C41"/>
      <c r="D41" s="11"/>
      <c r="F41" s="11"/>
      <c r="H41" s="11"/>
      <c r="J41" s="11"/>
      <c r="L41" s="4"/>
      <c r="M41" s="11"/>
      <c r="N41" s="11"/>
      <c r="O41" s="11"/>
      <c r="P41" s="11"/>
      <c r="Q41" s="11"/>
    </row>
    <row customFormat="1" customHeight="1" ht="12" r="42" s="2" spans="1:26" x14ac:dyDescent="0.2">
      <c r="A42" s="4"/>
      <c r="B42" s="63" t="s">
        <v>31</v>
      </c>
      <c r="C42" s="63"/>
      <c r="D42" s="63"/>
      <c r="E42" s="63"/>
      <c r="F42" s="63"/>
      <c r="G42" s="63"/>
      <c r="H42" s="63"/>
      <c r="I42" s="63"/>
      <c r="J42" s="63"/>
      <c r="K42" s="63"/>
      <c r="L42" s="63"/>
      <c r="M42" s="22"/>
      <c r="N42" s="22"/>
      <c r="S42" s="57"/>
      <c r="T42" s="57"/>
      <c r="U42" s="57"/>
      <c r="V42" s="57"/>
      <c r="W42" s="57"/>
      <c r="X42" s="57"/>
      <c r="Y42" s="57"/>
      <c r="Z42" s="57"/>
    </row>
    <row customFormat="1" customHeight="1" ht="12" r="43" s="2" spans="1:26" x14ac:dyDescent="0.2">
      <c r="A43" s="4"/>
      <c r="B43" s="66" t="s">
        <v>32</v>
      </c>
      <c r="C43" s="66"/>
      <c r="D43" s="66"/>
      <c r="E43" s="66"/>
      <c r="F43" s="66"/>
      <c r="G43" s="66"/>
      <c r="H43" s="66"/>
      <c r="I43" s="66"/>
      <c r="J43" s="66"/>
      <c r="K43" s="66"/>
      <c r="L43" s="66"/>
      <c r="M43" s="8"/>
      <c r="S43" s="57"/>
      <c r="T43" s="57"/>
      <c r="U43" s="57"/>
      <c r="V43" s="57"/>
      <c r="W43" s="57"/>
      <c r="X43" s="57"/>
      <c r="Y43" s="57"/>
      <c r="Z43" s="57"/>
    </row>
    <row customFormat="1" customHeight="1" ht="10.5" r="44" s="2" spans="1:26" x14ac:dyDescent="0.2">
      <c r="A44" s="4"/>
      <c r="B44" s="4"/>
      <c r="C44"/>
      <c r="D44" s="4"/>
      <c r="E44" s="4"/>
      <c r="F44" s="4"/>
      <c r="G44" s="4"/>
      <c r="H44" s="4"/>
      <c r="I44" s="4"/>
      <c r="J44" s="4"/>
      <c r="K44" s="4"/>
      <c r="L44" s="4"/>
      <c r="M44" s="8"/>
      <c r="S44" s="57"/>
      <c r="T44" s="57"/>
      <c r="U44" s="57"/>
      <c r="V44" s="57"/>
      <c r="W44" s="57"/>
      <c r="X44" s="57"/>
      <c r="Y44" s="57"/>
      <c r="Z44" s="57"/>
    </row>
    <row customFormat="1" r="45" s="2" spans="1:26" x14ac:dyDescent="0.2">
      <c r="A45" s="4"/>
      <c r="L45" s="4"/>
      <c r="M45" s="8"/>
      <c r="S45" s="57"/>
      <c r="T45" s="57"/>
      <c r="U45" s="57"/>
      <c r="V45" s="57"/>
      <c r="W45" s="57"/>
      <c r="X45" s="57"/>
      <c r="Y45" s="57"/>
      <c r="Z45" s="57"/>
    </row>
    <row r="46" spans="1:26" x14ac:dyDescent="0.2">
      <c r="A46" s="4"/>
      <c r="B46" s="4"/>
      <c r="C46" s="4"/>
      <c r="D46" s="4"/>
      <c r="E46" s="4"/>
      <c r="F46" s="4"/>
      <c r="G46" s="4"/>
      <c r="H46" s="4"/>
      <c r="I46" s="4"/>
      <c r="J46" s="4"/>
      <c r="K46" s="4"/>
      <c r="L46" s="4"/>
      <c r="M46" s="8"/>
      <c r="S46" s="57"/>
      <c r="T46" s="57"/>
      <c r="U46" s="57"/>
      <c r="V46" s="57"/>
      <c r="W46" s="57"/>
      <c r="X46" s="57"/>
      <c r="Y46" s="57"/>
      <c r="Z46" s="57"/>
    </row>
    <row r="47" spans="1:26" x14ac:dyDescent="0.2">
      <c r="A47" s="4"/>
      <c r="B47" s="4"/>
      <c r="C47" s="4"/>
      <c r="D47" s="4"/>
      <c r="E47" s="4"/>
      <c r="F47" s="4"/>
      <c r="G47" s="4"/>
      <c r="H47" s="4"/>
      <c r="I47" s="4"/>
      <c r="J47" s="4"/>
      <c r="K47" s="4"/>
      <c r="L47" s="4"/>
      <c r="M47" s="8"/>
      <c r="S47" s="57"/>
      <c r="T47" s="57"/>
      <c r="U47" s="57"/>
      <c r="V47" s="57"/>
      <c r="W47" s="57"/>
      <c r="X47" s="57"/>
      <c r="Y47" s="57"/>
      <c r="Z47" s="57"/>
    </row>
    <row r="48" spans="1:26" x14ac:dyDescent="0.2">
      <c r="A48" s="4"/>
      <c r="B48" s="4"/>
      <c r="C48" s="4"/>
      <c r="D48" s="4"/>
      <c r="E48" s="4"/>
      <c r="F48" s="4"/>
      <c r="G48" s="4"/>
      <c r="H48" s="4"/>
      <c r="I48" s="4"/>
      <c r="J48" s="4"/>
      <c r="K48" s="4"/>
      <c r="L48" s="4"/>
      <c r="M48" s="8"/>
      <c r="S48" s="57"/>
      <c r="T48" s="57"/>
      <c r="U48" s="57"/>
      <c r="V48" s="57"/>
      <c r="W48" s="57"/>
      <c r="X48" s="57"/>
      <c r="Y48" s="57"/>
      <c r="Z48" s="57"/>
    </row>
    <row r="49" spans="1:28" x14ac:dyDescent="0.2">
      <c r="A49" s="4"/>
      <c r="B49" s="4"/>
      <c r="C49" s="4"/>
      <c r="D49" s="4"/>
      <c r="E49" s="4"/>
      <c r="F49" s="4"/>
      <c r="G49" s="4"/>
      <c r="H49" s="4"/>
      <c r="I49" s="4"/>
      <c r="J49" s="4"/>
      <c r="K49" s="4"/>
      <c r="L49" s="4"/>
      <c r="M49" s="8"/>
    </row>
    <row r="50" spans="1:28" x14ac:dyDescent="0.2">
      <c r="A50" s="4"/>
      <c r="B50" s="4"/>
      <c r="C50" s="4"/>
      <c r="E50" s="4"/>
      <c r="F50" s="4"/>
      <c r="G50" s="4"/>
      <c r="H50" s="4"/>
      <c r="I50" s="4"/>
      <c r="J50" s="4"/>
      <c r="K50" s="4"/>
      <c r="L50" s="4"/>
      <c r="M50" s="8"/>
    </row>
    <row r="51" spans="1:28" x14ac:dyDescent="0.2">
      <c r="A51" s="4"/>
      <c r="B51" s="4"/>
      <c r="C51" s="4"/>
      <c r="E51" s="4"/>
      <c r="F51" s="4"/>
      <c r="G51" s="4"/>
      <c r="H51" s="4"/>
      <c r="I51" s="4"/>
      <c r="J51" s="4"/>
      <c r="K51" s="4"/>
      <c r="L51" s="4"/>
      <c r="M51" s="8"/>
    </row>
    <row r="52" spans="1:28" x14ac:dyDescent="0.2">
      <c r="A52" s="4"/>
      <c r="B52" s="4"/>
      <c r="C52" s="4"/>
      <c r="E52" s="4"/>
      <c r="F52" s="4"/>
      <c r="G52" s="4"/>
      <c r="H52" s="4"/>
      <c r="I52" s="4"/>
      <c r="J52" s="4"/>
      <c r="K52" s="4"/>
      <c r="L52" s="4"/>
      <c r="M52" s="8"/>
    </row>
    <row r="53" spans="1:28" x14ac:dyDescent="0.2">
      <c r="A53" s="4"/>
      <c r="B53" s="4"/>
      <c r="C53" s="4"/>
      <c r="E53" s="4"/>
      <c r="F53" s="4"/>
      <c r="G53" s="4"/>
      <c r="H53" s="4"/>
      <c r="I53" s="4"/>
      <c r="J53" s="4"/>
      <c r="K53" s="4"/>
      <c r="L53" s="4"/>
      <c r="M53" s="8"/>
    </row>
    <row r="54" spans="1:28" x14ac:dyDescent="0.2">
      <c r="A54" s="4"/>
      <c r="B54" s="4"/>
      <c r="C54" s="4"/>
      <c r="E54" s="4"/>
      <c r="F54" s="4"/>
      <c r="G54" s="4"/>
      <c r="H54" s="4"/>
      <c r="I54" s="4"/>
      <c r="J54" s="4"/>
      <c r="K54" s="4"/>
      <c r="L54" s="4"/>
      <c r="M54" s="8"/>
    </row>
    <row r="55" spans="1:28" x14ac:dyDescent="0.2">
      <c r="A55" s="4"/>
      <c r="B55" s="4"/>
      <c r="C55" s="4"/>
      <c r="E55" s="4"/>
      <c r="F55" s="4"/>
      <c r="G55" s="4"/>
      <c r="H55" s="4"/>
      <c r="I55" s="4"/>
      <c r="J55" s="4"/>
      <c r="K55" s="4"/>
      <c r="L55" s="4"/>
    </row>
    <row r="56" spans="1:28" x14ac:dyDescent="0.2">
      <c r="A56" s="4"/>
      <c r="B56" s="4"/>
      <c r="C56" s="4"/>
      <c r="E56" s="4"/>
      <c r="F56" s="4"/>
      <c r="G56" s="4"/>
      <c r="H56" s="4"/>
      <c r="I56" s="4"/>
      <c r="J56" s="4"/>
      <c r="K56" s="4"/>
      <c r="L56" s="4"/>
    </row>
    <row r="57" spans="1:28" x14ac:dyDescent="0.2">
      <c r="A57" s="4"/>
      <c r="B57" s="4"/>
      <c r="C57" s="4"/>
      <c r="E57" s="4"/>
      <c r="F57" s="4"/>
      <c r="G57" s="4"/>
      <c r="H57" s="4"/>
      <c r="I57" s="4"/>
      <c r="J57" s="4"/>
      <c r="K57" s="4"/>
      <c r="L57" s="4"/>
    </row>
    <row r="58" spans="1:28" x14ac:dyDescent="0.2">
      <c r="A58" s="4"/>
      <c r="B58" s="4"/>
      <c r="C58" s="4"/>
      <c r="E58" s="4"/>
      <c r="F58" s="4"/>
      <c r="G58" s="4"/>
      <c r="H58" s="4"/>
      <c r="I58" s="4"/>
      <c r="J58" s="4"/>
      <c r="K58" s="4"/>
      <c r="L58" s="4"/>
    </row>
    <row r="59" spans="1:28" x14ac:dyDescent="0.2">
      <c r="A59" s="4"/>
      <c r="B59" s="4"/>
      <c r="C59" s="4"/>
      <c r="D59" s="4"/>
      <c r="E59" s="4"/>
      <c r="F59" s="4"/>
      <c r="G59" s="4"/>
      <c r="H59" s="4"/>
      <c r="I59" s="4"/>
      <c r="J59" s="4"/>
      <c r="K59" s="4"/>
      <c r="L59" s="4"/>
    </row>
    <row r="60" spans="1:28" x14ac:dyDescent="0.2">
      <c r="A60" s="4"/>
      <c r="B60" s="4"/>
      <c r="C60" s="4"/>
      <c r="D60" s="4"/>
      <c r="E60" s="4"/>
      <c r="F60" s="4"/>
      <c r="G60" s="4"/>
      <c r="H60" s="4"/>
      <c r="I60" s="4"/>
      <c r="J60" s="4"/>
      <c r="K60" s="4"/>
      <c r="L60" s="4"/>
    </row>
    <row r="61" spans="1:28" x14ac:dyDescent="0.2">
      <c r="A61" s="4"/>
      <c r="B61" s="4"/>
      <c r="C61" s="4"/>
      <c r="D61" s="4"/>
      <c r="E61" s="4"/>
      <c r="F61" s="4"/>
      <c r="G61" s="4"/>
      <c r="H61" s="4"/>
      <c r="I61" s="4"/>
      <c r="J61" s="4"/>
      <c r="K61" s="4"/>
      <c r="L61" s="4"/>
      <c r="O61" s="4"/>
    </row>
    <row r="62" spans="1:28" x14ac:dyDescent="0.2">
      <c r="A62" s="4"/>
      <c r="B62" s="4"/>
      <c r="C62" s="4"/>
      <c r="D62" s="4"/>
      <c r="E62" s="4"/>
      <c r="F62" s="4"/>
      <c r="G62" s="4"/>
      <c r="H62" s="4"/>
      <c r="I62" s="4"/>
      <c r="J62" s="4"/>
      <c r="K62" s="4"/>
      <c r="L62" s="4"/>
      <c r="O62" s="4"/>
    </row>
    <row r="63" spans="1:28" x14ac:dyDescent="0.2">
      <c r="A63" s="4"/>
      <c r="B63" s="4"/>
      <c r="C63" s="4"/>
      <c r="D63" s="4"/>
      <c r="E63" s="4"/>
      <c r="F63" s="4"/>
      <c r="G63" s="4"/>
      <c r="H63" s="4"/>
      <c r="I63" s="4"/>
      <c r="J63" s="4"/>
      <c r="K63" s="4"/>
      <c r="L63" s="4"/>
      <c r="O63" s="4"/>
      <c r="R63" s="28"/>
      <c r="S63" s="29">
        <v>2008</v>
      </c>
      <c r="T63" s="30">
        <v>2009</v>
      </c>
      <c r="U63" s="30">
        <v>2010</v>
      </c>
      <c r="V63" s="29">
        <v>2011</v>
      </c>
      <c r="W63" s="29">
        <v>2012</v>
      </c>
      <c r="X63" s="29">
        <v>2013</v>
      </c>
      <c r="Y63" s="29">
        <v>2014</v>
      </c>
      <c r="Z63" s="29">
        <v>2015</v>
      </c>
      <c r="AA63" s="31">
        <v>2016</v>
      </c>
      <c r="AB63" s="55">
        <v>2017</v>
      </c>
    </row>
    <row ht="24" r="64" spans="1:28" x14ac:dyDescent="0.2">
      <c r="A64" s="4"/>
      <c r="B64" s="4"/>
      <c r="C64" s="4"/>
      <c r="D64" s="4"/>
      <c r="E64" s="4"/>
      <c r="F64" s="4"/>
      <c r="G64" s="4"/>
      <c r="H64" s="4"/>
      <c r="I64" s="4"/>
      <c r="J64" s="4"/>
      <c r="K64" s="4"/>
      <c r="L64" s="4"/>
      <c r="O64" s="20"/>
      <c r="R64" s="60" t="s">
        <v>29</v>
      </c>
      <c r="S64" s="56">
        <f>INDEX(Data!$A$1:$L$11,MATCH(Factbook!S$63,Data!$A:$A,0),2)</f>
        <v>1837</v>
      </c>
      <c r="T64" s="56">
        <f>INDEX(Data!$A$1:$L$11,MATCH(Factbook!T$63,Data!$A:$A,0),2)</f>
        <v>1847</v>
      </c>
      <c r="U64" s="56">
        <v>1404</v>
      </c>
      <c r="V64" s="56">
        <f>INDEX(Data!$A$1:$L$11,MATCH(Factbook!V$63,Data!$A:$A,0),2)</f>
        <v>1445</v>
      </c>
      <c r="W64" s="56">
        <f>INDEX(Data!$A$1:$L$11,MATCH(Factbook!W$63,Data!$A:$A,0),2)</f>
        <v>1437</v>
      </c>
      <c r="X64" s="56">
        <f>INDEX(Data!$A$1:$L$11,MATCH(Factbook!X$63,Data!$A:$A,0),2)</f>
        <v>1429</v>
      </c>
      <c r="Y64" s="56">
        <f>INDEX(Data!$A$1:$L$11,MATCH(Factbook!Y$63,Data!$A:$A,0),2)</f>
        <v>2676</v>
      </c>
      <c r="Z64" s="56">
        <f>INDEX(Data!$A$1:$L$11,MATCH(Factbook!Z$63,Data!$A:$A,0),2)</f>
        <v>2630</v>
      </c>
      <c r="AA64" s="56">
        <f>INDEX(Data!$A$1:$L$11,MATCH(Factbook!AA$63,Data!$A:$A,0),2)</f>
        <v>2583</v>
      </c>
      <c r="AB64" s="56">
        <f>INDEX(Data!$A$1:$L$11,MATCH(Factbook!AB$63,Data!$A:$A,0),2)</f>
        <v>2570</v>
      </c>
    </row>
    <row r="65" spans="1:28" x14ac:dyDescent="0.2">
      <c r="A65" s="4"/>
      <c r="B65" s="4"/>
      <c r="C65" s="4"/>
      <c r="D65" s="4"/>
      <c r="E65" s="4"/>
      <c r="F65" s="4"/>
      <c r="G65" s="4"/>
      <c r="H65" s="4"/>
      <c r="I65" s="4"/>
      <c r="J65" s="4"/>
      <c r="K65" s="4"/>
      <c r="L65" s="4"/>
      <c r="O65" s="4"/>
      <c r="R65" s="24" t="s">
        <v>0</v>
      </c>
      <c r="S65" s="56">
        <f>INDEX(Data!$A$1:$L$11,MATCH(Factbook!S$63,Data!$A:$A,0),3)</f>
        <v>7191</v>
      </c>
      <c r="T65" s="56">
        <f>INDEX(Data!$A$1:$L$11,MATCH(Factbook!T$63,Data!$A:$A,0),3)</f>
        <v>7262</v>
      </c>
      <c r="U65" s="56">
        <v>6805</v>
      </c>
      <c r="V65" s="56">
        <f>INDEX(Data!$A$1:$L$11,MATCH(Factbook!V$63,Data!$A:$A,0),3)</f>
        <v>7090</v>
      </c>
      <c r="W65" s="56">
        <f>INDEX(Data!$A$1:$L$11,MATCH(Factbook!W$63,Data!$A:$A,0),3)</f>
        <v>6901</v>
      </c>
      <c r="X65" s="56">
        <f>INDEX(Data!$A$1:$L$11,MATCH(Factbook!X$63,Data!$A:$A,0),3)</f>
        <v>6798</v>
      </c>
      <c r="Y65" s="56">
        <f>INDEX(Data!$A$1:$L$11,MATCH(Factbook!Y$63,Data!$A:$A,0),3)</f>
        <v>4963</v>
      </c>
      <c r="Z65" s="56">
        <f>INDEX(Data!$A$1:$L$11,MATCH(Factbook!Z$63,Data!$A:$A,0),3)</f>
        <v>4853</v>
      </c>
      <c r="AA65" s="56">
        <f>INDEX(Data!$A$1:$L$11,MATCH(Factbook!AA$63,Data!$A:$A,0),3)</f>
        <v>4747</v>
      </c>
      <c r="AB65" s="56">
        <f>INDEX(Data!$A$1:$L$11,MATCH(Factbook!AB$63,Data!$A:$A,0),3)</f>
        <v>4657</v>
      </c>
    </row>
    <row r="66" spans="1:28" x14ac:dyDescent="0.2">
      <c r="A66" s="4"/>
      <c r="B66" s="4"/>
      <c r="C66" s="4"/>
      <c r="D66" s="4"/>
      <c r="E66" s="4"/>
      <c r="F66" s="4"/>
      <c r="G66" s="4"/>
      <c r="H66" s="4"/>
      <c r="I66" s="4"/>
      <c r="J66" s="4"/>
      <c r="K66" s="4"/>
      <c r="L66" s="4"/>
      <c r="O66" s="20"/>
      <c r="R66" s="24" t="s">
        <v>1</v>
      </c>
      <c r="S66" s="56">
        <f>INDEX(Data!$A$1:$L$11,MATCH(Factbook!S$63,Data!$A:$A,0),4)</f>
        <v>2387</v>
      </c>
      <c r="T66" s="56">
        <f>INDEX(Data!$A$1:$L$11,MATCH(Factbook!T$63,Data!$A:$A,0),4)</f>
        <v>2480</v>
      </c>
      <c r="U66" s="56">
        <v>2096</v>
      </c>
      <c r="V66" s="56">
        <f>INDEX(Data!$A$1:$L$11,MATCH(Factbook!V$63,Data!$A:$A,0),4)</f>
        <v>2148</v>
      </c>
      <c r="W66" s="56">
        <f>INDEX(Data!$A$1:$L$11,MATCH(Factbook!W$63,Data!$A:$A,0),4)</f>
        <v>2128</v>
      </c>
      <c r="X66" s="56">
        <f>INDEX(Data!$A$1:$L$11,MATCH(Factbook!X$63,Data!$A:$A,0),4)</f>
        <v>2070</v>
      </c>
      <c r="Y66" s="56">
        <f>INDEX(Data!$A$1:$L$11,MATCH(Factbook!Y$63,Data!$A:$A,0),4)</f>
        <v>828</v>
      </c>
      <c r="Z66" s="56">
        <f>INDEX(Data!$A$1:$L$11,MATCH(Factbook!Z$63,Data!$A:$A,0),4)</f>
        <v>827</v>
      </c>
      <c r="AA66" s="56">
        <f>INDEX(Data!$A$1:$L$11,MATCH(Factbook!AA$63,Data!$A:$A,0),4)</f>
        <v>800</v>
      </c>
      <c r="AB66" s="56">
        <f>INDEX(Data!$A$1:$L$11,MATCH(Factbook!AB$63,Data!$A:$A,0),4)</f>
        <v>757</v>
      </c>
    </row>
    <row ht="24" r="67" spans="1:28" x14ac:dyDescent="0.2">
      <c r="A67" s="4"/>
      <c r="B67" s="4"/>
      <c r="C67" s="4"/>
      <c r="D67" s="4"/>
      <c r="E67" s="4"/>
      <c r="F67" s="4"/>
      <c r="G67" s="4"/>
      <c r="H67" s="4"/>
      <c r="I67" s="4"/>
      <c r="J67" s="4"/>
      <c r="K67" s="4"/>
      <c r="L67" s="4"/>
      <c r="O67" s="4"/>
      <c r="R67" s="60" t="s">
        <v>30</v>
      </c>
      <c r="S67" s="56">
        <f>INDEX(Data!$A$1:$L$11,MATCH(Factbook!S$63,Data!$A:$A,0),5)</f>
        <v>3203</v>
      </c>
      <c r="T67" s="56">
        <f>INDEX(Data!$A$1:$L$11,MATCH(Factbook!T$63,Data!$A:$A,0),5)</f>
        <v>3073</v>
      </c>
      <c r="U67" s="56">
        <v>2863</v>
      </c>
      <c r="V67" s="56">
        <f>INDEX(Data!$A$1:$L$11,MATCH(Factbook!V$63,Data!$A:$A,0),5)</f>
        <v>2889</v>
      </c>
      <c r="W67" s="56">
        <f>INDEX(Data!$A$1:$L$11,MATCH(Factbook!W$63,Data!$A:$A,0),5)</f>
        <v>2811</v>
      </c>
      <c r="X67" s="56">
        <f>INDEX(Data!$A$1:$L$11,MATCH(Factbook!X$63,Data!$A:$A,0),5)</f>
        <v>2767</v>
      </c>
      <c r="Y67" s="56">
        <f>INDEX(Data!$A$1:$L$11,MATCH(Factbook!Y$63,Data!$A:$A,0),5)</f>
        <v>2511</v>
      </c>
      <c r="Z67" s="56">
        <f>INDEX(Data!$A$1:$L$11,MATCH(Factbook!Z$63,Data!$A:$A,0),5)</f>
        <v>2409</v>
      </c>
      <c r="AA67" s="56">
        <f>INDEX(Data!$A$1:$L$11,MATCH(Factbook!AA$63,Data!$A:$A,0),5)</f>
        <v>2355</v>
      </c>
      <c r="AB67" s="56">
        <f>INDEX(Data!$A$1:$L$11,MATCH(Factbook!AB$63,Data!$A:$A,0),5)</f>
        <v>2276</v>
      </c>
    </row>
    <row ht="24" r="68" spans="1:28" x14ac:dyDescent="0.2">
      <c r="A68" s="4"/>
      <c r="B68" s="13"/>
      <c r="C68" s="14"/>
      <c r="D68" s="4"/>
      <c r="E68" s="4"/>
      <c r="F68" s="4"/>
      <c r="G68" s="4"/>
      <c r="H68" s="4"/>
      <c r="I68" s="4"/>
      <c r="J68" s="4"/>
      <c r="K68" s="4"/>
      <c r="L68" s="4"/>
      <c r="R68" s="60" t="s">
        <v>27</v>
      </c>
      <c r="S68" s="56">
        <f>INDEX(Data!$A$1:$L$11,MATCH(Factbook!S$63,Data!$A:$A,0),7)</f>
        <v>2235</v>
      </c>
      <c r="T68" s="56">
        <f>INDEX(Data!$A$1:$L$11,MATCH(Factbook!T$63,Data!$A:$A,0),7)</f>
        <v>2171</v>
      </c>
      <c r="U68" s="56">
        <v>1793</v>
      </c>
      <c r="V68" s="56">
        <f>INDEX(Data!$A$1:$L$11,MATCH(Factbook!V$63,Data!$A:$A,0),7)</f>
        <v>1825</v>
      </c>
      <c r="W68" s="56">
        <f>INDEX(Data!$A$1:$L$11,MATCH(Factbook!W$63,Data!$A:$A,0),7)</f>
        <v>1756</v>
      </c>
      <c r="X68" s="56">
        <f>INDEX(Data!$A$1:$L$11,MATCH(Factbook!X$63,Data!$A:$A,0),7)</f>
        <v>1676</v>
      </c>
      <c r="Y68" s="56">
        <f>INDEX(Data!$A$1:$L$11,MATCH(Factbook!Y$63,Data!$A:$A,0),7)</f>
        <v>3295</v>
      </c>
      <c r="Z68" s="56">
        <f>INDEX(Data!$A$1:$L$11,MATCH(Factbook!Z$63,Data!$A:$A,0),7)</f>
        <v>3280</v>
      </c>
      <c r="AA68" s="56">
        <f>INDEX(Data!$A$1:$L$11,MATCH(Factbook!AA$63,Data!$A:$A,0),7)</f>
        <v>3182</v>
      </c>
      <c r="AB68" s="56">
        <f>INDEX(Data!$A$1:$L$11,MATCH(Factbook!AB$63,Data!$A:$A,0),7)</f>
        <v>3010</v>
      </c>
    </row>
    <row r="69" spans="1:28" x14ac:dyDescent="0.2">
      <c r="A69" s="4"/>
      <c r="B69" s="7"/>
      <c r="C69" s="14"/>
      <c r="D69" s="4"/>
      <c r="E69" s="4"/>
      <c r="F69" s="4"/>
      <c r="G69" s="4"/>
      <c r="H69" s="4"/>
      <c r="I69" s="4"/>
      <c r="J69" s="4"/>
      <c r="K69" s="4"/>
      <c r="L69" s="4"/>
      <c r="R69" s="23" t="s">
        <v>2</v>
      </c>
      <c r="S69" s="56">
        <f>INDEX(Data!$A$1:$L$11,MATCH(Factbook!S$63,Data!$A:$A,0),8)</f>
        <v>1728</v>
      </c>
      <c r="T69" s="56">
        <f>INDEX(Data!$A$1:$L$11,MATCH(Factbook!T$63,Data!$A:$A,0),8)</f>
        <v>1713</v>
      </c>
      <c r="U69" s="56">
        <v>1531</v>
      </c>
      <c r="V69" s="56">
        <f>INDEX(Data!$A$1:$L$11,MATCH(Factbook!V$63,Data!$A:$A,0),8)</f>
        <v>1616</v>
      </c>
      <c r="W69" s="56">
        <f>INDEX(Data!$A$1:$L$11,MATCH(Factbook!W$63,Data!$A:$A,0),8)</f>
        <v>1596</v>
      </c>
      <c r="X69" s="56">
        <f>INDEX(Data!$A$1:$L$11,MATCH(Factbook!X$63,Data!$A:$A,0),8)</f>
        <v>1563</v>
      </c>
      <c r="Y69" s="56">
        <f>INDEX(Data!$A$1:$L$11,MATCH(Factbook!Y$63,Data!$A:$A,0),8)</f>
        <v>1589</v>
      </c>
      <c r="Z69" s="56">
        <f>INDEX(Data!$A$1:$L$11,MATCH(Factbook!Z$63,Data!$A:$A,0),8)</f>
        <v>1616</v>
      </c>
      <c r="AA69" s="56">
        <f>INDEX(Data!$A$1:$L$11,MATCH(Factbook!AA$63,Data!$A:$A,0),8)</f>
        <v>1572</v>
      </c>
      <c r="AB69" s="56">
        <f>INDEX(Data!$A$1:$L$11,MATCH(Factbook!AB$63,Data!$A:$A,0),8)</f>
        <v>1510</v>
      </c>
    </row>
    <row ht="24" r="70" spans="1:28" x14ac:dyDescent="0.2">
      <c r="A70" s="4"/>
      <c r="B70" s="7"/>
      <c r="C70" s="14"/>
      <c r="D70" s="4"/>
      <c r="E70" s="4"/>
      <c r="F70" s="4"/>
      <c r="G70" s="4"/>
      <c r="H70" s="4"/>
      <c r="I70" s="4"/>
      <c r="J70" s="4"/>
      <c r="K70" s="4"/>
      <c r="L70" s="4"/>
      <c r="R70" s="60" t="s">
        <v>26</v>
      </c>
      <c r="S70" s="58">
        <v>1971</v>
      </c>
      <c r="T70" s="58">
        <v>1969</v>
      </c>
      <c r="U70" s="58">
        <v>1952</v>
      </c>
      <c r="V70" s="58">
        <v>1996</v>
      </c>
      <c r="W70" s="58">
        <v>1979</v>
      </c>
      <c r="X70" s="58">
        <v>1880</v>
      </c>
      <c r="Y70" s="58">
        <v>1981</v>
      </c>
      <c r="Z70" s="58">
        <v>2048</v>
      </c>
      <c r="AA70" s="59">
        <v>1989</v>
      </c>
      <c r="AB70" s="59">
        <v>1990</v>
      </c>
    </row>
    <row r="71" spans="1:28" x14ac:dyDescent="0.2">
      <c r="A71" s="4"/>
      <c r="B71" s="7"/>
      <c r="C71" s="14"/>
      <c r="D71" s="4"/>
      <c r="E71" s="4"/>
      <c r="F71" s="4"/>
      <c r="G71" s="4"/>
      <c r="H71" s="4"/>
      <c r="I71" s="4"/>
      <c r="J71" s="4"/>
      <c r="K71" s="4"/>
      <c r="L71" s="4"/>
    </row>
    <row r="72" spans="1:28" x14ac:dyDescent="0.2">
      <c r="A72" s="4"/>
      <c r="B72" s="4"/>
      <c r="C72" s="4"/>
      <c r="D72" s="4"/>
      <c r="E72" s="4"/>
      <c r="F72" s="4"/>
      <c r="G72" s="4"/>
      <c r="H72" s="4"/>
      <c r="I72" s="4"/>
      <c r="J72" s="4"/>
      <c r="K72" s="4"/>
      <c r="L72" s="4"/>
    </row>
    <row r="73" spans="1:28" x14ac:dyDescent="0.2">
      <c r="A73" s="4"/>
      <c r="B73" s="4"/>
      <c r="C73" s="4"/>
      <c r="E73" s="4"/>
      <c r="F73" s="4"/>
      <c r="G73" s="4"/>
      <c r="H73" s="4"/>
      <c r="I73" s="4"/>
      <c r="J73" s="4"/>
      <c r="K73" s="4"/>
      <c r="L73" s="4"/>
    </row>
    <row r="74" spans="1:28" x14ac:dyDescent="0.2">
      <c r="A74" s="4"/>
      <c r="B74" s="4"/>
      <c r="C74" s="4"/>
      <c r="E74" s="4"/>
      <c r="F74" s="4"/>
      <c r="G74" s="4"/>
      <c r="H74" s="4"/>
      <c r="I74" s="4"/>
      <c r="J74" s="4"/>
      <c r="K74" s="4"/>
      <c r="L74" s="4"/>
    </row>
    <row r="75" spans="1:28" x14ac:dyDescent="0.2">
      <c r="A75" s="4"/>
      <c r="B75" s="4"/>
      <c r="C75" s="4"/>
      <c r="E75" s="4"/>
      <c r="F75" s="4"/>
      <c r="G75" s="4"/>
      <c r="H75" s="4"/>
      <c r="I75" s="4"/>
      <c r="J75" s="4"/>
      <c r="K75" s="4"/>
      <c r="L75" s="4"/>
    </row>
    <row r="76" spans="1:28" x14ac:dyDescent="0.2">
      <c r="A76" s="4"/>
      <c r="B76" s="4"/>
      <c r="C76" s="4"/>
      <c r="E76" s="4"/>
      <c r="F76" s="4"/>
      <c r="G76" s="4"/>
      <c r="H76" s="4"/>
      <c r="I76" s="4"/>
      <c r="J76" s="4"/>
      <c r="K76" s="4"/>
      <c r="L76" s="4"/>
    </row>
    <row r="77" spans="1:28" x14ac:dyDescent="0.2">
      <c r="A77" s="4"/>
      <c r="B77" s="4"/>
      <c r="C77" s="4"/>
      <c r="E77" s="4"/>
      <c r="F77" s="4"/>
      <c r="G77" s="4"/>
      <c r="H77" s="4"/>
      <c r="I77" s="4"/>
      <c r="J77" s="4"/>
      <c r="K77" s="4"/>
      <c r="L77" s="4"/>
    </row>
    <row r="78" spans="1:28" x14ac:dyDescent="0.2">
      <c r="A78" s="4"/>
      <c r="B78" s="4"/>
      <c r="C78" s="4"/>
      <c r="E78" s="4"/>
      <c r="F78" s="4"/>
      <c r="G78" s="4"/>
      <c r="H78" s="4"/>
      <c r="I78" s="4"/>
      <c r="J78" s="4"/>
      <c r="K78" s="4"/>
      <c r="L78" s="4"/>
    </row>
    <row r="79" spans="1:28" x14ac:dyDescent="0.2">
      <c r="A79" s="4"/>
      <c r="B79" s="4"/>
      <c r="C79" s="4"/>
      <c r="E79" s="4"/>
      <c r="F79" s="4"/>
      <c r="G79" s="4"/>
      <c r="H79" s="4"/>
      <c r="I79" s="4"/>
      <c r="J79" s="4"/>
      <c r="K79" s="4"/>
      <c r="L79" s="4"/>
    </row>
    <row r="80" spans="1:28" x14ac:dyDescent="0.2">
      <c r="A80" s="4"/>
      <c r="B80" s="4"/>
      <c r="C80" s="4"/>
      <c r="E80" s="4"/>
      <c r="F80" s="4"/>
      <c r="G80" s="4"/>
      <c r="H80" s="4"/>
      <c r="I80" s="4"/>
      <c r="J80" s="4"/>
      <c r="K80" s="4"/>
      <c r="L80" s="4"/>
    </row>
    <row r="81" spans="1:12" x14ac:dyDescent="0.2">
      <c r="A81" s="4"/>
      <c r="B81" s="4"/>
      <c r="C81" s="4"/>
      <c r="E81" s="4"/>
      <c r="F81" s="4"/>
      <c r="G81" s="4"/>
      <c r="H81" s="4"/>
      <c r="I81" s="4"/>
      <c r="J81" s="4"/>
      <c r="K81" s="4"/>
      <c r="L81" s="4"/>
    </row>
    <row r="82" spans="1:12" x14ac:dyDescent="0.2">
      <c r="A82" s="4"/>
      <c r="B82" s="4"/>
      <c r="C82" s="4"/>
      <c r="D82" s="10"/>
      <c r="E82" s="4"/>
      <c r="F82" s="4"/>
      <c r="G82" s="4"/>
      <c r="H82" s="4"/>
      <c r="I82" s="4"/>
      <c r="J82" s="4"/>
      <c r="K82" s="4"/>
      <c r="L82" s="4"/>
    </row>
    <row r="83" spans="1:12" x14ac:dyDescent="0.2">
      <c r="A83" s="4"/>
      <c r="B83" s="4"/>
      <c r="C83" s="4"/>
      <c r="E83" s="4"/>
      <c r="F83" s="4"/>
      <c r="G83" s="4"/>
      <c r="H83" s="4"/>
      <c r="I83" s="4"/>
      <c r="J83" s="4"/>
      <c r="K83" s="4"/>
      <c r="L83" s="4"/>
    </row>
    <row r="84" spans="1:12" x14ac:dyDescent="0.2">
      <c r="A84" s="4"/>
      <c r="B84" s="4"/>
      <c r="C84" s="4"/>
      <c r="D84" s="10"/>
      <c r="E84" s="4"/>
      <c r="F84" s="4"/>
      <c r="G84" s="4"/>
      <c r="H84" s="4"/>
      <c r="I84" s="4"/>
      <c r="J84" s="4"/>
      <c r="K84" s="4"/>
      <c r="L84" s="4"/>
    </row>
    <row r="85" spans="1:12" x14ac:dyDescent="0.2">
      <c r="A85" s="4"/>
      <c r="B85" s="4"/>
      <c r="C85" s="4"/>
      <c r="E85" s="4"/>
      <c r="F85" s="4"/>
      <c r="G85" s="4"/>
      <c r="H85" s="4"/>
      <c r="I85" s="4"/>
      <c r="J85" s="4"/>
      <c r="K85" s="4"/>
      <c r="L85" s="4"/>
    </row>
    <row r="86" spans="1:12" x14ac:dyDescent="0.2">
      <c r="A86" s="4"/>
      <c r="B86" s="4"/>
      <c r="C86" s="4"/>
      <c r="D86" s="10"/>
      <c r="E86" s="4"/>
      <c r="F86" s="4"/>
      <c r="G86" s="4"/>
      <c r="H86" s="4"/>
      <c r="I86" s="4"/>
      <c r="J86" s="4"/>
      <c r="K86" s="4"/>
      <c r="L86" s="4"/>
    </row>
    <row r="87" spans="1:12" x14ac:dyDescent="0.2">
      <c r="A87" s="4"/>
      <c r="B87" s="4"/>
      <c r="C87" s="4"/>
      <c r="E87" s="4"/>
      <c r="F87" s="4"/>
      <c r="G87" s="4"/>
      <c r="H87" s="4"/>
      <c r="I87" s="4"/>
      <c r="J87" s="4"/>
      <c r="K87" s="4"/>
      <c r="L87" s="4"/>
    </row>
    <row r="88" spans="1:12" x14ac:dyDescent="0.2">
      <c r="A88" s="4"/>
      <c r="B88" s="4"/>
      <c r="C88" s="4"/>
      <c r="D88" s="10"/>
      <c r="E88" s="4"/>
      <c r="F88" s="4"/>
      <c r="G88" s="4"/>
      <c r="H88" s="4"/>
      <c r="I88" s="4"/>
      <c r="J88" s="4"/>
      <c r="K88" s="4"/>
      <c r="L88" s="4"/>
    </row>
    <row r="89" spans="1:12" x14ac:dyDescent="0.2">
      <c r="A89" s="4"/>
      <c r="B89" s="4"/>
      <c r="C89" s="4"/>
      <c r="D89" s="4"/>
      <c r="E89" s="4"/>
      <c r="F89" s="4"/>
      <c r="G89" s="4"/>
      <c r="H89" s="4"/>
      <c r="I89" s="4"/>
      <c r="J89" s="4"/>
      <c r="K89" s="4"/>
      <c r="L89" s="4"/>
    </row>
    <row r="90" spans="1:12" x14ac:dyDescent="0.2">
      <c r="A90" s="4"/>
      <c r="B90" s="4"/>
      <c r="C90" s="4"/>
      <c r="D90" s="4"/>
      <c r="E90" s="4"/>
      <c r="F90" s="4"/>
      <c r="G90" s="4"/>
      <c r="H90" s="4"/>
      <c r="I90" s="4"/>
      <c r="J90" s="4"/>
      <c r="K90" s="4"/>
      <c r="L90" s="4"/>
    </row>
    <row r="91" spans="1:12" x14ac:dyDescent="0.2">
      <c r="A91" s="4"/>
      <c r="B91" s="4"/>
      <c r="C91" s="4"/>
      <c r="D91" s="4"/>
      <c r="E91" s="4"/>
      <c r="F91" s="4"/>
      <c r="G91" s="4"/>
      <c r="H91" s="4"/>
      <c r="I91" s="4"/>
      <c r="J91" s="4"/>
      <c r="K91" s="4"/>
      <c r="L91" s="4"/>
    </row>
    <row r="92" spans="1:12" x14ac:dyDescent="0.2">
      <c r="A92" s="4"/>
      <c r="B92" s="4"/>
      <c r="C92" s="4"/>
      <c r="D92" s="4"/>
      <c r="E92" s="4"/>
      <c r="F92" s="4"/>
      <c r="G92" s="4"/>
      <c r="H92" s="4"/>
      <c r="I92" s="4"/>
      <c r="J92" s="4"/>
      <c r="K92" s="4"/>
      <c r="L92" s="4"/>
    </row>
    <row r="93" spans="1:12" x14ac:dyDescent="0.2">
      <c r="A93" s="4"/>
      <c r="B93" s="4"/>
      <c r="C93" s="4"/>
      <c r="D93" s="4"/>
      <c r="E93" s="4"/>
      <c r="F93" s="4"/>
      <c r="G93" s="4"/>
      <c r="H93" s="4"/>
      <c r="I93" s="4"/>
      <c r="J93" s="4"/>
      <c r="K93" s="4"/>
      <c r="L93" s="4"/>
    </row>
    <row r="94" spans="1:12" x14ac:dyDescent="0.2">
      <c r="A94" s="4"/>
      <c r="B94" s="4"/>
      <c r="C94" s="4"/>
      <c r="D94" s="4"/>
      <c r="E94" s="4"/>
      <c r="F94" s="4"/>
      <c r="G94" s="4"/>
      <c r="H94" s="4"/>
      <c r="I94" s="4"/>
      <c r="J94" s="4"/>
      <c r="K94" s="4"/>
      <c r="L94" s="4"/>
    </row>
    <row r="95" spans="1:12" x14ac:dyDescent="0.2">
      <c r="A95" s="4"/>
      <c r="B95" s="4"/>
      <c r="C95" s="4"/>
      <c r="D95" s="4"/>
      <c r="E95" s="4"/>
      <c r="F95" s="4"/>
      <c r="G95" s="4"/>
      <c r="H95" s="4"/>
      <c r="I95" s="4"/>
      <c r="J95" s="4"/>
      <c r="K95" s="4"/>
      <c r="L95" s="4"/>
    </row>
    <row r="96" spans="1:12" x14ac:dyDescent="0.2">
      <c r="A96" s="4"/>
      <c r="B96" s="4"/>
      <c r="C96" s="4"/>
      <c r="D96" s="4"/>
      <c r="E96" s="4"/>
      <c r="F96" s="4"/>
      <c r="G96" s="4"/>
      <c r="H96" s="4"/>
      <c r="I96" s="4"/>
      <c r="J96" s="4"/>
      <c r="K96" s="4"/>
      <c r="L96" s="4"/>
    </row>
    <row r="97" spans="1:12" x14ac:dyDescent="0.2">
      <c r="A97" s="4"/>
      <c r="B97" s="4"/>
      <c r="C97" s="4"/>
      <c r="D97" s="4"/>
      <c r="E97" s="4"/>
      <c r="F97" s="4"/>
      <c r="G97" s="4"/>
      <c r="H97" s="4"/>
      <c r="I97" s="4"/>
      <c r="J97" s="4"/>
      <c r="K97" s="4"/>
      <c r="L97" s="4"/>
    </row>
    <row r="98" spans="1:12" x14ac:dyDescent="0.2">
      <c r="A98" s="4"/>
      <c r="B98" s="4"/>
      <c r="C98" s="4"/>
      <c r="D98" s="4"/>
      <c r="E98" s="4"/>
      <c r="F98" s="4"/>
      <c r="G98" s="4"/>
      <c r="H98" s="4"/>
      <c r="I98" s="4"/>
      <c r="J98" s="4"/>
      <c r="K98" s="4"/>
      <c r="L98" s="4"/>
    </row>
    <row r="99" spans="1:12" x14ac:dyDescent="0.2">
      <c r="A99" s="4"/>
      <c r="B99" s="4"/>
      <c r="C99" s="4"/>
      <c r="D99" s="4"/>
      <c r="E99" s="4"/>
      <c r="F99" s="4"/>
      <c r="G99" s="4"/>
      <c r="H99" s="4"/>
      <c r="I99" s="4"/>
      <c r="J99" s="4"/>
      <c r="K99" s="4"/>
      <c r="L99" s="4"/>
    </row>
    <row r="100" spans="1:12" x14ac:dyDescent="0.2">
      <c r="A100" s="4"/>
      <c r="B100" s="4"/>
      <c r="C100" s="4"/>
      <c r="D100" s="4"/>
      <c r="E100" s="4"/>
      <c r="F100" s="4"/>
      <c r="G100" s="4"/>
      <c r="H100" s="4"/>
      <c r="I100" s="4"/>
      <c r="J100" s="4"/>
      <c r="K100" s="4"/>
      <c r="L100" s="4"/>
    </row>
    <row r="101" spans="1:12" x14ac:dyDescent="0.2">
      <c r="A101" s="4"/>
      <c r="B101" s="4"/>
      <c r="C101" s="4"/>
      <c r="D101" s="4"/>
      <c r="E101" s="4"/>
      <c r="F101" s="4"/>
      <c r="G101" s="4"/>
      <c r="H101" s="4"/>
      <c r="I101" s="4"/>
      <c r="J101" s="4"/>
      <c r="K101" s="4"/>
      <c r="L101" s="4"/>
    </row>
    <row r="102" spans="1:12" x14ac:dyDescent="0.2">
      <c r="A102" s="4"/>
      <c r="B102" s="4"/>
      <c r="C102" s="4"/>
      <c r="D102" s="4"/>
      <c r="E102" s="4"/>
      <c r="F102" s="4"/>
      <c r="G102" s="4"/>
      <c r="H102" s="4"/>
      <c r="I102" s="4"/>
      <c r="J102" s="4"/>
      <c r="K102" s="4"/>
      <c r="L102" s="4"/>
    </row>
    <row r="103" spans="1:12" x14ac:dyDescent="0.2">
      <c r="A103" s="4"/>
      <c r="B103" s="4"/>
      <c r="C103" s="4"/>
      <c r="D103" s="4"/>
      <c r="E103" s="4"/>
      <c r="F103" s="4"/>
      <c r="G103" s="4"/>
      <c r="H103" s="4"/>
      <c r="I103" s="4"/>
      <c r="J103" s="4"/>
      <c r="K103" s="4"/>
      <c r="L103" s="4"/>
    </row>
    <row r="104" spans="1:12" x14ac:dyDescent="0.2">
      <c r="A104" s="4"/>
      <c r="B104" s="4"/>
      <c r="C104" s="4"/>
      <c r="D104" s="4"/>
      <c r="E104" s="4"/>
      <c r="F104" s="4"/>
      <c r="G104" s="4"/>
      <c r="H104" s="4"/>
      <c r="I104" s="4"/>
      <c r="J104" s="4"/>
      <c r="K104" s="4"/>
      <c r="L104" s="4"/>
    </row>
    <row r="105" spans="1:12" x14ac:dyDescent="0.2">
      <c r="A105" s="4"/>
      <c r="B105" s="4"/>
      <c r="C105" s="4"/>
      <c r="D105" s="4"/>
      <c r="E105" s="4"/>
      <c r="F105" s="4"/>
      <c r="G105" s="4"/>
      <c r="H105" s="4"/>
      <c r="I105" s="4"/>
      <c r="J105" s="4"/>
      <c r="K105" s="4"/>
      <c r="L105" s="4"/>
    </row>
    <row r="106" spans="1:12" x14ac:dyDescent="0.2">
      <c r="A106" s="4"/>
      <c r="B106" s="4"/>
      <c r="C106" s="4"/>
      <c r="D106" s="4"/>
      <c r="E106" s="4"/>
      <c r="F106" s="4"/>
      <c r="G106" s="4"/>
      <c r="H106" s="4"/>
      <c r="I106" s="4"/>
      <c r="J106" s="4"/>
      <c r="K106" s="4"/>
      <c r="L106" s="4"/>
    </row>
  </sheetData>
  <mergeCells count="4">
    <mergeCell ref="B2:K2"/>
    <mergeCell ref="A1:L1"/>
    <mergeCell ref="B42:L42"/>
    <mergeCell ref="B43:L43"/>
  </mergeCells>
  <phoneticPr fontId="0" type="noConversion"/>
  <pageMargins bottom="1" footer="0.25" header="0.5" left="0.5" right="0.5" top="0.7"/>
  <pageSetup cellComments="atEnd" orientation="portrait" r:id="rId1"/>
  <headerFooter>
    <oddFooter><![CDATA[&L&8Source:  Department of Administrative Services
Iowa LSA Staff Contact:  Jennifer Acton (515.281.7846) &Ujennifer.acton@legis.iowa.gov&U
&C&G
&R&G]]></oddFooter>
  </headerFooter>
  <drawing r:id="rId2"/>
  <legacyDrawingHF r:id="rId3"/>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Q20:S26"/>
  <sheetViews>
    <sheetView workbookViewId="0">
      <selection activeCell="P26" sqref="P26"/>
    </sheetView>
  </sheetViews>
  <sheetFormatPr defaultRowHeight="12" x14ac:dyDescent="0.2"/>
  <sheetData>
    <row r="20" spans="17:18" x14ac:dyDescent="0.2">
      <c r="Q20" s="4" t="s">
        <v>5</v>
      </c>
      <c r="R20" s="3">
        <v>2676</v>
      </c>
    </row>
    <row r="21" spans="17:18" x14ac:dyDescent="0.2">
      <c r="Q21" s="4" t="s">
        <v>0</v>
      </c>
      <c r="R21" s="3">
        <v>4963</v>
      </c>
    </row>
    <row r="22" spans="17:18" x14ac:dyDescent="0.2">
      <c r="Q22" s="4" t="s">
        <v>1</v>
      </c>
      <c r="R22" s="3">
        <v>828</v>
      </c>
    </row>
    <row r="23" spans="17:18" x14ac:dyDescent="0.2">
      <c r="Q23" s="20" t="s">
        <v>7</v>
      </c>
      <c r="R23" s="21">
        <v>2511</v>
      </c>
    </row>
    <row r="24" spans="17:18" x14ac:dyDescent="0.2">
      <c r="Q24" s="4" t="s">
        <v>6</v>
      </c>
      <c r="R24" s="3">
        <v>3295</v>
      </c>
    </row>
    <row r="25" spans="17:18" x14ac:dyDescent="0.2">
      <c r="Q25" s="20" t="s">
        <v>2</v>
      </c>
      <c r="R25" s="21">
        <v>1589</v>
      </c>
    </row>
    <row r="26" spans="17:18" x14ac:dyDescent="0.2">
      <c r="Q26" s="4" t="s">
        <v>3</v>
      </c>
      <c r="R26" s="3">
        <v>1981</v>
      </c>
    </row>
  </sheetData>
  <pageMargins bottom="0.75" footer="0.3" header="0.3" left="0.7" right="0.7" top="0.75"/>
  <drawing r:id="rId1"/>
</worksheet>
</file>

<file path=xl/worksheets/sheet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P101"/>
  <sheetViews>
    <sheetView workbookViewId="0">
      <pane activePane="bottomLeft" state="frozen" topLeftCell="A2" ySplit="1"/>
      <selection activeCell="I1" pane="bottomLeft" sqref="I1"/>
    </sheetView>
  </sheetViews>
  <sheetFormatPr defaultRowHeight="12" x14ac:dyDescent="0.2"/>
  <cols>
    <col min="1" max="1" style="31" width="9.0" collapsed="false"/>
    <col min="2" max="2" customWidth="true" style="26" width="23.140625" collapsed="false"/>
    <col min="3" max="3" bestFit="true" customWidth="true" style="26" width="12.0" collapsed="false"/>
    <col min="4" max="4" bestFit="true" customWidth="true" style="26" width="10.7109375" collapsed="false"/>
    <col min="5" max="5" bestFit="true" customWidth="true" style="26" width="23.28515625" collapsed="false"/>
    <col min="6" max="6" bestFit="true" customWidth="true" style="26" width="27.28515625" collapsed="false"/>
    <col min="7" max="7" bestFit="true" customWidth="true" style="26" width="19.42578125" collapsed="false"/>
    <col min="8" max="8" bestFit="true" customWidth="true" style="26" width="10.5703125" collapsed="false"/>
    <col min="9" max="9" bestFit="true" customWidth="true" style="26" width="18.0" collapsed="false"/>
    <col min="10" max="10" customWidth="true" style="26" width="16.7109375" collapsed="false"/>
  </cols>
  <sheetData>
    <row r="1" spans="1:15" x14ac:dyDescent="0.2">
      <c r="A1" s="28" t="s">
        <v>8</v>
      </c>
      <c r="B1" s="23" t="s">
        <v>9</v>
      </c>
      <c r="C1" s="23" t="s">
        <v>0</v>
      </c>
      <c r="D1" s="23" t="s">
        <v>1</v>
      </c>
      <c r="E1" s="23" t="s">
        <v>10</v>
      </c>
      <c r="F1" s="23" t="s">
        <v>14</v>
      </c>
      <c r="G1" s="23" t="s">
        <v>11</v>
      </c>
      <c r="H1" s="23" t="s">
        <v>12</v>
      </c>
      <c r="I1" s="23" t="s">
        <v>13</v>
      </c>
      <c r="J1" s="27" t="s">
        <v>17</v>
      </c>
    </row>
    <row r="2" spans="1:15" x14ac:dyDescent="0.2">
      <c r="A2" s="29">
        <v>2008</v>
      </c>
      <c r="B2" s="24">
        <v>1837</v>
      </c>
      <c r="C2" s="24">
        <v>7191</v>
      </c>
      <c r="D2" s="24">
        <v>2387</v>
      </c>
      <c r="E2" s="24">
        <v>3203</v>
      </c>
      <c r="F2" s="25">
        <v>0</v>
      </c>
      <c r="G2" s="24">
        <v>2235</v>
      </c>
      <c r="H2" s="24">
        <v>1728</v>
      </c>
      <c r="I2" s="24">
        <v>1971</v>
      </c>
      <c r="J2" s="24">
        <f>IF(B2&gt;0,SUM(B2:I2),"")</f>
        <v>20552</v>
      </c>
    </row>
    <row r="3" spans="1:15" x14ac:dyDescent="0.2">
      <c r="A3" s="30">
        <v>2009</v>
      </c>
      <c r="B3" s="24">
        <v>1847</v>
      </c>
      <c r="C3" s="24">
        <v>7262</v>
      </c>
      <c r="D3" s="24">
        <v>2480</v>
      </c>
      <c r="E3" s="24">
        <v>3073</v>
      </c>
      <c r="F3" s="25">
        <v>0</v>
      </c>
      <c r="G3" s="24">
        <v>2171</v>
      </c>
      <c r="H3" s="24">
        <v>1713</v>
      </c>
      <c r="I3" s="24">
        <v>1969</v>
      </c>
      <c r="J3" s="24">
        <f ref="J3:J4" si="0" t="shared">IF(B3&gt;0,SUM(B3:I3),"")</f>
        <v>20515</v>
      </c>
    </row>
    <row r="4" spans="1:15" x14ac:dyDescent="0.2">
      <c r="A4" s="30">
        <v>2010</v>
      </c>
      <c r="B4" s="24">
        <v>1404</v>
      </c>
      <c r="C4" s="24">
        <v>6805</v>
      </c>
      <c r="D4" s="24">
        <v>2096</v>
      </c>
      <c r="E4" s="24">
        <v>2863</v>
      </c>
      <c r="F4" s="25">
        <v>0</v>
      </c>
      <c r="G4" s="24">
        <v>1793</v>
      </c>
      <c r="H4" s="24">
        <v>1531</v>
      </c>
      <c r="I4" s="24">
        <v>1952</v>
      </c>
      <c r="J4" s="24">
        <f si="0" t="shared"/>
        <v>18444</v>
      </c>
    </row>
    <row r="5" spans="1:15" x14ac:dyDescent="0.2">
      <c r="A5" s="29">
        <v>2011</v>
      </c>
      <c r="B5" s="24">
        <v>1445</v>
      </c>
      <c r="C5" s="24">
        <v>7090</v>
      </c>
      <c r="D5" s="24">
        <v>2148</v>
      </c>
      <c r="E5" s="24">
        <v>2889</v>
      </c>
      <c r="F5" s="25">
        <v>0</v>
      </c>
      <c r="G5" s="24">
        <v>1825</v>
      </c>
      <c r="H5" s="24">
        <v>1616</v>
      </c>
      <c r="I5" s="24">
        <v>1996</v>
      </c>
      <c r="J5" s="24">
        <f ref="J5:J67" si="1" t="shared">IF(B5&gt;0,SUM(B5:I5),"")</f>
        <v>19009</v>
      </c>
    </row>
    <row r="6" spans="1:15" x14ac:dyDescent="0.2">
      <c r="A6" s="29">
        <v>2012</v>
      </c>
      <c r="B6" s="24">
        <v>1437</v>
      </c>
      <c r="C6" s="24">
        <v>6901</v>
      </c>
      <c r="D6" s="24">
        <v>2128</v>
      </c>
      <c r="E6" s="24">
        <v>2811</v>
      </c>
      <c r="F6" s="25">
        <v>0</v>
      </c>
      <c r="G6" s="24">
        <v>1756</v>
      </c>
      <c r="H6" s="24">
        <v>1596</v>
      </c>
      <c r="I6" s="24">
        <v>1979</v>
      </c>
      <c r="J6" s="24">
        <f si="1" t="shared"/>
        <v>18608</v>
      </c>
    </row>
    <row r="7" spans="1:15" x14ac:dyDescent="0.2">
      <c r="A7" s="29">
        <v>2013</v>
      </c>
      <c r="B7" s="24">
        <v>1429</v>
      </c>
      <c r="C7" s="24">
        <v>6798</v>
      </c>
      <c r="D7" s="24">
        <v>2070</v>
      </c>
      <c r="E7" s="24">
        <v>2767</v>
      </c>
      <c r="F7" s="25">
        <v>0</v>
      </c>
      <c r="G7" s="24">
        <v>1676</v>
      </c>
      <c r="H7" s="24">
        <v>1563</v>
      </c>
      <c r="I7" s="24">
        <v>1880</v>
      </c>
      <c r="J7" s="24">
        <f si="1" t="shared"/>
        <v>18183</v>
      </c>
    </row>
    <row r="8" spans="1:15" x14ac:dyDescent="0.2">
      <c r="A8" s="29">
        <v>2014</v>
      </c>
      <c r="B8" s="24">
        <v>2676</v>
      </c>
      <c r="C8" s="24">
        <v>4963</v>
      </c>
      <c r="D8" s="24">
        <v>828</v>
      </c>
      <c r="E8" s="24">
        <v>2511</v>
      </c>
      <c r="F8" s="25">
        <v>0</v>
      </c>
      <c r="G8" s="24">
        <v>3295</v>
      </c>
      <c r="H8" s="24">
        <v>1589</v>
      </c>
      <c r="I8" s="24">
        <v>1981</v>
      </c>
      <c r="J8" s="24">
        <f si="1" t="shared"/>
        <v>17843</v>
      </c>
    </row>
    <row r="9" spans="1:15" x14ac:dyDescent="0.2">
      <c r="A9" s="29">
        <v>2015</v>
      </c>
      <c r="B9" s="24">
        <v>2630</v>
      </c>
      <c r="C9" s="24">
        <v>4853</v>
      </c>
      <c r="D9" s="24">
        <v>827</v>
      </c>
      <c r="E9" s="24">
        <v>2409</v>
      </c>
      <c r="F9" s="25">
        <v>0</v>
      </c>
      <c r="G9" s="24">
        <v>3280</v>
      </c>
      <c r="H9" s="24">
        <v>1616</v>
      </c>
      <c r="I9" s="24">
        <v>2048</v>
      </c>
      <c r="J9" s="24">
        <f si="1" t="shared"/>
        <v>17663</v>
      </c>
    </row>
    <row r="10" spans="1:15" x14ac:dyDescent="0.2">
      <c r="A10" s="31">
        <v>2016</v>
      </c>
      <c r="B10" s="26">
        <v>2583</v>
      </c>
      <c r="C10" s="26">
        <v>4747</v>
      </c>
      <c r="D10" s="26">
        <v>800</v>
      </c>
      <c r="E10" s="26">
        <v>2355</v>
      </c>
      <c r="F10" s="26">
        <v>0</v>
      </c>
      <c r="G10" s="26">
        <v>3182</v>
      </c>
      <c r="H10" s="26">
        <v>1572</v>
      </c>
      <c r="I10" s="26">
        <v>1989</v>
      </c>
      <c r="J10" s="24">
        <f si="1" t="shared"/>
        <v>17228</v>
      </c>
    </row>
    <row r="11" spans="1:15" x14ac:dyDescent="0.2">
      <c r="A11" s="31">
        <v>2017</v>
      </c>
      <c r="B11" s="26">
        <v>2570</v>
      </c>
      <c r="C11" s="26">
        <v>4657</v>
      </c>
      <c r="D11" s="26">
        <v>757</v>
      </c>
      <c r="E11" s="26">
        <v>2276</v>
      </c>
      <c r="F11" s="26">
        <v>0</v>
      </c>
      <c r="G11" s="26">
        <v>3010</v>
      </c>
      <c r="H11" s="26">
        <v>1510</v>
      </c>
      <c r="I11" s="26">
        <v>1839</v>
      </c>
      <c r="J11" s="24">
        <f si="1" t="shared"/>
        <v>16619</v>
      </c>
    </row>
    <row r="12" spans="1:15" x14ac:dyDescent="0.2">
      <c r="A12" s="31">
        <v>2018</v>
      </c>
      <c r="B12" s="26">
        <v>2515</v>
      </c>
      <c r="C12" s="26">
        <v>4456</v>
      </c>
      <c r="D12" s="26">
        <v>741</v>
      </c>
      <c r="E12" s="26">
        <v>2237</v>
      </c>
      <c r="F12" s="26">
        <v>0</v>
      </c>
      <c r="G12" s="26">
        <v>2831</v>
      </c>
      <c r="H12" s="26">
        <v>1504</v>
      </c>
      <c r="I12" s="26">
        <v>1798</v>
      </c>
      <c r="J12" s="24">
        <f si="1" t="shared"/>
        <v>16082</v>
      </c>
    </row>
    <row r="13" spans="1:15" x14ac:dyDescent="0.2">
      <c r="J13" s="24" t="str">
        <f si="1" t="shared"/>
        <v/>
      </c>
      <c r="M13" t="s">
        <v>5</v>
      </c>
      <c r="N13">
        <v>1404</v>
      </c>
      <c r="O13">
        <v>2570</v>
      </c>
    </row>
    <row r="14" spans="1:15" x14ac:dyDescent="0.2">
      <c r="J14" s="24" t="str">
        <f si="1" t="shared"/>
        <v/>
      </c>
      <c r="M14" t="s">
        <v>0</v>
      </c>
      <c r="N14">
        <v>6805</v>
      </c>
      <c r="O14">
        <v>4657</v>
      </c>
    </row>
    <row r="15" spans="1:15" x14ac:dyDescent="0.2">
      <c r="J15" s="24" t="str">
        <f si="1" t="shared"/>
        <v/>
      </c>
      <c r="M15" t="s">
        <v>1</v>
      </c>
      <c r="N15">
        <v>2096</v>
      </c>
      <c r="O15">
        <v>757</v>
      </c>
    </row>
    <row r="16" spans="1:15" x14ac:dyDescent="0.2">
      <c r="J16" s="24" t="str">
        <f si="1" t="shared"/>
        <v/>
      </c>
      <c r="M16" t="s">
        <v>7</v>
      </c>
      <c r="N16">
        <v>2863</v>
      </c>
      <c r="O16">
        <v>2276</v>
      </c>
    </row>
    <row r="17" spans="10:15" x14ac:dyDescent="0.2">
      <c r="J17" s="24" t="str">
        <f si="1" t="shared"/>
        <v/>
      </c>
      <c r="M17" t="s">
        <v>6</v>
      </c>
      <c r="N17">
        <v>1793</v>
      </c>
      <c r="O17">
        <v>3010</v>
      </c>
    </row>
    <row r="18" spans="10:15" x14ac:dyDescent="0.2">
      <c r="J18" s="24" t="str">
        <f si="1" t="shared"/>
        <v/>
      </c>
      <c r="M18" t="s">
        <v>2</v>
      </c>
      <c r="N18">
        <v>1531</v>
      </c>
      <c r="O18">
        <v>1510</v>
      </c>
    </row>
    <row r="19" spans="10:15" x14ac:dyDescent="0.2">
      <c r="J19" s="24" t="str">
        <f si="1" t="shared"/>
        <v/>
      </c>
      <c r="M19" t="s">
        <v>3</v>
      </c>
      <c r="N19">
        <v>1952</v>
      </c>
      <c r="O19">
        <v>1839</v>
      </c>
    </row>
    <row r="20" spans="10:15" x14ac:dyDescent="0.2">
      <c r="J20" s="24" t="str">
        <f si="1" t="shared"/>
        <v/>
      </c>
      <c r="M20" t="s">
        <v>4</v>
      </c>
      <c r="N20">
        <v>18444</v>
      </c>
      <c r="O20">
        <v>16619</v>
      </c>
    </row>
    <row r="21" spans="10:15" x14ac:dyDescent="0.2">
      <c r="J21" s="24" t="str">
        <f si="1" t="shared"/>
        <v/>
      </c>
    </row>
    <row r="22" spans="10:15" x14ac:dyDescent="0.2">
      <c r="J22" s="24" t="str">
        <f si="1" t="shared"/>
        <v/>
      </c>
    </row>
    <row r="23" spans="10:15" x14ac:dyDescent="0.2">
      <c r="J23" s="24" t="str">
        <f si="1" t="shared"/>
        <v/>
      </c>
    </row>
    <row r="24" spans="10:15" x14ac:dyDescent="0.2">
      <c r="J24" s="24" t="str">
        <f si="1" t="shared"/>
        <v/>
      </c>
    </row>
    <row r="25" spans="10:15" x14ac:dyDescent="0.2">
      <c r="J25" s="24" t="str">
        <f si="1" t="shared"/>
        <v/>
      </c>
    </row>
    <row r="26" spans="10:15" x14ac:dyDescent="0.2">
      <c r="J26" s="24" t="str">
        <f si="1" t="shared"/>
        <v/>
      </c>
    </row>
    <row r="27" spans="10:15" x14ac:dyDescent="0.2">
      <c r="J27" s="24" t="str">
        <f si="1" t="shared"/>
        <v/>
      </c>
    </row>
    <row r="28" spans="10:15" x14ac:dyDescent="0.2">
      <c r="J28" s="24" t="str">
        <f si="1" t="shared"/>
        <v/>
      </c>
    </row>
    <row r="29" spans="10:15" x14ac:dyDescent="0.2">
      <c r="J29" s="24" t="str">
        <f si="1" t="shared"/>
        <v/>
      </c>
    </row>
    <row r="30" spans="10:15" x14ac:dyDescent="0.2">
      <c r="J30" s="24" t="str">
        <f si="1" t="shared"/>
        <v/>
      </c>
    </row>
    <row r="31" spans="10:15" x14ac:dyDescent="0.2">
      <c r="J31" s="24" t="str">
        <f si="1" t="shared"/>
        <v/>
      </c>
    </row>
    <row r="32" spans="10:15" x14ac:dyDescent="0.2">
      <c r="J32" s="24" t="str">
        <f si="1" t="shared"/>
        <v/>
      </c>
    </row>
    <row r="33" spans="10:10" x14ac:dyDescent="0.2">
      <c r="J33" s="24" t="str">
        <f si="1" t="shared"/>
        <v/>
      </c>
    </row>
    <row r="34" spans="10:10" x14ac:dyDescent="0.2">
      <c r="J34" s="24" t="str">
        <f si="1" t="shared"/>
        <v/>
      </c>
    </row>
    <row r="35" spans="10:10" x14ac:dyDescent="0.2">
      <c r="J35" s="24" t="str">
        <f si="1" t="shared"/>
        <v/>
      </c>
    </row>
    <row r="36" spans="10:10" x14ac:dyDescent="0.2">
      <c r="J36" s="24" t="str">
        <f si="1" t="shared"/>
        <v/>
      </c>
    </row>
    <row r="37" spans="10:10" x14ac:dyDescent="0.2">
      <c r="J37" s="24" t="str">
        <f si="1" t="shared"/>
        <v/>
      </c>
    </row>
    <row r="38" spans="10:10" x14ac:dyDescent="0.2">
      <c r="J38" s="24" t="str">
        <f si="1" t="shared"/>
        <v/>
      </c>
    </row>
    <row r="39" spans="10:10" x14ac:dyDescent="0.2">
      <c r="J39" s="24" t="str">
        <f si="1" t="shared"/>
        <v/>
      </c>
    </row>
    <row r="40" spans="10:10" x14ac:dyDescent="0.2">
      <c r="J40" s="24" t="str">
        <f si="1" t="shared"/>
        <v/>
      </c>
    </row>
    <row r="41" spans="10:10" x14ac:dyDescent="0.2">
      <c r="J41" s="24" t="str">
        <f si="1" t="shared"/>
        <v/>
      </c>
    </row>
    <row r="42" spans="10:10" x14ac:dyDescent="0.2">
      <c r="J42" s="24" t="str">
        <f si="1" t="shared"/>
        <v/>
      </c>
    </row>
    <row r="43" spans="10:10" x14ac:dyDescent="0.2">
      <c r="J43" s="24" t="str">
        <f si="1" t="shared"/>
        <v/>
      </c>
    </row>
    <row r="44" spans="10:10" x14ac:dyDescent="0.2">
      <c r="J44" s="24" t="str">
        <f si="1" t="shared"/>
        <v/>
      </c>
    </row>
    <row r="45" spans="10:10" x14ac:dyDescent="0.2">
      <c r="J45" s="24" t="str">
        <f si="1" t="shared"/>
        <v/>
      </c>
    </row>
    <row r="46" spans="10:10" x14ac:dyDescent="0.2">
      <c r="J46" s="24" t="str">
        <f si="1" t="shared"/>
        <v/>
      </c>
    </row>
    <row r="47" spans="10:10" x14ac:dyDescent="0.2">
      <c r="J47" s="24" t="str">
        <f si="1" t="shared"/>
        <v/>
      </c>
    </row>
    <row r="48" spans="10:10" x14ac:dyDescent="0.2">
      <c r="J48" s="24" t="str">
        <f si="1" t="shared"/>
        <v/>
      </c>
    </row>
    <row r="49" spans="10:10" x14ac:dyDescent="0.2">
      <c r="J49" s="24" t="str">
        <f si="1" t="shared"/>
        <v/>
      </c>
    </row>
    <row r="50" spans="10:10" x14ac:dyDescent="0.2">
      <c r="J50" s="24" t="str">
        <f si="1" t="shared"/>
        <v/>
      </c>
    </row>
    <row r="51" spans="10:10" x14ac:dyDescent="0.2">
      <c r="J51" s="24" t="str">
        <f si="1" t="shared"/>
        <v/>
      </c>
    </row>
    <row r="52" spans="10:10" x14ac:dyDescent="0.2">
      <c r="J52" s="24" t="str">
        <f si="1" t="shared"/>
        <v/>
      </c>
    </row>
    <row r="53" spans="10:10" x14ac:dyDescent="0.2">
      <c r="J53" s="24" t="str">
        <f si="1" t="shared"/>
        <v/>
      </c>
    </row>
    <row r="54" spans="10:10" x14ac:dyDescent="0.2">
      <c r="J54" s="24" t="str">
        <f si="1" t="shared"/>
        <v/>
      </c>
    </row>
    <row r="55" spans="10:10" x14ac:dyDescent="0.2">
      <c r="J55" s="24" t="str">
        <f si="1" t="shared"/>
        <v/>
      </c>
    </row>
    <row r="56" spans="10:10" x14ac:dyDescent="0.2">
      <c r="J56" s="24" t="str">
        <f si="1" t="shared"/>
        <v/>
      </c>
    </row>
    <row r="57" spans="10:10" x14ac:dyDescent="0.2">
      <c r="J57" s="24" t="str">
        <f si="1" t="shared"/>
        <v/>
      </c>
    </row>
    <row r="58" spans="10:10" x14ac:dyDescent="0.2">
      <c r="J58" s="24" t="str">
        <f si="1" t="shared"/>
        <v/>
      </c>
    </row>
    <row r="59" spans="10:10" x14ac:dyDescent="0.2">
      <c r="J59" s="24" t="str">
        <f si="1" t="shared"/>
        <v/>
      </c>
    </row>
    <row r="60" spans="10:10" x14ac:dyDescent="0.2">
      <c r="J60" s="24" t="str">
        <f si="1" t="shared"/>
        <v/>
      </c>
    </row>
    <row r="61" spans="10:10" x14ac:dyDescent="0.2">
      <c r="J61" s="24" t="str">
        <f si="1" t="shared"/>
        <v/>
      </c>
    </row>
    <row r="62" spans="10:10" x14ac:dyDescent="0.2">
      <c r="J62" s="24" t="str">
        <f si="1" t="shared"/>
        <v/>
      </c>
    </row>
    <row r="63" spans="10:10" x14ac:dyDescent="0.2">
      <c r="J63" s="24" t="str">
        <f si="1" t="shared"/>
        <v/>
      </c>
    </row>
    <row r="64" spans="10:10" x14ac:dyDescent="0.2">
      <c r="J64" s="24" t="str">
        <f si="1" t="shared"/>
        <v/>
      </c>
    </row>
    <row r="65" spans="10:10" x14ac:dyDescent="0.2">
      <c r="J65" s="24" t="str">
        <f si="1" t="shared"/>
        <v/>
      </c>
    </row>
    <row r="66" spans="10:10" x14ac:dyDescent="0.2">
      <c r="J66" s="24" t="str">
        <f si="1" t="shared"/>
        <v/>
      </c>
    </row>
    <row r="67" spans="10:10" x14ac:dyDescent="0.2">
      <c r="J67" s="24" t="str">
        <f si="1" t="shared"/>
        <v/>
      </c>
    </row>
    <row r="68" spans="10:10" x14ac:dyDescent="0.2">
      <c r="J68" s="24" t="str">
        <f ref="J68:J101" si="2" t="shared">IF(B68&gt;0,SUM(B68:I68),"")</f>
        <v/>
      </c>
    </row>
    <row r="69" spans="10:10" x14ac:dyDescent="0.2">
      <c r="J69" s="24" t="str">
        <f si="2" t="shared"/>
        <v/>
      </c>
    </row>
    <row r="70" spans="10:10" x14ac:dyDescent="0.2">
      <c r="J70" s="24" t="str">
        <f si="2" t="shared"/>
        <v/>
      </c>
    </row>
    <row r="71" spans="10:10" x14ac:dyDescent="0.2">
      <c r="J71" s="24" t="str">
        <f si="2" t="shared"/>
        <v/>
      </c>
    </row>
    <row r="72" spans="10:10" x14ac:dyDescent="0.2">
      <c r="J72" s="24" t="str">
        <f si="2" t="shared"/>
        <v/>
      </c>
    </row>
    <row r="73" spans="10:10" x14ac:dyDescent="0.2">
      <c r="J73" s="24" t="str">
        <f si="2" t="shared"/>
        <v/>
      </c>
    </row>
    <row r="74" spans="10:10" x14ac:dyDescent="0.2">
      <c r="J74" s="24" t="str">
        <f si="2" t="shared"/>
        <v/>
      </c>
    </row>
    <row r="75" spans="10:10" x14ac:dyDescent="0.2">
      <c r="J75" s="24" t="str">
        <f si="2" t="shared"/>
        <v/>
      </c>
    </row>
    <row r="76" spans="10:10" x14ac:dyDescent="0.2">
      <c r="J76" s="24" t="str">
        <f si="2" t="shared"/>
        <v/>
      </c>
    </row>
    <row r="77" spans="10:10" x14ac:dyDescent="0.2">
      <c r="J77" s="24" t="str">
        <f si="2" t="shared"/>
        <v/>
      </c>
    </row>
    <row r="78" spans="10:10" x14ac:dyDescent="0.2">
      <c r="J78" s="24" t="str">
        <f si="2" t="shared"/>
        <v/>
      </c>
    </row>
    <row r="79" spans="10:10" x14ac:dyDescent="0.2">
      <c r="J79" s="24" t="str">
        <f si="2" t="shared"/>
        <v/>
      </c>
    </row>
    <row r="80" spans="10:10" x14ac:dyDescent="0.2">
      <c r="J80" s="24" t="str">
        <f si="2" t="shared"/>
        <v/>
      </c>
    </row>
    <row r="81" spans="10:10" x14ac:dyDescent="0.2">
      <c r="J81" s="24" t="str">
        <f si="2" t="shared"/>
        <v/>
      </c>
    </row>
    <row r="82" spans="10:10" x14ac:dyDescent="0.2">
      <c r="J82" s="24" t="str">
        <f si="2" t="shared"/>
        <v/>
      </c>
    </row>
    <row r="83" spans="10:10" x14ac:dyDescent="0.2">
      <c r="J83" s="24" t="str">
        <f si="2" t="shared"/>
        <v/>
      </c>
    </row>
    <row r="84" spans="10:10" x14ac:dyDescent="0.2">
      <c r="J84" s="24" t="str">
        <f si="2" t="shared"/>
        <v/>
      </c>
    </row>
    <row r="85" spans="10:10" x14ac:dyDescent="0.2">
      <c r="J85" s="24" t="str">
        <f si="2" t="shared"/>
        <v/>
      </c>
    </row>
    <row r="86" spans="10:10" x14ac:dyDescent="0.2">
      <c r="J86" s="24" t="str">
        <f si="2" t="shared"/>
        <v/>
      </c>
    </row>
    <row r="87" spans="10:10" x14ac:dyDescent="0.2">
      <c r="J87" s="24" t="str">
        <f si="2" t="shared"/>
        <v/>
      </c>
    </row>
    <row r="88" spans="10:10" x14ac:dyDescent="0.2">
      <c r="J88" s="24" t="str">
        <f si="2" t="shared"/>
        <v/>
      </c>
    </row>
    <row r="89" spans="10:10" x14ac:dyDescent="0.2">
      <c r="J89" s="24" t="str">
        <f si="2" t="shared"/>
        <v/>
      </c>
    </row>
    <row r="90" spans="10:10" x14ac:dyDescent="0.2">
      <c r="J90" s="24" t="str">
        <f si="2" t="shared"/>
        <v/>
      </c>
    </row>
    <row r="91" spans="10:10" x14ac:dyDescent="0.2">
      <c r="J91" s="24" t="str">
        <f si="2" t="shared"/>
        <v/>
      </c>
    </row>
    <row r="92" spans="10:10" x14ac:dyDescent="0.2">
      <c r="J92" s="24" t="str">
        <f si="2" t="shared"/>
        <v/>
      </c>
    </row>
    <row r="93" spans="10:10" x14ac:dyDescent="0.2">
      <c r="J93" s="24" t="str">
        <f si="2" t="shared"/>
        <v/>
      </c>
    </row>
    <row r="94" spans="10:10" x14ac:dyDescent="0.2">
      <c r="J94" s="24" t="str">
        <f si="2" t="shared"/>
        <v/>
      </c>
    </row>
    <row r="95" spans="10:10" x14ac:dyDescent="0.2">
      <c r="J95" s="24" t="str">
        <f si="2" t="shared"/>
        <v/>
      </c>
    </row>
    <row r="96" spans="10:10" x14ac:dyDescent="0.2">
      <c r="J96" s="24" t="str">
        <f si="2" t="shared"/>
        <v/>
      </c>
    </row>
    <row r="97" spans="10:10" x14ac:dyDescent="0.2">
      <c r="J97" s="24" t="str">
        <f si="2" t="shared"/>
        <v/>
      </c>
    </row>
    <row r="98" spans="10:10" x14ac:dyDescent="0.2">
      <c r="J98" s="24" t="str">
        <f si="2" t="shared"/>
        <v/>
      </c>
    </row>
    <row r="99" spans="10:10" x14ac:dyDescent="0.2">
      <c r="J99" s="24" t="str">
        <f si="2" t="shared"/>
        <v/>
      </c>
    </row>
    <row r="100" spans="10:10" x14ac:dyDescent="0.2">
      <c r="J100" s="24" t="str">
        <f si="2" t="shared"/>
        <v/>
      </c>
    </row>
    <row r="101" spans="10:10" x14ac:dyDescent="0.2">
      <c r="J101" s="24" t="str">
        <f si="2" t="shared"/>
        <v/>
      </c>
    </row>
  </sheetData>
  <pageMargins bottom="0.75" footer="0.3" header="0.3" left="0.7" right="0.7" top="0.75"/>
  <pageSetup orientation="portrait" r:id="rId1"/>
  <ignoredErrors>
    <ignoredError formulaRange="1" sqref="J5:J101 J2"/>
  </ignoredErrors>
</worksheet>
</file>

<file path=xl/worksheets/sheet4.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J6"/>
  <sheetViews>
    <sheetView workbookViewId="0">
      <selection activeCell="A14" sqref="A14"/>
    </sheetView>
  </sheetViews>
  <sheetFormatPr defaultRowHeight="12" x14ac:dyDescent="0.2"/>
  <cols>
    <col min="1" max="1" bestFit="true" customWidth="true" style="32" width="30.42578125" collapsed="false"/>
    <col min="2" max="2" bestFit="true" customWidth="true" style="32" width="52.28515625" collapsed="false"/>
    <col min="3" max="4" style="32" width="9.140625" collapsed="false"/>
    <col min="5" max="5" customWidth="true" style="32" width="31.7109375" collapsed="false"/>
    <col min="6" max="8" style="32" width="9.140625" collapsed="false"/>
    <col min="9" max="9" customWidth="true" hidden="true" style="32" width="0.0" collapsed="false"/>
    <col min="10" max="16384" style="32" width="9.140625" collapsed="false"/>
  </cols>
  <sheetData>
    <row r="1" spans="1:9" x14ac:dyDescent="0.2">
      <c r="A1" s="32" t="s">
        <v>18</v>
      </c>
      <c r="B1" s="33"/>
      <c r="I1" s="32" t="s">
        <v>19</v>
      </c>
    </row>
    <row r="2" spans="1:9" x14ac:dyDescent="0.2">
      <c r="A2" s="32" t="s">
        <v>15</v>
      </c>
      <c r="B2" s="33"/>
      <c r="I2" s="32" t="s">
        <v>20</v>
      </c>
    </row>
    <row r="3" spans="1:9" x14ac:dyDescent="0.2">
      <c r="A3" s="32" t="s">
        <v>16</v>
      </c>
      <c r="B3" s="32" t="s">
        <v>19</v>
      </c>
      <c r="I3" s="32" t="s">
        <v>21</v>
      </c>
    </row>
    <row r="4" spans="1:9" x14ac:dyDescent="0.2">
      <c r="A4" s="32" t="s">
        <v>22</v>
      </c>
      <c r="B4" s="34"/>
      <c r="I4" s="32" t="s">
        <v>23</v>
      </c>
    </row>
    <row r="5" spans="1:9" x14ac:dyDescent="0.2">
      <c r="E5" s="33"/>
    </row>
    <row customHeight="1" ht="139.5" r="6" spans="1:9" x14ac:dyDescent="0.25">
      <c r="A6" s="65" t="s">
        <v>24</v>
      </c>
      <c r="B6" s="65"/>
    </row>
  </sheetData>
  <mergeCells count="1">
    <mergeCell ref="A6:B6"/>
  </mergeCells>
  <dataValidations count="1">
    <dataValidation allowBlank="1" showErrorMessage="1" showInputMessage="1" sqref="B3" type="list">
      <formula1>$I$1:$I$4</formula1>
    </dataValidation>
  </dataValidations>
  <pageMargins bottom="0.75" footer="0.3" header="0.3" left="0.7" right="0.7" top="0.75"/>
  <pageSetup orientation="portrait" r:id="rId1"/>
</worksheet>
</file>

<file path=xl/worksheets/sheet5.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D5:I11"/>
  <sheetViews>
    <sheetView workbookViewId="0">
      <selection activeCell="R41" sqref="R41"/>
    </sheetView>
  </sheetViews>
  <sheetFormatPr defaultRowHeight="12" x14ac:dyDescent="0.2"/>
  <sheetData>
    <row r="5" spans="4:8" x14ac:dyDescent="0.2">
      <c r="D5">
        <v>1437</v>
      </c>
      <c r="E5">
        <v>1429</v>
      </c>
      <c r="F5">
        <v>2676</v>
      </c>
      <c r="G5">
        <v>2630</v>
      </c>
      <c r="H5">
        <v>2583</v>
      </c>
    </row>
    <row r="6" spans="4:8" x14ac:dyDescent="0.2">
      <c r="D6">
        <v>6901</v>
      </c>
      <c r="E6">
        <v>6798</v>
      </c>
      <c r="F6">
        <v>4963</v>
      </c>
      <c r="G6">
        <v>4853</v>
      </c>
      <c r="H6">
        <v>4747</v>
      </c>
    </row>
    <row r="7" spans="4:8" x14ac:dyDescent="0.2">
      <c r="D7">
        <v>2128</v>
      </c>
      <c r="E7">
        <v>2070</v>
      </c>
      <c r="F7">
        <v>828</v>
      </c>
      <c r="G7">
        <v>827</v>
      </c>
      <c r="H7">
        <v>800</v>
      </c>
    </row>
    <row r="8" spans="4:8" x14ac:dyDescent="0.2">
      <c r="D8">
        <v>2811</v>
      </c>
      <c r="E8">
        <v>2767</v>
      </c>
      <c r="F8">
        <v>2511</v>
      </c>
      <c r="G8">
        <v>2409</v>
      </c>
      <c r="H8">
        <v>2355</v>
      </c>
    </row>
    <row r="9" spans="4:8" x14ac:dyDescent="0.2">
      <c r="D9">
        <v>1756</v>
      </c>
      <c r="E9">
        <v>1676</v>
      </c>
      <c r="F9">
        <v>3295</v>
      </c>
      <c r="G9">
        <v>3280</v>
      </c>
      <c r="H9">
        <v>3182</v>
      </c>
    </row>
    <row r="10" spans="4:8" x14ac:dyDescent="0.2">
      <c r="D10">
        <v>1596</v>
      </c>
      <c r="E10">
        <v>1563</v>
      </c>
      <c r="F10">
        <v>1589</v>
      </c>
      <c r="G10">
        <v>1616</v>
      </c>
      <c r="H10">
        <v>1572</v>
      </c>
    </row>
    <row r="11" spans="4:8" x14ac:dyDescent="0.2">
      <c r="D11">
        <v>1979</v>
      </c>
      <c r="E11">
        <v>1880</v>
      </c>
      <c r="F11">
        <v>1981</v>
      </c>
      <c r="G11">
        <v>2048</v>
      </c>
      <c r="H11">
        <v>1989</v>
      </c>
    </row>
  </sheetData>
  <pageMargins bottom="0.75" footer="0.3" header="0.3" left="0.7" right="0.7" top="0.7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Worksheets</vt:lpstr>
      </vt:variant>
      <vt:variant>
        <vt:i4>5</vt:i4>
      </vt:variant>
      <vt:variant>
        <vt:lpstr>Named Ranges</vt:lpstr>
      </vt:variant>
      <vt:variant>
        <vt:i4>1</vt:i4>
      </vt:variant>
    </vt:vector>
  </HeadingPairs>
  <TitlesOfParts>
    <vt:vector baseType="lpstr" size="6">
      <vt:lpstr>Factbook</vt:lpstr>
      <vt:lpstr>Sheet2</vt:lpstr>
      <vt:lpstr>Data</vt:lpstr>
      <vt:lpstr>Notes</vt:lpstr>
      <vt:lpstr>Sheet1</vt:lpstr>
      <vt:lpstr>Factbook!Print_Area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2007-01-16T16:03:39Z</dcterms:created>
  <dc:creator>Navara, Nicole [LEGIS]</dc:creator>
  <cp:lastModifiedBy>Broich, Adam [LEGIS]</cp:lastModifiedBy>
  <cp:lastPrinted>2018-10-23T17:42:19Z</cp:lastPrinted>
  <dcterms:modified xsi:type="dcterms:W3CDTF">2018-10-23T17:42:32Z</dcterms:modified>
</cp:coreProperties>
</file>